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'Hoja1'!$A$1:$W$152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<sst xmlns="http://schemas.openxmlformats.org/spreadsheetml/2006/main" count="286" uniqueCount="87">
  <si>
    <t xml:space="preserve"> P3AP260F</t>
  </si>
  <si>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</si>
  <si>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</si>
  <si>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</si>
  <si>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</si>
  <si>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</si>
  <si>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</si>
  <si>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</si>
  <si>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</si>
  <si>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</si>
  <si>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</si>
  <si>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</si>
  <si>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</si>
  <si>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</si>
  <si>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</si>
  <si>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</si>
  <si>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</si>
  <si>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</si>
  <si>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</si>
  <si>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</si>
  <si>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</si>
  <si>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</si>
  <si>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</si>
  <si>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</si>
  <si>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</si>
  <si>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</si>
  <si>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</si>
  <si>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</si>
  <si>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</si>
  <si>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</si>
  <si>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</si>
  <si>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</si>
  <si>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</si>
  <si>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</si>
  <si>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</si>
  <si>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</si>
  <si>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COMUNICACIONES Y TRANSPORTES</t>
  </si>
  <si>
    <t>TOTAL ORGINAL</t>
  </si>
  <si>
    <t>TOTAL EJERCIDO</t>
  </si>
  <si>
    <t>PORCENTEJE DE EJERCICIO EJER/ORIG</t>
  </si>
  <si>
    <t>16</t>
  </si>
  <si>
    <t xml:space="preserve">   Original</t>
  </si>
  <si>
    <t xml:space="preserve">   Ejercido</t>
  </si>
  <si>
    <t>01</t>
  </si>
  <si>
    <t>21</t>
  </si>
  <si>
    <t>301</t>
  </si>
  <si>
    <t>I013</t>
  </si>
  <si>
    <t>437</t>
  </si>
  <si>
    <t>Construcción de puentes</t>
  </si>
  <si>
    <t>K100</t>
  </si>
  <si>
    <t>438</t>
  </si>
  <si>
    <t>Conservar y mantener la infraestructura básica</t>
  </si>
  <si>
    <t>I016</t>
  </si>
  <si>
    <t>K101</t>
  </si>
  <si>
    <t>K102</t>
  </si>
  <si>
    <t>K103</t>
  </si>
  <si>
    <t>447</t>
  </si>
  <si>
    <t>701</t>
  </si>
  <si>
    <t>N000</t>
  </si>
  <si>
    <t>I006</t>
  </si>
  <si>
    <t>I030</t>
  </si>
  <si>
    <t xml:space="preserve">   Porcentaje de ejercicio Ejer/Orig</t>
  </si>
  <si>
    <t>HOJA  2     DE  4     .</t>
  </si>
  <si>
    <t>HOJA    3   DE   4    .</t>
  </si>
  <si>
    <t>HOJA    4   DE  4     .</t>
  </si>
  <si>
    <t xml:space="preserve"> E N T I D A D :   CAMINOS Y PUENTES FEDERALES DE INGRESOS Y SERVICIOS CONEXOS</t>
  </si>
  <si>
    <t>S E C T O R :  COMUNICACIONES Y TRANSPORTES</t>
  </si>
  <si>
    <t>Infraestructura Carretera</t>
  </si>
  <si>
    <t>K099</t>
  </si>
  <si>
    <t>Actividad institucional no asociada a proyectos</t>
  </si>
  <si>
    <t>financieros</t>
  </si>
  <si>
    <t>caciones y Transportes</t>
  </si>
  <si>
    <t>sionados</t>
  </si>
  <si>
    <t>Programa de Desaroollo del  Sector  Comuni-</t>
  </si>
  <si>
    <t>Regular y supervisar  a  agentes  economicos</t>
  </si>
  <si>
    <t>Aportaciones a proyectos  carreteros  conce-</t>
  </si>
  <si>
    <t>Desarrollar y construir  infraestructura  básica</t>
  </si>
  <si>
    <t>Modernización  y  Ampliación  de  Carreteras</t>
  </si>
  <si>
    <t>Conservación  de  caminos  y  puentes</t>
  </si>
  <si>
    <t>Reconstrucción  de  carreteras</t>
  </si>
  <si>
    <t>Refuerzo  de  puentes</t>
  </si>
  <si>
    <t>Modernización  del  sistema  de  peaje</t>
  </si>
  <si>
    <t>Operar  la  infraestructura  básica</t>
  </si>
  <si>
    <t xml:space="preserve">Administrar recursos  humanos,  materiales  y </t>
  </si>
  <si>
    <t>Plan  director  de  sistemas  de  información</t>
  </si>
  <si>
    <t>Programa  de  telecomunicaciones</t>
  </si>
  <si>
    <t xml:space="preserve"> P06G05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</si>
</sst>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0.0_);\(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78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8" fontId="0" fillId="2" borderId="3" xfId="0" applyNumberFormat="1" applyFont="1" applyFill="1" applyBorder="1" applyAlignment="1">
      <alignment horizontal="centerContinuous" vertical="center"/>
    </xf>
    <xf numFmtId="178" fontId="0" fillId="2" borderId="4" xfId="0" applyNumberFormat="1" applyFont="1" applyFill="1" applyBorder="1" applyAlignment="1">
      <alignment horizontal="centerContinuous" vertical="center"/>
    </xf>
    <xf numFmtId="178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8" fontId="0" fillId="2" borderId="8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9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7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vertical="center"/>
    </xf>
    <xf numFmtId="178" fontId="1" fillId="2" borderId="11" xfId="0" applyNumberFormat="1" applyFont="1" applyFill="1" applyBorder="1" applyAlignment="1">
      <alignment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horizontal="centerContinuous" vertical="center"/>
    </xf>
    <xf numFmtId="178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8" fontId="1" fillId="2" borderId="17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20" xfId="0" applyNumberFormat="1" applyFont="1" applyFill="1" applyBorder="1" applyAlignment="1">
      <alignment horizontal="center" vertical="center"/>
    </xf>
    <xf numFmtId="178" fontId="1" fillId="2" borderId="21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8" fontId="1" fillId="2" borderId="12" xfId="0" applyNumberFormat="1" applyFont="1" applyFill="1" applyBorder="1" applyAlignment="1">
      <alignment vertical="center"/>
    </xf>
    <xf numFmtId="178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8" fontId="1" fillId="2" borderId="14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8" xfId="0" applyNumberFormat="1" applyFont="1" applyFill="1" applyBorder="1" applyAlignment="1">
      <alignment horizontal="justify" vertical="center"/>
    </xf>
    <xf numFmtId="178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center"/>
    </xf>
    <xf numFmtId="49" fontId="4" fillId="0" borderId="8" xfId="0" applyNumberFormat="1" applyFont="1" applyFill="1" applyBorder="1" applyAlignment="1">
      <alignment horizontal="justify" vertical="center"/>
    </xf>
    <xf numFmtId="178" fontId="5" fillId="0" borderId="8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justify" vertical="center"/>
    </xf>
    <xf numFmtId="49" fontId="2" fillId="0" borderId="17" xfId="0" applyNumberFormat="1" applyFont="1" applyFill="1" applyBorder="1" applyAlignment="1">
      <alignment horizontal="justify" vertical="center"/>
    </xf>
    <xf numFmtId="49" fontId="2" fillId="0" borderId="14" xfId="0" applyNumberFormat="1" applyFont="1" applyFill="1" applyBorder="1" applyAlignment="1">
      <alignment horizontal="justify"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2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justify" vertical="center"/>
    </xf>
    <xf numFmtId="49" fontId="2" fillId="0" borderId="2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justify" vertical="center"/>
    </xf>
    <xf numFmtId="49" fontId="0" fillId="0" borderId="18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8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35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86</v>
      </c>
      <c r="W4" s="57"/>
    </row>
    <row r="5" spans="1:23" ht="23.25">
      <c r="A5" s="57"/>
      <c r="B5" s="63" t="s">
        <v>65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66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1</v>
      </c>
      <c r="L7" s="69"/>
      <c r="M7" s="69"/>
      <c r="N7" s="69"/>
      <c r="O7" s="69"/>
      <c r="P7" s="70" t="s">
        <v>2</v>
      </c>
      <c r="Q7" s="69"/>
      <c r="R7" s="69"/>
      <c r="S7" s="69"/>
      <c r="T7" s="70" t="s">
        <v>3</v>
      </c>
      <c r="U7" s="69"/>
      <c r="V7" s="71"/>
      <c r="W7" s="57"/>
    </row>
    <row r="8" spans="1:23" ht="23.25">
      <c r="A8" s="57"/>
      <c r="B8" s="72" t="s">
        <v>4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5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6</v>
      </c>
      <c r="J9" s="76"/>
      <c r="K9" s="89" t="s">
        <v>7</v>
      </c>
      <c r="L9" s="90" t="s">
        <v>8</v>
      </c>
      <c r="M9" s="91" t="s">
        <v>7</v>
      </c>
      <c r="N9" s="80" t="s">
        <v>9</v>
      </c>
      <c r="O9" s="78"/>
      <c r="P9" s="92" t="s">
        <v>10</v>
      </c>
      <c r="Q9" s="89" t="s">
        <v>11</v>
      </c>
      <c r="R9" s="83" t="s">
        <v>33</v>
      </c>
      <c r="S9" s="81"/>
      <c r="T9" s="81"/>
      <c r="U9" s="81"/>
      <c r="V9" s="90"/>
      <c r="W9" s="57"/>
    </row>
    <row r="10" spans="1:23" ht="23.25">
      <c r="A10" s="57"/>
      <c r="B10" s="93" t="s">
        <v>27</v>
      </c>
      <c r="C10" s="93" t="s">
        <v>28</v>
      </c>
      <c r="D10" s="93" t="s">
        <v>29</v>
      </c>
      <c r="E10" s="93" t="s">
        <v>30</v>
      </c>
      <c r="F10" s="93" t="s">
        <v>31</v>
      </c>
      <c r="G10" s="93" t="s">
        <v>32</v>
      </c>
      <c r="H10" s="75"/>
      <c r="I10" s="88"/>
      <c r="J10" s="76"/>
      <c r="K10" s="89" t="s">
        <v>12</v>
      </c>
      <c r="L10" s="90" t="s">
        <v>13</v>
      </c>
      <c r="M10" s="91" t="s">
        <v>14</v>
      </c>
      <c r="N10" s="80" t="s">
        <v>15</v>
      </c>
      <c r="O10" s="90" t="s">
        <v>16</v>
      </c>
      <c r="P10" s="92" t="s">
        <v>17</v>
      </c>
      <c r="Q10" s="89" t="s">
        <v>18</v>
      </c>
      <c r="R10" s="83" t="s">
        <v>34</v>
      </c>
      <c r="S10" s="80" t="s">
        <v>16</v>
      </c>
      <c r="T10" s="80" t="s">
        <v>19</v>
      </c>
      <c r="U10" s="80" t="s">
        <v>20</v>
      </c>
      <c r="V10" s="90" t="s">
        <v>21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22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/>
      <c r="J13" s="110"/>
      <c r="K13" s="111"/>
      <c r="L13" s="111"/>
      <c r="M13" s="111"/>
      <c r="N13" s="112"/>
      <c r="O13" s="111"/>
      <c r="P13" s="113"/>
      <c r="Q13" s="113"/>
      <c r="R13" s="112"/>
      <c r="S13" s="114"/>
      <c r="T13" s="114"/>
      <c r="U13" s="114"/>
      <c r="V13" s="114"/>
      <c r="W13" s="77"/>
    </row>
    <row r="14" spans="1:23" ht="23.25">
      <c r="A14" s="58"/>
      <c r="B14" s="93"/>
      <c r="C14" s="75"/>
      <c r="D14" s="75"/>
      <c r="E14" s="75"/>
      <c r="F14" s="75"/>
      <c r="G14" s="75"/>
      <c r="H14" s="105"/>
      <c r="I14" s="115" t="s">
        <v>37</v>
      </c>
      <c r="J14" s="110"/>
      <c r="K14" s="111">
        <f>+K19</f>
        <v>665400</v>
      </c>
      <c r="L14" s="111">
        <f aca="true" t="shared" si="0" ref="L14:R14">+L19</f>
        <v>217715.09999999998</v>
      </c>
      <c r="M14" s="111">
        <f t="shared" si="0"/>
        <v>417199.1</v>
      </c>
      <c r="N14" s="111">
        <f t="shared" si="0"/>
        <v>0</v>
      </c>
      <c r="O14" s="111">
        <f>+O19</f>
        <v>1300314.2000000002</v>
      </c>
      <c r="P14" s="111">
        <f t="shared" si="0"/>
        <v>211621</v>
      </c>
      <c r="Q14" s="111">
        <f t="shared" si="0"/>
        <v>912579</v>
      </c>
      <c r="R14" s="111">
        <f t="shared" si="0"/>
        <v>145500</v>
      </c>
      <c r="S14" s="111">
        <f>+S19</f>
        <v>1269700</v>
      </c>
      <c r="T14" s="111">
        <f>+T19</f>
        <v>2570014.2</v>
      </c>
      <c r="U14" s="114">
        <f>(O14/T14)*100</f>
        <v>50.59560371300672</v>
      </c>
      <c r="V14" s="114">
        <f>(S14/T14)*100</f>
        <v>49.404396286993276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6" t="s">
        <v>38</v>
      </c>
      <c r="J15" s="107"/>
      <c r="K15" s="111">
        <f>+K20</f>
        <v>674374.8999999999</v>
      </c>
      <c r="L15" s="111">
        <f aca="true" t="shared" si="1" ref="L15:R15">+L20</f>
        <v>162294.90000000002</v>
      </c>
      <c r="M15" s="111">
        <f t="shared" si="1"/>
        <v>330756.30000000005</v>
      </c>
      <c r="N15" s="111">
        <f t="shared" si="1"/>
        <v>0</v>
      </c>
      <c r="O15" s="111">
        <f>+O20</f>
        <v>1167426.1</v>
      </c>
      <c r="P15" s="111">
        <f t="shared" si="1"/>
        <v>112792.90000000001</v>
      </c>
      <c r="Q15" s="111">
        <f t="shared" si="1"/>
        <v>575819.1</v>
      </c>
      <c r="R15" s="111">
        <f t="shared" si="1"/>
        <v>140900</v>
      </c>
      <c r="S15" s="111">
        <f>+S20</f>
        <v>829512</v>
      </c>
      <c r="T15" s="111">
        <f>+T20</f>
        <v>1996938.1</v>
      </c>
      <c r="U15" s="114">
        <f>(O15/T15)*100</f>
        <v>58.46080557028783</v>
      </c>
      <c r="V15" s="114">
        <f>(S15/T15)*100</f>
        <v>41.53919442971217</v>
      </c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16" t="s">
        <v>39</v>
      </c>
      <c r="J16" s="107"/>
      <c r="K16" s="111">
        <f aca="true" t="shared" si="2" ref="K16:T16">+K15/K14%</f>
        <v>101.34879771565974</v>
      </c>
      <c r="L16" s="111">
        <f t="shared" si="2"/>
        <v>74.54462276617471</v>
      </c>
      <c r="M16" s="111">
        <f t="shared" si="2"/>
        <v>79.2802045833752</v>
      </c>
      <c r="N16" s="111"/>
      <c r="O16" s="111">
        <f t="shared" si="2"/>
        <v>89.78030848236526</v>
      </c>
      <c r="P16" s="111">
        <f t="shared" si="2"/>
        <v>53.29948351061568</v>
      </c>
      <c r="Q16" s="111">
        <f t="shared" si="2"/>
        <v>63.09800028271524</v>
      </c>
      <c r="R16" s="111">
        <f t="shared" si="2"/>
        <v>96.83848797250859</v>
      </c>
      <c r="S16" s="111">
        <f t="shared" si="2"/>
        <v>65.33133811136489</v>
      </c>
      <c r="T16" s="111">
        <f t="shared" si="2"/>
        <v>77.70144227218665</v>
      </c>
      <c r="U16" s="78"/>
      <c r="V16" s="78"/>
      <c r="W16" s="57"/>
    </row>
    <row r="17" spans="1:23" ht="23.25">
      <c r="A17" s="58"/>
      <c r="B17" s="75"/>
      <c r="C17" s="75"/>
      <c r="D17" s="75"/>
      <c r="E17" s="75"/>
      <c r="F17" s="75"/>
      <c r="G17" s="75"/>
      <c r="H17" s="105"/>
      <c r="I17" s="117"/>
      <c r="J17" s="107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78"/>
      <c r="V17" s="78"/>
      <c r="W17" s="57"/>
    </row>
    <row r="18" spans="1:23" ht="23.25">
      <c r="A18" s="58"/>
      <c r="B18" s="118" t="s">
        <v>40</v>
      </c>
      <c r="C18" s="75"/>
      <c r="D18" s="75"/>
      <c r="E18" s="75"/>
      <c r="F18" s="75"/>
      <c r="G18" s="75"/>
      <c r="H18" s="105"/>
      <c r="I18" s="117" t="s">
        <v>36</v>
      </c>
      <c r="J18" s="107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78"/>
      <c r="V18" s="78"/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17" t="s">
        <v>41</v>
      </c>
      <c r="J19" s="107"/>
      <c r="K19" s="112">
        <f>+K24</f>
        <v>665400</v>
      </c>
      <c r="L19" s="112">
        <f aca="true" t="shared" si="3" ref="L19:T19">+L24</f>
        <v>217715.09999999998</v>
      </c>
      <c r="M19" s="112">
        <f t="shared" si="3"/>
        <v>417199.1</v>
      </c>
      <c r="N19" s="112">
        <f t="shared" si="3"/>
        <v>0</v>
      </c>
      <c r="O19" s="112">
        <f t="shared" si="3"/>
        <v>1300314.2000000002</v>
      </c>
      <c r="P19" s="112">
        <f t="shared" si="3"/>
        <v>211621</v>
      </c>
      <c r="Q19" s="112">
        <f t="shared" si="3"/>
        <v>912579</v>
      </c>
      <c r="R19" s="112">
        <f t="shared" si="3"/>
        <v>145500</v>
      </c>
      <c r="S19" s="112">
        <f t="shared" si="3"/>
        <v>1269700</v>
      </c>
      <c r="T19" s="112">
        <f t="shared" si="3"/>
        <v>2570014.2</v>
      </c>
      <c r="U19" s="114">
        <f>(O19/T19)*100</f>
        <v>50.59560371300672</v>
      </c>
      <c r="V19" s="114">
        <f>(S19/T19)*100</f>
        <v>49.404396286993276</v>
      </c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17" t="s">
        <v>42</v>
      </c>
      <c r="J20" s="107"/>
      <c r="K20" s="112">
        <f>+K25</f>
        <v>674374.8999999999</v>
      </c>
      <c r="L20" s="112">
        <f aca="true" t="shared" si="4" ref="L20:T20">+L25</f>
        <v>162294.90000000002</v>
      </c>
      <c r="M20" s="112">
        <f t="shared" si="4"/>
        <v>330756.30000000005</v>
      </c>
      <c r="N20" s="112">
        <f t="shared" si="4"/>
        <v>0</v>
      </c>
      <c r="O20" s="112">
        <f t="shared" si="4"/>
        <v>1167426.1</v>
      </c>
      <c r="P20" s="112">
        <f t="shared" si="4"/>
        <v>112792.90000000001</v>
      </c>
      <c r="Q20" s="112">
        <f t="shared" si="4"/>
        <v>575819.1</v>
      </c>
      <c r="R20" s="112">
        <f t="shared" si="4"/>
        <v>140900</v>
      </c>
      <c r="S20" s="112">
        <f t="shared" si="4"/>
        <v>829512</v>
      </c>
      <c r="T20" s="112">
        <f t="shared" si="4"/>
        <v>1996938.1</v>
      </c>
      <c r="U20" s="114">
        <f>(O20/T20)*100</f>
        <v>58.46080557028783</v>
      </c>
      <c r="V20" s="114">
        <f>(S20/T20)*100</f>
        <v>41.53919442971217</v>
      </c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17" t="s">
        <v>61</v>
      </c>
      <c r="J21" s="107"/>
      <c r="K21" s="112">
        <f>+K20/K19%</f>
        <v>101.34879771565974</v>
      </c>
      <c r="L21" s="112">
        <f aca="true" t="shared" si="5" ref="L21:T21">+L20/L19%</f>
        <v>74.54462276617471</v>
      </c>
      <c r="M21" s="112">
        <f t="shared" si="5"/>
        <v>79.2802045833752</v>
      </c>
      <c r="N21" s="112"/>
      <c r="O21" s="112">
        <f t="shared" si="5"/>
        <v>89.78030848236526</v>
      </c>
      <c r="P21" s="112">
        <f t="shared" si="5"/>
        <v>53.29948351061568</v>
      </c>
      <c r="Q21" s="112">
        <f t="shared" si="5"/>
        <v>63.09800028271524</v>
      </c>
      <c r="R21" s="112">
        <f t="shared" si="5"/>
        <v>96.83848797250859</v>
      </c>
      <c r="S21" s="112">
        <f t="shared" si="5"/>
        <v>65.33133811136489</v>
      </c>
      <c r="T21" s="112">
        <f t="shared" si="5"/>
        <v>77.70144227218665</v>
      </c>
      <c r="U21" s="78"/>
      <c r="V21" s="78"/>
      <c r="W21" s="57"/>
    </row>
    <row r="22" spans="1:23" ht="23.25">
      <c r="A22" s="58"/>
      <c r="B22" s="75"/>
      <c r="C22" s="75"/>
      <c r="D22" s="75"/>
      <c r="E22" s="75"/>
      <c r="F22" s="75"/>
      <c r="G22" s="75"/>
      <c r="H22" s="105"/>
      <c r="I22" s="117"/>
      <c r="J22" s="107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78"/>
      <c r="V22" s="78"/>
      <c r="W22" s="57"/>
    </row>
    <row r="23" spans="1:23" ht="23.25">
      <c r="A23" s="58"/>
      <c r="B23" s="75"/>
      <c r="C23" s="118" t="s">
        <v>43</v>
      </c>
      <c r="D23" s="75"/>
      <c r="E23" s="75"/>
      <c r="F23" s="75"/>
      <c r="G23" s="75"/>
      <c r="H23" s="105"/>
      <c r="I23" s="117" t="s">
        <v>67</v>
      </c>
      <c r="J23" s="107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78"/>
      <c r="V23" s="78"/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17" t="s">
        <v>41</v>
      </c>
      <c r="J24" s="107"/>
      <c r="K24" s="112">
        <f>+K30</f>
        <v>665400</v>
      </c>
      <c r="L24" s="112">
        <f aca="true" t="shared" si="6" ref="L24:T24">+L30</f>
        <v>217715.09999999998</v>
      </c>
      <c r="M24" s="112">
        <f t="shared" si="6"/>
        <v>417199.1</v>
      </c>
      <c r="N24" s="112">
        <f t="shared" si="6"/>
        <v>0</v>
      </c>
      <c r="O24" s="112">
        <f t="shared" si="6"/>
        <v>1300314.2000000002</v>
      </c>
      <c r="P24" s="112">
        <f t="shared" si="6"/>
        <v>211621</v>
      </c>
      <c r="Q24" s="112">
        <f t="shared" si="6"/>
        <v>912579</v>
      </c>
      <c r="R24" s="112">
        <f t="shared" si="6"/>
        <v>145500</v>
      </c>
      <c r="S24" s="112">
        <f t="shared" si="6"/>
        <v>1269700</v>
      </c>
      <c r="T24" s="112">
        <f t="shared" si="6"/>
        <v>2570014.2</v>
      </c>
      <c r="U24" s="114">
        <f>(O24/T24)*100</f>
        <v>50.59560371300672</v>
      </c>
      <c r="V24" s="114">
        <f>(S24/T24)*100</f>
        <v>49.404396286993276</v>
      </c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17" t="s">
        <v>42</v>
      </c>
      <c r="J25" s="107"/>
      <c r="K25" s="112">
        <f>+K31</f>
        <v>674374.8999999999</v>
      </c>
      <c r="L25" s="112">
        <f aca="true" t="shared" si="7" ref="L25:T25">+L31</f>
        <v>162294.90000000002</v>
      </c>
      <c r="M25" s="112">
        <f t="shared" si="7"/>
        <v>330756.30000000005</v>
      </c>
      <c r="N25" s="112">
        <f t="shared" si="7"/>
        <v>0</v>
      </c>
      <c r="O25" s="112">
        <f t="shared" si="7"/>
        <v>1167426.1</v>
      </c>
      <c r="P25" s="112">
        <f t="shared" si="7"/>
        <v>112792.90000000001</v>
      </c>
      <c r="Q25" s="112">
        <f t="shared" si="7"/>
        <v>575819.1</v>
      </c>
      <c r="R25" s="112">
        <f t="shared" si="7"/>
        <v>140900</v>
      </c>
      <c r="S25" s="112">
        <f t="shared" si="7"/>
        <v>829512</v>
      </c>
      <c r="T25" s="112">
        <f t="shared" si="7"/>
        <v>1996938.1</v>
      </c>
      <c r="U25" s="114">
        <f>(O25/T25)*100</f>
        <v>58.46080557028783</v>
      </c>
      <c r="V25" s="114">
        <f>(S25/T25)*100</f>
        <v>41.53919442971217</v>
      </c>
      <c r="W25" s="57"/>
    </row>
    <row r="26" spans="1:23" ht="23.25">
      <c r="A26" s="58"/>
      <c r="B26" s="75"/>
      <c r="C26" s="75"/>
      <c r="D26" s="75"/>
      <c r="E26" s="75"/>
      <c r="F26" s="75"/>
      <c r="G26" s="93"/>
      <c r="H26" s="105"/>
      <c r="I26" s="117" t="s">
        <v>61</v>
      </c>
      <c r="J26" s="107"/>
      <c r="K26" s="112">
        <f>+K25/K24%</f>
        <v>101.34879771565974</v>
      </c>
      <c r="L26" s="112">
        <f aca="true" t="shared" si="8" ref="L26:T26">+L25/L24%</f>
        <v>74.54462276617471</v>
      </c>
      <c r="M26" s="112">
        <f t="shared" si="8"/>
        <v>79.2802045833752</v>
      </c>
      <c r="N26" s="112"/>
      <c r="O26" s="112">
        <f t="shared" si="8"/>
        <v>89.78030848236526</v>
      </c>
      <c r="P26" s="112">
        <f t="shared" si="8"/>
        <v>53.29948351061568</v>
      </c>
      <c r="Q26" s="112">
        <f t="shared" si="8"/>
        <v>63.09800028271524</v>
      </c>
      <c r="R26" s="112">
        <f t="shared" si="8"/>
        <v>96.83848797250859</v>
      </c>
      <c r="S26" s="112">
        <f t="shared" si="8"/>
        <v>65.33133811136489</v>
      </c>
      <c r="T26" s="112">
        <f t="shared" si="8"/>
        <v>77.70144227218665</v>
      </c>
      <c r="U26" s="78"/>
      <c r="V26" s="78"/>
      <c r="W26" s="57"/>
    </row>
    <row r="27" spans="1:23" ht="23.25">
      <c r="A27" s="58"/>
      <c r="B27" s="75"/>
      <c r="C27" s="75"/>
      <c r="D27" s="75"/>
      <c r="E27" s="75"/>
      <c r="F27" s="75"/>
      <c r="G27" s="75"/>
      <c r="H27" s="105"/>
      <c r="I27" s="117"/>
      <c r="J27" s="107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78"/>
      <c r="V27" s="78"/>
      <c r="W27" s="57"/>
    </row>
    <row r="28" spans="1:23" ht="23.25">
      <c r="A28" s="58"/>
      <c r="B28" s="75"/>
      <c r="C28" s="75"/>
      <c r="D28" s="118" t="s">
        <v>44</v>
      </c>
      <c r="E28" s="75"/>
      <c r="F28" s="75"/>
      <c r="G28" s="75"/>
      <c r="H28" s="105"/>
      <c r="I28" s="117" t="s">
        <v>73</v>
      </c>
      <c r="J28" s="107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78"/>
      <c r="V28" s="78"/>
      <c r="W28" s="57"/>
    </row>
    <row r="29" spans="1:23" ht="23.25">
      <c r="A29" s="58"/>
      <c r="B29" s="75"/>
      <c r="C29" s="75"/>
      <c r="D29" s="118"/>
      <c r="E29" s="75"/>
      <c r="F29" s="75"/>
      <c r="G29" s="75"/>
      <c r="H29" s="105"/>
      <c r="I29" s="117" t="s">
        <v>71</v>
      </c>
      <c r="J29" s="107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78"/>
      <c r="V29" s="78"/>
      <c r="W29" s="57"/>
    </row>
    <row r="30" spans="1:23" ht="23.25">
      <c r="A30" s="58"/>
      <c r="B30" s="75"/>
      <c r="C30" s="75"/>
      <c r="D30" s="75"/>
      <c r="E30" s="75"/>
      <c r="F30" s="75"/>
      <c r="G30" s="75"/>
      <c r="H30" s="105"/>
      <c r="I30" s="117" t="s">
        <v>41</v>
      </c>
      <c r="J30" s="107"/>
      <c r="K30" s="112">
        <f aca="true" t="shared" si="9" ref="K30:T30">+K35+K54+K69+K101+K107</f>
        <v>665400</v>
      </c>
      <c r="L30" s="112">
        <f t="shared" si="9"/>
        <v>217715.09999999998</v>
      </c>
      <c r="M30" s="112">
        <f t="shared" si="9"/>
        <v>417199.1</v>
      </c>
      <c r="N30" s="112">
        <f t="shared" si="9"/>
        <v>0</v>
      </c>
      <c r="O30" s="112">
        <f t="shared" si="9"/>
        <v>1300314.2000000002</v>
      </c>
      <c r="P30" s="112">
        <f t="shared" si="9"/>
        <v>211621</v>
      </c>
      <c r="Q30" s="112">
        <f t="shared" si="9"/>
        <v>912579</v>
      </c>
      <c r="R30" s="112">
        <f t="shared" si="9"/>
        <v>145500</v>
      </c>
      <c r="S30" s="112">
        <f t="shared" si="9"/>
        <v>1269700</v>
      </c>
      <c r="T30" s="112">
        <f t="shared" si="9"/>
        <v>2570014.2</v>
      </c>
      <c r="U30" s="114">
        <f>(O30/T30)*100</f>
        <v>50.59560371300672</v>
      </c>
      <c r="V30" s="114">
        <f>(S30/T30)*100</f>
        <v>49.404396286993276</v>
      </c>
      <c r="W30" s="57"/>
    </row>
    <row r="31" spans="1:23" ht="23.25">
      <c r="A31" s="58"/>
      <c r="B31" s="119"/>
      <c r="C31" s="120"/>
      <c r="D31" s="120"/>
      <c r="E31" s="120"/>
      <c r="F31" s="120"/>
      <c r="G31" s="120"/>
      <c r="H31" s="106"/>
      <c r="I31" s="117" t="s">
        <v>42</v>
      </c>
      <c r="J31" s="107"/>
      <c r="K31" s="112">
        <f aca="true" t="shared" si="10" ref="K31:T31">+K36+K55+K70+K102+K108</f>
        <v>674374.8999999999</v>
      </c>
      <c r="L31" s="112">
        <f t="shared" si="10"/>
        <v>162294.90000000002</v>
      </c>
      <c r="M31" s="112">
        <f t="shared" si="10"/>
        <v>330756.30000000005</v>
      </c>
      <c r="N31" s="112">
        <f t="shared" si="10"/>
        <v>0</v>
      </c>
      <c r="O31" s="112">
        <f t="shared" si="10"/>
        <v>1167426.1</v>
      </c>
      <c r="P31" s="112">
        <f t="shared" si="10"/>
        <v>112792.90000000001</v>
      </c>
      <c r="Q31" s="112">
        <f t="shared" si="10"/>
        <v>575819.1</v>
      </c>
      <c r="R31" s="112">
        <f t="shared" si="10"/>
        <v>140900</v>
      </c>
      <c r="S31" s="112">
        <f t="shared" si="10"/>
        <v>829512</v>
      </c>
      <c r="T31" s="112">
        <f t="shared" si="10"/>
        <v>1996938.1</v>
      </c>
      <c r="U31" s="114">
        <f>(O31/T31)*100</f>
        <v>58.46080557028783</v>
      </c>
      <c r="V31" s="114">
        <f>(S31/T31)*100</f>
        <v>41.53919442971217</v>
      </c>
      <c r="W31" s="57"/>
    </row>
    <row r="32" spans="1:23" ht="23.25">
      <c r="A32" s="58"/>
      <c r="B32" s="93"/>
      <c r="C32" s="93"/>
      <c r="D32" s="93"/>
      <c r="E32" s="93"/>
      <c r="F32" s="93"/>
      <c r="G32" s="75"/>
      <c r="H32" s="105"/>
      <c r="I32" s="117" t="s">
        <v>61</v>
      </c>
      <c r="J32" s="107"/>
      <c r="K32" s="112">
        <f>+K31/K30%</f>
        <v>101.34879771565974</v>
      </c>
      <c r="L32" s="112">
        <f aca="true" t="shared" si="11" ref="L32:T32">+L31/L30%</f>
        <v>74.54462276617471</v>
      </c>
      <c r="M32" s="112">
        <f t="shared" si="11"/>
        <v>79.2802045833752</v>
      </c>
      <c r="N32" s="112"/>
      <c r="O32" s="112">
        <f t="shared" si="11"/>
        <v>89.78030848236526</v>
      </c>
      <c r="P32" s="112">
        <f t="shared" si="11"/>
        <v>53.29948351061568</v>
      </c>
      <c r="Q32" s="112">
        <f t="shared" si="11"/>
        <v>63.09800028271524</v>
      </c>
      <c r="R32" s="112">
        <f t="shared" si="11"/>
        <v>96.83848797250859</v>
      </c>
      <c r="S32" s="112">
        <f t="shared" si="11"/>
        <v>65.33133811136489</v>
      </c>
      <c r="T32" s="112">
        <f t="shared" si="11"/>
        <v>77.70144227218665</v>
      </c>
      <c r="U32" s="78"/>
      <c r="V32" s="78"/>
      <c r="W32" s="57"/>
    </row>
    <row r="33" spans="1:23" ht="23.25">
      <c r="A33" s="58"/>
      <c r="B33" s="75"/>
      <c r="C33" s="75"/>
      <c r="D33" s="75"/>
      <c r="E33" s="75"/>
      <c r="F33" s="75"/>
      <c r="G33" s="75"/>
      <c r="H33" s="105"/>
      <c r="I33" s="117"/>
      <c r="J33" s="107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78"/>
      <c r="V33" s="78"/>
      <c r="W33" s="57"/>
    </row>
    <row r="34" spans="1:23" ht="23.25">
      <c r="A34" s="58"/>
      <c r="B34" s="75"/>
      <c r="C34" s="75"/>
      <c r="D34" s="75"/>
      <c r="E34" s="75"/>
      <c r="F34" s="118" t="s">
        <v>45</v>
      </c>
      <c r="G34" s="75"/>
      <c r="H34" s="105"/>
      <c r="I34" s="117" t="s">
        <v>74</v>
      </c>
      <c r="J34" s="107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78"/>
      <c r="V34" s="78"/>
      <c r="W34" s="57"/>
    </row>
    <row r="35" spans="1:23" ht="23.25">
      <c r="A35" s="58"/>
      <c r="B35" s="75"/>
      <c r="C35" s="75"/>
      <c r="D35" s="75"/>
      <c r="E35" s="75"/>
      <c r="F35" s="75"/>
      <c r="G35" s="75"/>
      <c r="H35" s="105"/>
      <c r="I35" s="117" t="s">
        <v>41</v>
      </c>
      <c r="J35" s="107"/>
      <c r="K35" s="112">
        <f>+K49</f>
        <v>0</v>
      </c>
      <c r="L35" s="112">
        <f aca="true" t="shared" si="12" ref="L35:T35">+L49</f>
        <v>0</v>
      </c>
      <c r="M35" s="112">
        <f t="shared" si="12"/>
        <v>0</v>
      </c>
      <c r="N35" s="112">
        <f t="shared" si="12"/>
        <v>0</v>
      </c>
      <c r="O35" s="112">
        <f t="shared" si="12"/>
        <v>0</v>
      </c>
      <c r="P35" s="112">
        <f t="shared" si="12"/>
        <v>0</v>
      </c>
      <c r="Q35" s="112">
        <f t="shared" si="12"/>
        <v>0</v>
      </c>
      <c r="R35" s="112">
        <f t="shared" si="12"/>
        <v>145500</v>
      </c>
      <c r="S35" s="112">
        <f t="shared" si="12"/>
        <v>145500</v>
      </c>
      <c r="T35" s="112">
        <f t="shared" si="12"/>
        <v>145500</v>
      </c>
      <c r="U35" s="114">
        <f>(O35/T35)*100</f>
        <v>0</v>
      </c>
      <c r="V35" s="114">
        <f>(S35/T35)*100</f>
        <v>100</v>
      </c>
      <c r="W35" s="57"/>
    </row>
    <row r="36" spans="1:23" ht="23.25">
      <c r="A36" s="58"/>
      <c r="B36" s="75"/>
      <c r="C36" s="75"/>
      <c r="D36" s="75"/>
      <c r="E36" s="75"/>
      <c r="F36" s="75"/>
      <c r="G36" s="75"/>
      <c r="H36" s="105"/>
      <c r="I36" s="117" t="s">
        <v>42</v>
      </c>
      <c r="J36" s="107"/>
      <c r="K36" s="112">
        <f>+K50</f>
        <v>0</v>
      </c>
      <c r="L36" s="112">
        <f aca="true" t="shared" si="13" ref="L36:T36">+L50</f>
        <v>0</v>
      </c>
      <c r="M36" s="112">
        <f t="shared" si="13"/>
        <v>0</v>
      </c>
      <c r="N36" s="112">
        <f t="shared" si="13"/>
        <v>0</v>
      </c>
      <c r="O36" s="112">
        <f t="shared" si="13"/>
        <v>0</v>
      </c>
      <c r="P36" s="112">
        <f t="shared" si="13"/>
        <v>0</v>
      </c>
      <c r="Q36" s="112">
        <f t="shared" si="13"/>
        <v>0</v>
      </c>
      <c r="R36" s="112">
        <f t="shared" si="13"/>
        <v>140900</v>
      </c>
      <c r="S36" s="112">
        <f t="shared" si="13"/>
        <v>140900</v>
      </c>
      <c r="T36" s="112">
        <f t="shared" si="13"/>
        <v>140900</v>
      </c>
      <c r="U36" s="114">
        <f>(O36/T36)*100</f>
        <v>0</v>
      </c>
      <c r="V36" s="114">
        <f>(S36/T36)*100</f>
        <v>100</v>
      </c>
      <c r="W36" s="57"/>
    </row>
    <row r="37" spans="1:23" ht="23.25">
      <c r="A37" s="58"/>
      <c r="B37" s="75"/>
      <c r="C37" s="75"/>
      <c r="D37" s="75"/>
      <c r="E37" s="75"/>
      <c r="F37" s="75"/>
      <c r="G37" s="75"/>
      <c r="H37" s="105"/>
      <c r="I37" s="117" t="s">
        <v>61</v>
      </c>
      <c r="J37" s="107"/>
      <c r="K37" s="112"/>
      <c r="L37" s="112"/>
      <c r="M37" s="112"/>
      <c r="N37" s="112"/>
      <c r="O37" s="112"/>
      <c r="P37" s="112"/>
      <c r="Q37" s="112"/>
      <c r="R37" s="112">
        <f>+R36/R35%</f>
        <v>96.83848797250859</v>
      </c>
      <c r="S37" s="112">
        <f>+S36/S35%</f>
        <v>96.83848797250859</v>
      </c>
      <c r="T37" s="112">
        <f>+T36/T35%</f>
        <v>96.83848797250859</v>
      </c>
      <c r="U37" s="78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21"/>
      <c r="I38" s="122"/>
      <c r="J38" s="123"/>
      <c r="K38" s="124"/>
      <c r="L38" s="125"/>
      <c r="M38" s="124"/>
      <c r="N38" s="125"/>
      <c r="O38" s="126"/>
      <c r="P38" s="124"/>
      <c r="Q38" s="124"/>
      <c r="R38" s="124"/>
      <c r="S38" s="125"/>
      <c r="T38" s="125"/>
      <c r="U38" s="125"/>
      <c r="V38" s="125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27" t="s">
        <v>86</v>
      </c>
      <c r="C40" s="127"/>
      <c r="D40" s="127"/>
      <c r="E40" s="127"/>
      <c r="F40" s="127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2"/>
      <c r="T40" s="62"/>
      <c r="U40" s="62"/>
      <c r="V40" s="62" t="s">
        <v>62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28"/>
      <c r="K41" s="69" t="s">
        <v>1</v>
      </c>
      <c r="L41" s="69"/>
      <c r="M41" s="69"/>
      <c r="N41" s="69"/>
      <c r="O41" s="69"/>
      <c r="P41" s="70" t="s">
        <v>2</v>
      </c>
      <c r="Q41" s="69"/>
      <c r="R41" s="69"/>
      <c r="S41" s="69"/>
      <c r="T41" s="70" t="s">
        <v>3</v>
      </c>
      <c r="U41" s="69"/>
      <c r="V41" s="71"/>
      <c r="W41" s="57"/>
    </row>
    <row r="42" spans="1:23" ht="23.25">
      <c r="A42" s="57"/>
      <c r="B42" s="72" t="s">
        <v>4</v>
      </c>
      <c r="C42" s="73"/>
      <c r="D42" s="73"/>
      <c r="E42" s="73"/>
      <c r="F42" s="73"/>
      <c r="G42" s="74"/>
      <c r="H42" s="75"/>
      <c r="I42" s="58"/>
      <c r="J42" s="120"/>
      <c r="K42" s="77"/>
      <c r="L42" s="78"/>
      <c r="M42" s="79"/>
      <c r="N42" s="80"/>
      <c r="O42" s="81"/>
      <c r="P42" s="82"/>
      <c r="Q42" s="77"/>
      <c r="R42" s="83"/>
      <c r="S42" s="81"/>
      <c r="T42" s="81"/>
      <c r="U42" s="84" t="s">
        <v>5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6</v>
      </c>
      <c r="J43" s="120"/>
      <c r="K43" s="89" t="s">
        <v>7</v>
      </c>
      <c r="L43" s="90" t="s">
        <v>8</v>
      </c>
      <c r="M43" s="91" t="s">
        <v>7</v>
      </c>
      <c r="N43" s="80" t="s">
        <v>9</v>
      </c>
      <c r="O43" s="78"/>
      <c r="P43" s="92" t="s">
        <v>10</v>
      </c>
      <c r="Q43" s="89" t="s">
        <v>11</v>
      </c>
      <c r="R43" s="83" t="s">
        <v>33</v>
      </c>
      <c r="S43" s="81"/>
      <c r="T43" s="81"/>
      <c r="U43" s="81"/>
      <c r="V43" s="90"/>
      <c r="W43" s="57"/>
    </row>
    <row r="44" spans="1:23" ht="23.25">
      <c r="A44" s="57"/>
      <c r="B44" s="93" t="s">
        <v>27</v>
      </c>
      <c r="C44" s="93" t="s">
        <v>28</v>
      </c>
      <c r="D44" s="93" t="s">
        <v>29</v>
      </c>
      <c r="E44" s="93" t="s">
        <v>30</v>
      </c>
      <c r="F44" s="93" t="s">
        <v>31</v>
      </c>
      <c r="G44" s="93" t="s">
        <v>32</v>
      </c>
      <c r="H44" s="75"/>
      <c r="I44" s="88"/>
      <c r="J44" s="120"/>
      <c r="K44" s="89" t="s">
        <v>12</v>
      </c>
      <c r="L44" s="90" t="s">
        <v>13</v>
      </c>
      <c r="M44" s="91" t="s">
        <v>14</v>
      </c>
      <c r="N44" s="80" t="s">
        <v>15</v>
      </c>
      <c r="O44" s="90" t="s">
        <v>16</v>
      </c>
      <c r="P44" s="92" t="s">
        <v>17</v>
      </c>
      <c r="Q44" s="89" t="s">
        <v>18</v>
      </c>
      <c r="R44" s="83" t="s">
        <v>34</v>
      </c>
      <c r="S44" s="80" t="s">
        <v>16</v>
      </c>
      <c r="T44" s="80" t="s">
        <v>19</v>
      </c>
      <c r="U44" s="80" t="s">
        <v>20</v>
      </c>
      <c r="V44" s="90" t="s">
        <v>21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29"/>
      <c r="K45" s="97"/>
      <c r="L45" s="98"/>
      <c r="M45" s="99"/>
      <c r="N45" s="100"/>
      <c r="O45" s="101"/>
      <c r="P45" s="102" t="s">
        <v>22</v>
      </c>
      <c r="Q45" s="97"/>
      <c r="R45" s="103"/>
      <c r="S45" s="101"/>
      <c r="T45" s="101"/>
      <c r="U45" s="101"/>
      <c r="V45" s="104"/>
      <c r="W45" s="57"/>
    </row>
    <row r="46" spans="1:23" ht="23.25">
      <c r="A46" s="58"/>
      <c r="B46" s="119"/>
      <c r="C46" s="119"/>
      <c r="D46" s="119"/>
      <c r="E46" s="119"/>
      <c r="F46" s="119"/>
      <c r="G46" s="119"/>
      <c r="H46" s="105"/>
      <c r="I46" s="117"/>
      <c r="J46" s="107"/>
      <c r="K46" s="112"/>
      <c r="L46" s="78"/>
      <c r="M46" s="112"/>
      <c r="N46" s="78"/>
      <c r="O46" s="78"/>
      <c r="P46" s="112"/>
      <c r="Q46" s="112"/>
      <c r="R46" s="112"/>
      <c r="S46" s="78"/>
      <c r="T46" s="78"/>
      <c r="U46" s="78"/>
      <c r="V46" s="78"/>
      <c r="W46" s="57"/>
    </row>
    <row r="47" spans="1:23" ht="23.25">
      <c r="A47" s="58"/>
      <c r="B47" s="118" t="s">
        <v>40</v>
      </c>
      <c r="C47" s="118" t="s">
        <v>43</v>
      </c>
      <c r="D47" s="118" t="s">
        <v>44</v>
      </c>
      <c r="E47" s="93"/>
      <c r="F47" s="118" t="s">
        <v>45</v>
      </c>
      <c r="G47" s="118" t="s">
        <v>46</v>
      </c>
      <c r="H47" s="105"/>
      <c r="I47" s="117" t="s">
        <v>75</v>
      </c>
      <c r="J47" s="107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78"/>
      <c r="V47" s="78"/>
      <c r="W47" s="57"/>
    </row>
    <row r="48" spans="1:23" ht="23.25">
      <c r="A48" s="58"/>
      <c r="B48" s="118"/>
      <c r="C48" s="118"/>
      <c r="D48" s="118"/>
      <c r="E48" s="93"/>
      <c r="F48" s="118"/>
      <c r="G48" s="118"/>
      <c r="H48" s="105"/>
      <c r="I48" s="117" t="s">
        <v>72</v>
      </c>
      <c r="J48" s="107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78"/>
      <c r="V48" s="78"/>
      <c r="W48" s="57"/>
    </row>
    <row r="49" spans="1:23" ht="23.25">
      <c r="A49" s="58"/>
      <c r="B49" s="75"/>
      <c r="C49" s="75"/>
      <c r="D49" s="75"/>
      <c r="E49" s="75"/>
      <c r="F49" s="75"/>
      <c r="G49" s="75"/>
      <c r="H49" s="105"/>
      <c r="I49" s="117" t="s">
        <v>41</v>
      </c>
      <c r="J49" s="107"/>
      <c r="K49" s="78"/>
      <c r="L49" s="78"/>
      <c r="M49" s="78"/>
      <c r="N49" s="78"/>
      <c r="O49" s="78">
        <f>SUM(K49:N49)</f>
        <v>0</v>
      </c>
      <c r="P49" s="78"/>
      <c r="Q49" s="78"/>
      <c r="R49" s="78">
        <v>145500</v>
      </c>
      <c r="S49" s="78">
        <f>SUM(P49:R49)</f>
        <v>145500</v>
      </c>
      <c r="T49" s="78">
        <f>+S49+O49</f>
        <v>145500</v>
      </c>
      <c r="U49" s="114">
        <f>(O49/T49)*100</f>
        <v>0</v>
      </c>
      <c r="V49" s="114">
        <f>(S49/T49)*100</f>
        <v>100</v>
      </c>
      <c r="W49" s="57"/>
    </row>
    <row r="50" spans="1:23" ht="23.25">
      <c r="A50" s="58"/>
      <c r="B50" s="75"/>
      <c r="C50" s="75"/>
      <c r="D50" s="75"/>
      <c r="E50" s="75"/>
      <c r="F50" s="75"/>
      <c r="G50" s="75"/>
      <c r="H50" s="105"/>
      <c r="I50" s="117" t="s">
        <v>42</v>
      </c>
      <c r="J50" s="107"/>
      <c r="K50" s="78"/>
      <c r="L50" s="78"/>
      <c r="M50" s="78"/>
      <c r="N50" s="78"/>
      <c r="O50" s="78">
        <f>SUM(K50:N50)</f>
        <v>0</v>
      </c>
      <c r="P50" s="78"/>
      <c r="Q50" s="78"/>
      <c r="R50" s="78">
        <v>140900</v>
      </c>
      <c r="S50" s="78">
        <f>SUM(P50:R50)</f>
        <v>140900</v>
      </c>
      <c r="T50" s="78">
        <f>+S50+O50</f>
        <v>140900</v>
      </c>
      <c r="U50" s="114">
        <f>(O50/T50)*100</f>
        <v>0</v>
      </c>
      <c r="V50" s="114">
        <f>(S50/T50)*100</f>
        <v>100</v>
      </c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17" t="s">
        <v>61</v>
      </c>
      <c r="J51" s="107"/>
      <c r="K51" s="78"/>
      <c r="L51" s="78"/>
      <c r="M51" s="78"/>
      <c r="N51" s="78"/>
      <c r="O51" s="78"/>
      <c r="P51" s="78"/>
      <c r="Q51" s="78"/>
      <c r="R51" s="78">
        <f>+R50/R49%</f>
        <v>96.83848797250859</v>
      </c>
      <c r="S51" s="78">
        <f>+S50/S49%</f>
        <v>96.83848797250859</v>
      </c>
      <c r="T51" s="78">
        <f>+T50/T49%</f>
        <v>96.83848797250859</v>
      </c>
      <c r="U51" s="78"/>
      <c r="V51" s="78"/>
      <c r="W51" s="57"/>
    </row>
    <row r="52" spans="1:23" ht="23.25">
      <c r="A52" s="58"/>
      <c r="B52" s="75"/>
      <c r="C52" s="75"/>
      <c r="D52" s="75"/>
      <c r="E52" s="75"/>
      <c r="F52" s="75"/>
      <c r="G52" s="75"/>
      <c r="H52" s="105"/>
      <c r="I52" s="117"/>
      <c r="J52" s="107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57"/>
    </row>
    <row r="53" spans="1:23" ht="23.25">
      <c r="A53" s="58"/>
      <c r="B53" s="75"/>
      <c r="C53" s="75"/>
      <c r="D53" s="75"/>
      <c r="E53" s="75"/>
      <c r="F53" s="118" t="s">
        <v>47</v>
      </c>
      <c r="G53" s="75"/>
      <c r="H53" s="105"/>
      <c r="I53" s="117" t="s">
        <v>76</v>
      </c>
      <c r="J53" s="107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57"/>
    </row>
    <row r="54" spans="1:23" ht="23.25">
      <c r="A54" s="58"/>
      <c r="B54" s="119"/>
      <c r="C54" s="120"/>
      <c r="D54" s="120"/>
      <c r="E54" s="120"/>
      <c r="F54" s="120"/>
      <c r="G54" s="120"/>
      <c r="H54" s="106"/>
      <c r="I54" s="117" t="s">
        <v>41</v>
      </c>
      <c r="J54" s="107"/>
      <c r="K54" s="130">
        <f aca="true" t="shared" si="14" ref="K54:Q54">+K59+K64</f>
        <v>0</v>
      </c>
      <c r="L54" s="130">
        <f t="shared" si="14"/>
        <v>0</v>
      </c>
      <c r="M54" s="130">
        <f t="shared" si="14"/>
        <v>0</v>
      </c>
      <c r="N54" s="130">
        <f t="shared" si="14"/>
        <v>0</v>
      </c>
      <c r="O54" s="130">
        <f t="shared" si="14"/>
        <v>0</v>
      </c>
      <c r="P54" s="130">
        <f t="shared" si="14"/>
        <v>0</v>
      </c>
      <c r="Q54" s="130">
        <f t="shared" si="14"/>
        <v>272495</v>
      </c>
      <c r="R54" s="130"/>
      <c r="S54" s="130">
        <f>+S59+S64</f>
        <v>272495</v>
      </c>
      <c r="T54" s="130">
        <f>+T59+T64</f>
        <v>272495</v>
      </c>
      <c r="U54" s="114">
        <f>(O54/T54)*100</f>
        <v>0</v>
      </c>
      <c r="V54" s="114">
        <f>(S54/T54)*100</f>
        <v>100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17" t="s">
        <v>42</v>
      </c>
      <c r="J55" s="107"/>
      <c r="K55" s="130">
        <f aca="true" t="shared" si="15" ref="K55:Q55">+K60+K65</f>
        <v>0</v>
      </c>
      <c r="L55" s="130">
        <f t="shared" si="15"/>
        <v>0</v>
      </c>
      <c r="M55" s="130">
        <f t="shared" si="15"/>
        <v>0</v>
      </c>
      <c r="N55" s="130">
        <f t="shared" si="15"/>
        <v>0</v>
      </c>
      <c r="O55" s="130">
        <f t="shared" si="15"/>
        <v>0</v>
      </c>
      <c r="P55" s="130">
        <f t="shared" si="15"/>
        <v>0</v>
      </c>
      <c r="Q55" s="130">
        <f t="shared" si="15"/>
        <v>237932.6</v>
      </c>
      <c r="R55" s="130"/>
      <c r="S55" s="130">
        <f>+S60+S65</f>
        <v>237932.6</v>
      </c>
      <c r="T55" s="130">
        <f>+T60+T65</f>
        <v>237932.6</v>
      </c>
      <c r="U55" s="114">
        <f>(O55/T55)*100</f>
        <v>0</v>
      </c>
      <c r="V55" s="114">
        <f>(S55/T55)*100</f>
        <v>100</v>
      </c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17" t="s">
        <v>61</v>
      </c>
      <c r="J56" s="107"/>
      <c r="K56" s="78"/>
      <c r="L56" s="78"/>
      <c r="M56" s="78"/>
      <c r="N56" s="78"/>
      <c r="O56" s="78"/>
      <c r="P56" s="78"/>
      <c r="Q56" s="78">
        <f>+Q55/Q54%</f>
        <v>87.31631773060057</v>
      </c>
      <c r="R56" s="78"/>
      <c r="S56" s="78">
        <f>+S55/S54%</f>
        <v>87.31631773060057</v>
      </c>
      <c r="T56" s="78">
        <f>+T55/T54%</f>
        <v>87.31631773060057</v>
      </c>
      <c r="U56" s="78"/>
      <c r="V56" s="78"/>
      <c r="W56" s="57"/>
    </row>
    <row r="57" spans="1:23" ht="23.25">
      <c r="A57" s="58"/>
      <c r="B57" s="75"/>
      <c r="C57" s="75"/>
      <c r="D57" s="75"/>
      <c r="E57" s="75"/>
      <c r="F57" s="75"/>
      <c r="G57" s="75"/>
      <c r="H57" s="105"/>
      <c r="I57" s="117"/>
      <c r="J57" s="107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57"/>
    </row>
    <row r="58" spans="1:23" ht="23.25">
      <c r="A58" s="58"/>
      <c r="B58" s="75"/>
      <c r="C58" s="75"/>
      <c r="D58" s="75"/>
      <c r="E58" s="75"/>
      <c r="F58" s="75"/>
      <c r="G58" s="118" t="s">
        <v>68</v>
      </c>
      <c r="H58" s="105"/>
      <c r="I58" s="117" t="s">
        <v>48</v>
      </c>
      <c r="J58" s="107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76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17" t="s">
        <v>41</v>
      </c>
      <c r="J59" s="107"/>
      <c r="K59" s="78"/>
      <c r="L59" s="78"/>
      <c r="M59" s="78"/>
      <c r="N59" s="78"/>
      <c r="O59" s="78">
        <f>SUM(K59:N59)</f>
        <v>0</v>
      </c>
      <c r="P59" s="78"/>
      <c r="Q59" s="78">
        <v>44627.2</v>
      </c>
      <c r="R59" s="78"/>
      <c r="S59" s="78">
        <f>SUM(P59:R59)</f>
        <v>44627.2</v>
      </c>
      <c r="T59" s="78">
        <f>+S59+O59</f>
        <v>44627.2</v>
      </c>
      <c r="U59" s="114">
        <f>(O59/T59)*100</f>
        <v>0</v>
      </c>
      <c r="V59" s="114">
        <f>(S59/T59)*100</f>
        <v>100</v>
      </c>
      <c r="W59" s="57"/>
    </row>
    <row r="60" spans="1:23" ht="23.25">
      <c r="A60" s="58"/>
      <c r="B60" s="75"/>
      <c r="C60" s="75"/>
      <c r="D60" s="75"/>
      <c r="E60" s="75"/>
      <c r="F60" s="75"/>
      <c r="G60" s="75"/>
      <c r="H60" s="105"/>
      <c r="I60" s="117" t="s">
        <v>42</v>
      </c>
      <c r="J60" s="107"/>
      <c r="K60" s="78"/>
      <c r="L60" s="78"/>
      <c r="M60" s="78"/>
      <c r="N60" s="78"/>
      <c r="O60" s="78">
        <f>SUM(K60:N60)</f>
        <v>0</v>
      </c>
      <c r="P60" s="78"/>
      <c r="Q60" s="78">
        <v>26692.9</v>
      </c>
      <c r="R60" s="78"/>
      <c r="S60" s="78">
        <f>SUM(P60:R60)</f>
        <v>26692.9</v>
      </c>
      <c r="T60" s="78">
        <f>+S60+O60</f>
        <v>26692.9</v>
      </c>
      <c r="U60" s="114">
        <f>(O60/T60)*100</f>
        <v>0</v>
      </c>
      <c r="V60" s="114">
        <f>(S60/T60)*100</f>
        <v>100</v>
      </c>
      <c r="W60" s="57"/>
    </row>
    <row r="61" spans="1:23" ht="23.25">
      <c r="A61" s="58"/>
      <c r="B61" s="75"/>
      <c r="C61" s="75"/>
      <c r="D61" s="75"/>
      <c r="E61" s="75"/>
      <c r="F61" s="75"/>
      <c r="G61" s="75"/>
      <c r="H61" s="105"/>
      <c r="I61" s="117" t="s">
        <v>61</v>
      </c>
      <c r="J61" s="107"/>
      <c r="K61" s="78"/>
      <c r="L61" s="78"/>
      <c r="M61" s="78"/>
      <c r="N61" s="78"/>
      <c r="O61" s="78"/>
      <c r="P61" s="78"/>
      <c r="Q61" s="78">
        <f>+Q60/Q59%</f>
        <v>59.813073641187444</v>
      </c>
      <c r="R61" s="78"/>
      <c r="S61" s="78">
        <f>+S60/S59%</f>
        <v>59.813073641187444</v>
      </c>
      <c r="T61" s="78">
        <f>+T60/T59%</f>
        <v>59.813073641187444</v>
      </c>
      <c r="U61" s="78"/>
      <c r="V61" s="78"/>
      <c r="W61" s="57"/>
    </row>
    <row r="62" spans="1:23" ht="23.25">
      <c r="A62" s="58"/>
      <c r="B62" s="75"/>
      <c r="C62" s="75"/>
      <c r="D62" s="75"/>
      <c r="E62" s="75"/>
      <c r="F62" s="75"/>
      <c r="G62" s="75"/>
      <c r="H62" s="105"/>
      <c r="I62" s="131"/>
      <c r="J62" s="107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57"/>
    </row>
    <row r="63" spans="1:23" ht="23.25">
      <c r="A63" s="58"/>
      <c r="B63" s="132"/>
      <c r="C63" s="93"/>
      <c r="D63" s="93"/>
      <c r="E63" s="93"/>
      <c r="F63" s="93"/>
      <c r="G63" s="118" t="s">
        <v>49</v>
      </c>
      <c r="H63" s="105"/>
      <c r="I63" s="117" t="s">
        <v>77</v>
      </c>
      <c r="J63" s="107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57"/>
    </row>
    <row r="64" spans="1:23" ht="23.25">
      <c r="A64" s="58"/>
      <c r="B64" s="119"/>
      <c r="C64" s="75"/>
      <c r="D64" s="75"/>
      <c r="E64" s="75"/>
      <c r="F64" s="75"/>
      <c r="G64" s="75"/>
      <c r="H64" s="105"/>
      <c r="I64" s="117" t="s">
        <v>41</v>
      </c>
      <c r="J64" s="107"/>
      <c r="K64" s="78"/>
      <c r="L64" s="78"/>
      <c r="M64" s="78"/>
      <c r="N64" s="78"/>
      <c r="O64" s="78">
        <f>SUM(K64:N64)</f>
        <v>0</v>
      </c>
      <c r="P64" s="78"/>
      <c r="Q64" s="78">
        <v>227867.8</v>
      </c>
      <c r="R64" s="78"/>
      <c r="S64" s="78">
        <f>SUM(P64:R64)</f>
        <v>227867.8</v>
      </c>
      <c r="T64" s="78">
        <f>+S64+O64</f>
        <v>227867.8</v>
      </c>
      <c r="U64" s="114">
        <f>(O64/T64)*100</f>
        <v>0</v>
      </c>
      <c r="V64" s="114">
        <f>(S64/T64)*100</f>
        <v>100</v>
      </c>
      <c r="W64" s="57"/>
    </row>
    <row r="65" spans="1:23" ht="23.25">
      <c r="A65" s="58"/>
      <c r="B65" s="119"/>
      <c r="C65" s="75"/>
      <c r="D65" s="75"/>
      <c r="E65" s="75"/>
      <c r="F65" s="75"/>
      <c r="G65" s="75"/>
      <c r="H65" s="105"/>
      <c r="I65" s="117" t="s">
        <v>42</v>
      </c>
      <c r="J65" s="107"/>
      <c r="K65" s="78"/>
      <c r="L65" s="78"/>
      <c r="M65" s="78"/>
      <c r="N65" s="78"/>
      <c r="O65" s="78">
        <f>SUM(K65:N65)</f>
        <v>0</v>
      </c>
      <c r="P65" s="78"/>
      <c r="Q65" s="78">
        <v>211239.7</v>
      </c>
      <c r="R65" s="78"/>
      <c r="S65" s="78">
        <f>SUM(P65:R65)</f>
        <v>211239.7</v>
      </c>
      <c r="T65" s="78">
        <f>+S65+O65</f>
        <v>211239.7</v>
      </c>
      <c r="U65" s="114">
        <f>(O65/T65)*100</f>
        <v>0</v>
      </c>
      <c r="V65" s="114">
        <f>(S65/T65)*100</f>
        <v>100</v>
      </c>
      <c r="W65" s="57"/>
    </row>
    <row r="66" spans="1:23" ht="23.25">
      <c r="A66" s="58"/>
      <c r="B66" s="119"/>
      <c r="C66" s="120"/>
      <c r="D66" s="120"/>
      <c r="E66" s="120"/>
      <c r="F66" s="120"/>
      <c r="G66" s="120"/>
      <c r="H66" s="106"/>
      <c r="I66" s="117" t="s">
        <v>61</v>
      </c>
      <c r="J66" s="107"/>
      <c r="K66" s="78"/>
      <c r="L66" s="78"/>
      <c r="M66" s="78"/>
      <c r="N66" s="78"/>
      <c r="O66" s="78"/>
      <c r="P66" s="78"/>
      <c r="Q66" s="78">
        <f>+Q65/Q64%</f>
        <v>92.7027425551131</v>
      </c>
      <c r="R66" s="78"/>
      <c r="S66" s="78">
        <f>+S65/S64%</f>
        <v>92.7027425551131</v>
      </c>
      <c r="T66" s="78">
        <f>+T65/T64%</f>
        <v>92.7027425551131</v>
      </c>
      <c r="U66" s="130"/>
      <c r="V66" s="76"/>
      <c r="W66" s="57"/>
    </row>
    <row r="67" spans="1:23" ht="23.25">
      <c r="A67" s="58"/>
      <c r="B67" s="119"/>
      <c r="C67" s="120"/>
      <c r="D67" s="120"/>
      <c r="E67" s="120"/>
      <c r="F67" s="120"/>
      <c r="G67" s="120"/>
      <c r="H67" s="106"/>
      <c r="I67" s="117"/>
      <c r="J67" s="107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76"/>
      <c r="W67" s="57"/>
    </row>
    <row r="68" spans="1:23" ht="23.25">
      <c r="A68" s="58"/>
      <c r="B68" s="132"/>
      <c r="C68" s="132"/>
      <c r="D68" s="132"/>
      <c r="E68" s="132"/>
      <c r="F68" s="133" t="s">
        <v>50</v>
      </c>
      <c r="G68" s="119"/>
      <c r="H68" s="105"/>
      <c r="I68" s="117" t="s">
        <v>51</v>
      </c>
      <c r="J68" s="107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57"/>
    </row>
    <row r="69" spans="1:23" ht="23.25">
      <c r="A69" s="58"/>
      <c r="B69" s="119"/>
      <c r="C69" s="119"/>
      <c r="D69" s="119"/>
      <c r="E69" s="119"/>
      <c r="F69" s="119"/>
      <c r="G69" s="119"/>
      <c r="H69" s="105"/>
      <c r="I69" s="117" t="s">
        <v>41</v>
      </c>
      <c r="J69" s="107"/>
      <c r="K69" s="78">
        <f aca="true" t="shared" si="16" ref="K69:N70">+K74+K86+K91+K96</f>
        <v>98505.7</v>
      </c>
      <c r="L69" s="78">
        <f t="shared" si="16"/>
        <v>67495.9</v>
      </c>
      <c r="M69" s="78">
        <f t="shared" si="16"/>
        <v>30692.6</v>
      </c>
      <c r="N69" s="78">
        <f t="shared" si="16"/>
        <v>0</v>
      </c>
      <c r="O69" s="78">
        <f>SUM(K69:N69)</f>
        <v>196694.19999999998</v>
      </c>
      <c r="P69" s="78">
        <f>+P74+P86+P91+P96</f>
        <v>42446.6</v>
      </c>
      <c r="Q69" s="78">
        <f>+Q74+Q86+Q91+Q96</f>
        <v>610079</v>
      </c>
      <c r="R69" s="78">
        <f>+R74+R86+R91+R96</f>
        <v>0</v>
      </c>
      <c r="S69" s="78">
        <f>SUM(P69:R69)</f>
        <v>652525.6</v>
      </c>
      <c r="T69" s="78">
        <f>+S69+O69</f>
        <v>849219.7999999999</v>
      </c>
      <c r="U69" s="114">
        <f>(O69/T69)*100</f>
        <v>23.161753882799246</v>
      </c>
      <c r="V69" s="114">
        <f>(S69/T69)*100</f>
        <v>76.83824611720075</v>
      </c>
      <c r="W69" s="57"/>
    </row>
    <row r="70" spans="1:23" ht="23.25">
      <c r="A70" s="58"/>
      <c r="B70" s="119"/>
      <c r="C70" s="120"/>
      <c r="D70" s="120"/>
      <c r="E70" s="120"/>
      <c r="F70" s="120"/>
      <c r="G70" s="120"/>
      <c r="H70" s="106"/>
      <c r="I70" s="117" t="s">
        <v>42</v>
      </c>
      <c r="J70" s="107"/>
      <c r="K70" s="78">
        <f t="shared" si="16"/>
        <v>73655.8</v>
      </c>
      <c r="L70" s="78">
        <f t="shared" si="16"/>
        <v>56231.1</v>
      </c>
      <c r="M70" s="78">
        <f t="shared" si="16"/>
        <v>36375</v>
      </c>
      <c r="N70" s="78">
        <f t="shared" si="16"/>
        <v>0</v>
      </c>
      <c r="O70" s="78">
        <f>SUM(K70:N70)</f>
        <v>166261.9</v>
      </c>
      <c r="P70" s="78">
        <f>+P75+P87+P92+P97</f>
        <v>38430.6</v>
      </c>
      <c r="Q70" s="78">
        <f>+Q75+Q87+Q92+Q97</f>
        <v>325765.4</v>
      </c>
      <c r="R70" s="78"/>
      <c r="S70" s="78">
        <f>SUM(P70:R70)</f>
        <v>364196</v>
      </c>
      <c r="T70" s="78">
        <f>+S70+O70</f>
        <v>530457.9</v>
      </c>
      <c r="U70" s="114">
        <f>(O70/T70)*100</f>
        <v>31.343090563831737</v>
      </c>
      <c r="V70" s="114">
        <f>(S70/T70)*100</f>
        <v>68.65690943616826</v>
      </c>
      <c r="W70" s="57"/>
    </row>
    <row r="71" spans="1:23" ht="23.25">
      <c r="A71" s="58"/>
      <c r="B71" s="119"/>
      <c r="C71" s="119"/>
      <c r="D71" s="119"/>
      <c r="E71" s="119"/>
      <c r="F71" s="119"/>
      <c r="G71" s="119"/>
      <c r="H71" s="105"/>
      <c r="I71" s="117" t="s">
        <v>61</v>
      </c>
      <c r="J71" s="107"/>
      <c r="K71" s="78">
        <f>+K70/K69%</f>
        <v>74.77313495564216</v>
      </c>
      <c r="L71" s="78">
        <f aca="true" t="shared" si="17" ref="L71:T71">+L70/L69%</f>
        <v>83.31039366835616</v>
      </c>
      <c r="M71" s="78">
        <f t="shared" si="17"/>
        <v>118.51390889009078</v>
      </c>
      <c r="N71" s="78"/>
      <c r="O71" s="78">
        <f t="shared" si="17"/>
        <v>84.52811521641208</v>
      </c>
      <c r="P71" s="78">
        <f t="shared" si="17"/>
        <v>90.53870039060843</v>
      </c>
      <c r="Q71" s="78">
        <f t="shared" si="17"/>
        <v>53.39724855305625</v>
      </c>
      <c r="R71" s="78"/>
      <c r="S71" s="78">
        <f t="shared" si="17"/>
        <v>55.81328916444045</v>
      </c>
      <c r="T71" s="78">
        <f t="shared" si="17"/>
        <v>62.46414650247205</v>
      </c>
      <c r="U71" s="78"/>
      <c r="V71" s="78"/>
      <c r="W71" s="57"/>
    </row>
    <row r="72" spans="1:23" ht="23.25">
      <c r="A72" s="58"/>
      <c r="B72" s="119"/>
      <c r="C72" s="119"/>
      <c r="D72" s="119"/>
      <c r="E72" s="119"/>
      <c r="F72" s="119"/>
      <c r="G72" s="119"/>
      <c r="H72" s="105"/>
      <c r="I72" s="117"/>
      <c r="J72" s="107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57"/>
    </row>
    <row r="73" spans="1:23" ht="23.25">
      <c r="A73" s="58"/>
      <c r="B73" s="119"/>
      <c r="C73" s="119"/>
      <c r="D73" s="119"/>
      <c r="E73" s="119"/>
      <c r="F73" s="119"/>
      <c r="G73" s="133" t="s">
        <v>52</v>
      </c>
      <c r="H73" s="105"/>
      <c r="I73" s="117" t="s">
        <v>78</v>
      </c>
      <c r="J73" s="107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57"/>
    </row>
    <row r="74" spans="1:23" ht="23.25">
      <c r="A74" s="58"/>
      <c r="B74" s="119"/>
      <c r="C74" s="119"/>
      <c r="D74" s="119"/>
      <c r="E74" s="119"/>
      <c r="F74" s="119"/>
      <c r="G74" s="119"/>
      <c r="H74" s="105"/>
      <c r="I74" s="117" t="s">
        <v>41</v>
      </c>
      <c r="J74" s="107"/>
      <c r="K74" s="78">
        <v>98505.7</v>
      </c>
      <c r="L74" s="78">
        <v>67495.9</v>
      </c>
      <c r="M74" s="78">
        <v>30692.6</v>
      </c>
      <c r="N74" s="78"/>
      <c r="O74" s="78">
        <f>SUM(K74:N74)</f>
        <v>196694.19999999998</v>
      </c>
      <c r="P74" s="78">
        <v>34446.6</v>
      </c>
      <c r="Q74" s="78">
        <v>79740.2</v>
      </c>
      <c r="R74" s="78"/>
      <c r="S74" s="78">
        <f>SUM(P74:R74)</f>
        <v>114186.79999999999</v>
      </c>
      <c r="T74" s="78">
        <f>+S74+O74</f>
        <v>310881</v>
      </c>
      <c r="U74" s="114">
        <f>(O74/T74)*100</f>
        <v>63.26993286820358</v>
      </c>
      <c r="V74" s="114">
        <f>(S74/T74)*100</f>
        <v>36.7300671317964</v>
      </c>
      <c r="W74" s="57"/>
    </row>
    <row r="75" spans="1:23" ht="23.25">
      <c r="A75" s="58"/>
      <c r="B75" s="119"/>
      <c r="C75" s="119"/>
      <c r="D75" s="119"/>
      <c r="E75" s="119"/>
      <c r="F75" s="119"/>
      <c r="G75" s="119"/>
      <c r="H75" s="105"/>
      <c r="I75" s="117" t="s">
        <v>42</v>
      </c>
      <c r="J75" s="107"/>
      <c r="K75" s="78">
        <v>73655.8</v>
      </c>
      <c r="L75" s="78">
        <v>56231.1</v>
      </c>
      <c r="M75" s="78">
        <v>36375</v>
      </c>
      <c r="N75" s="78"/>
      <c r="O75" s="78">
        <f>SUM(K75:N75)</f>
        <v>166261.9</v>
      </c>
      <c r="P75" s="78">
        <v>19771.8</v>
      </c>
      <c r="Q75" s="78">
        <v>56456.4</v>
      </c>
      <c r="R75" s="78"/>
      <c r="S75" s="78">
        <f>SUM(P75:R75)</f>
        <v>76228.2</v>
      </c>
      <c r="T75" s="78">
        <f>+S75+O75</f>
        <v>242490.09999999998</v>
      </c>
      <c r="U75" s="114">
        <f>(O75/T75)*100</f>
        <v>68.56440737168239</v>
      </c>
      <c r="V75" s="114">
        <f>(S75/T75)*100</f>
        <v>31.43559262831761</v>
      </c>
      <c r="W75" s="57"/>
    </row>
    <row r="76" spans="1:23" ht="23.25">
      <c r="A76" s="58"/>
      <c r="B76" s="134"/>
      <c r="C76" s="134"/>
      <c r="D76" s="134"/>
      <c r="E76" s="134"/>
      <c r="F76" s="134"/>
      <c r="G76" s="134"/>
      <c r="H76" s="135"/>
      <c r="I76" s="136" t="s">
        <v>61</v>
      </c>
      <c r="J76" s="137"/>
      <c r="K76" s="126">
        <f>+K75/K74%</f>
        <v>74.77313495564216</v>
      </c>
      <c r="L76" s="126">
        <f aca="true" t="shared" si="18" ref="L76:T76">+L75/L74%</f>
        <v>83.31039366835616</v>
      </c>
      <c r="M76" s="126">
        <f t="shared" si="18"/>
        <v>118.51390889009078</v>
      </c>
      <c r="N76" s="126"/>
      <c r="O76" s="126">
        <f t="shared" si="18"/>
        <v>84.52811521641208</v>
      </c>
      <c r="P76" s="126">
        <f t="shared" si="18"/>
        <v>57.398407970597965</v>
      </c>
      <c r="Q76" s="126">
        <f t="shared" si="18"/>
        <v>70.8004243781681</v>
      </c>
      <c r="R76" s="126"/>
      <c r="S76" s="126">
        <f t="shared" si="18"/>
        <v>66.75745357607009</v>
      </c>
      <c r="T76" s="126">
        <f t="shared" si="18"/>
        <v>78.00093926615007</v>
      </c>
      <c r="U76" s="126"/>
      <c r="V76" s="126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23.25">
      <c r="A78" s="57"/>
      <c r="B78" s="127" t="s">
        <v>86</v>
      </c>
      <c r="C78" s="127"/>
      <c r="D78" s="127"/>
      <c r="E78" s="127"/>
      <c r="F78" s="127"/>
      <c r="G78" s="58"/>
      <c r="H78" s="58"/>
      <c r="I78" s="58"/>
      <c r="J78" s="58"/>
      <c r="K78" s="57"/>
      <c r="L78" s="57"/>
      <c r="M78" s="57"/>
      <c r="N78" s="57"/>
      <c r="O78" s="57"/>
      <c r="P78" s="57"/>
      <c r="Q78" s="57"/>
      <c r="R78" s="57"/>
      <c r="S78" s="62"/>
      <c r="T78" s="62"/>
      <c r="U78" s="62"/>
      <c r="V78" s="62" t="s">
        <v>63</v>
      </c>
      <c r="W78" s="57"/>
    </row>
    <row r="79" spans="1:23" ht="23.25">
      <c r="A79" s="57"/>
      <c r="B79" s="66"/>
      <c r="C79" s="67"/>
      <c r="D79" s="67"/>
      <c r="E79" s="67"/>
      <c r="F79" s="67"/>
      <c r="G79" s="67"/>
      <c r="H79" s="66"/>
      <c r="I79" s="67"/>
      <c r="J79" s="128"/>
      <c r="K79" s="69" t="s">
        <v>1</v>
      </c>
      <c r="L79" s="69"/>
      <c r="M79" s="69"/>
      <c r="N79" s="69"/>
      <c r="O79" s="69"/>
      <c r="P79" s="70" t="s">
        <v>2</v>
      </c>
      <c r="Q79" s="69"/>
      <c r="R79" s="69"/>
      <c r="S79" s="69"/>
      <c r="T79" s="70" t="s">
        <v>3</v>
      </c>
      <c r="U79" s="69"/>
      <c r="V79" s="71"/>
      <c r="W79" s="57"/>
    </row>
    <row r="80" spans="1:23" ht="23.25">
      <c r="A80" s="57"/>
      <c r="B80" s="72" t="s">
        <v>4</v>
      </c>
      <c r="C80" s="73"/>
      <c r="D80" s="73"/>
      <c r="E80" s="73"/>
      <c r="F80" s="73"/>
      <c r="G80" s="74"/>
      <c r="H80" s="75"/>
      <c r="I80" s="58"/>
      <c r="J80" s="120"/>
      <c r="K80" s="77"/>
      <c r="L80" s="78"/>
      <c r="M80" s="79"/>
      <c r="N80" s="80"/>
      <c r="O80" s="81"/>
      <c r="P80" s="82"/>
      <c r="Q80" s="77"/>
      <c r="R80" s="83"/>
      <c r="S80" s="81"/>
      <c r="T80" s="81"/>
      <c r="U80" s="84" t="s">
        <v>5</v>
      </c>
      <c r="V80" s="85"/>
      <c r="W80" s="57"/>
    </row>
    <row r="81" spans="1:23" ht="23.25">
      <c r="A81" s="57"/>
      <c r="B81" s="75"/>
      <c r="C81" s="86"/>
      <c r="D81" s="86"/>
      <c r="E81" s="86"/>
      <c r="F81" s="87"/>
      <c r="G81" s="86"/>
      <c r="H81" s="75"/>
      <c r="I81" s="88" t="s">
        <v>6</v>
      </c>
      <c r="J81" s="120"/>
      <c r="K81" s="89" t="s">
        <v>7</v>
      </c>
      <c r="L81" s="90" t="s">
        <v>8</v>
      </c>
      <c r="M81" s="91" t="s">
        <v>7</v>
      </c>
      <c r="N81" s="80" t="s">
        <v>9</v>
      </c>
      <c r="O81" s="78"/>
      <c r="P81" s="92" t="s">
        <v>10</v>
      </c>
      <c r="Q81" s="89" t="s">
        <v>11</v>
      </c>
      <c r="R81" s="83" t="s">
        <v>33</v>
      </c>
      <c r="S81" s="81"/>
      <c r="T81" s="81"/>
      <c r="U81" s="81"/>
      <c r="V81" s="90"/>
      <c r="W81" s="57"/>
    </row>
    <row r="82" spans="1:23" ht="23.25">
      <c r="A82" s="57"/>
      <c r="B82" s="93" t="s">
        <v>27</v>
      </c>
      <c r="C82" s="93" t="s">
        <v>28</v>
      </c>
      <c r="D82" s="93" t="s">
        <v>29</v>
      </c>
      <c r="E82" s="93" t="s">
        <v>30</v>
      </c>
      <c r="F82" s="93" t="s">
        <v>31</v>
      </c>
      <c r="G82" s="93" t="s">
        <v>32</v>
      </c>
      <c r="H82" s="75"/>
      <c r="I82" s="88"/>
      <c r="J82" s="120"/>
      <c r="K82" s="89" t="s">
        <v>12</v>
      </c>
      <c r="L82" s="90" t="s">
        <v>13</v>
      </c>
      <c r="M82" s="91" t="s">
        <v>14</v>
      </c>
      <c r="N82" s="80" t="s">
        <v>15</v>
      </c>
      <c r="O82" s="90" t="s">
        <v>16</v>
      </c>
      <c r="P82" s="92" t="s">
        <v>17</v>
      </c>
      <c r="Q82" s="89" t="s">
        <v>18</v>
      </c>
      <c r="R82" s="83" t="s">
        <v>34</v>
      </c>
      <c r="S82" s="80" t="s">
        <v>16</v>
      </c>
      <c r="T82" s="80" t="s">
        <v>19</v>
      </c>
      <c r="U82" s="80" t="s">
        <v>20</v>
      </c>
      <c r="V82" s="90" t="s">
        <v>21</v>
      </c>
      <c r="W82" s="57"/>
    </row>
    <row r="83" spans="1:23" ht="23.25">
      <c r="A83" s="57"/>
      <c r="B83" s="94"/>
      <c r="C83" s="94"/>
      <c r="D83" s="94"/>
      <c r="E83" s="94"/>
      <c r="F83" s="94"/>
      <c r="G83" s="94"/>
      <c r="H83" s="94"/>
      <c r="I83" s="95"/>
      <c r="J83" s="129"/>
      <c r="K83" s="97"/>
      <c r="L83" s="98"/>
      <c r="M83" s="99"/>
      <c r="N83" s="100"/>
      <c r="O83" s="101"/>
      <c r="P83" s="102" t="s">
        <v>22</v>
      </c>
      <c r="Q83" s="97"/>
      <c r="R83" s="103"/>
      <c r="S83" s="101"/>
      <c r="T83" s="101"/>
      <c r="U83" s="101"/>
      <c r="V83" s="104"/>
      <c r="W83" s="57"/>
    </row>
    <row r="84" spans="1:23" ht="23.25">
      <c r="A84" s="58"/>
      <c r="B84" s="119"/>
      <c r="C84" s="119"/>
      <c r="D84" s="119"/>
      <c r="E84" s="119"/>
      <c r="F84" s="119"/>
      <c r="G84" s="119"/>
      <c r="H84" s="105"/>
      <c r="I84" s="117"/>
      <c r="J84" s="107"/>
      <c r="K84" s="112"/>
      <c r="L84" s="78"/>
      <c r="M84" s="112"/>
      <c r="N84" s="78"/>
      <c r="O84" s="78"/>
      <c r="P84" s="112"/>
      <c r="Q84" s="112"/>
      <c r="R84" s="112"/>
      <c r="S84" s="78"/>
      <c r="T84" s="78"/>
      <c r="U84" s="78"/>
      <c r="V84" s="78"/>
      <c r="W84" s="57"/>
    </row>
    <row r="85" spans="1:23" ht="23.25">
      <c r="A85" s="58"/>
      <c r="B85" s="118" t="s">
        <v>40</v>
      </c>
      <c r="C85" s="118" t="s">
        <v>43</v>
      </c>
      <c r="D85" s="118" t="s">
        <v>44</v>
      </c>
      <c r="E85" s="75"/>
      <c r="F85" s="118" t="s">
        <v>50</v>
      </c>
      <c r="G85" s="118" t="s">
        <v>53</v>
      </c>
      <c r="H85" s="105"/>
      <c r="I85" s="117" t="s">
        <v>79</v>
      </c>
      <c r="J85" s="107"/>
      <c r="K85" s="112"/>
      <c r="L85" s="78"/>
      <c r="M85" s="112"/>
      <c r="N85" s="78"/>
      <c r="O85" s="78"/>
      <c r="P85" s="112"/>
      <c r="Q85" s="112"/>
      <c r="R85" s="112"/>
      <c r="S85" s="78"/>
      <c r="T85" s="78"/>
      <c r="U85" s="78"/>
      <c r="V85" s="78"/>
      <c r="W85" s="57"/>
    </row>
    <row r="86" spans="1:23" ht="23.25">
      <c r="A86" s="58"/>
      <c r="B86" s="75"/>
      <c r="C86" s="75"/>
      <c r="D86" s="75"/>
      <c r="E86" s="75"/>
      <c r="F86" s="75"/>
      <c r="G86" s="75"/>
      <c r="H86" s="105"/>
      <c r="I86" s="117" t="s">
        <v>41</v>
      </c>
      <c r="J86" s="107"/>
      <c r="K86" s="112"/>
      <c r="L86" s="112"/>
      <c r="M86" s="112"/>
      <c r="N86" s="112"/>
      <c r="O86" s="112">
        <f>SUM(K86:N86)</f>
        <v>0</v>
      </c>
      <c r="P86" s="112"/>
      <c r="Q86" s="112">
        <v>394042.3</v>
      </c>
      <c r="R86" s="112"/>
      <c r="S86" s="112">
        <f>SUM(P86:R86)</f>
        <v>394042.3</v>
      </c>
      <c r="T86" s="112">
        <f>+S86+O86</f>
        <v>394042.3</v>
      </c>
      <c r="U86" s="114">
        <f>(O86/T86)*100</f>
        <v>0</v>
      </c>
      <c r="V86" s="114">
        <f>(S86/T86)*100</f>
        <v>100</v>
      </c>
      <c r="W86" s="57"/>
    </row>
    <row r="87" spans="1:23" ht="23.25">
      <c r="A87" s="58"/>
      <c r="B87" s="75"/>
      <c r="C87" s="75"/>
      <c r="D87" s="75"/>
      <c r="E87" s="75"/>
      <c r="F87" s="75"/>
      <c r="G87" s="75"/>
      <c r="H87" s="105"/>
      <c r="I87" s="117" t="s">
        <v>42</v>
      </c>
      <c r="J87" s="107"/>
      <c r="K87" s="112"/>
      <c r="L87" s="112"/>
      <c r="M87" s="112"/>
      <c r="N87" s="112"/>
      <c r="O87" s="112">
        <f>SUM(K87:N87)</f>
        <v>0</v>
      </c>
      <c r="P87" s="112"/>
      <c r="Q87" s="112">
        <v>234534.6</v>
      </c>
      <c r="R87" s="112"/>
      <c r="S87" s="112">
        <f>SUM(P87:R87)</f>
        <v>234534.6</v>
      </c>
      <c r="T87" s="112">
        <f>+S87+O87</f>
        <v>234534.6</v>
      </c>
      <c r="U87" s="114">
        <f>(O87/T87)*100</f>
        <v>0</v>
      </c>
      <c r="V87" s="114">
        <f>(S87/T87)*100</f>
        <v>100</v>
      </c>
      <c r="W87" s="57"/>
    </row>
    <row r="88" spans="1:23" ht="23.25">
      <c r="A88" s="58"/>
      <c r="B88" s="75"/>
      <c r="C88" s="75"/>
      <c r="D88" s="75"/>
      <c r="E88" s="75"/>
      <c r="F88" s="75"/>
      <c r="G88" s="75"/>
      <c r="H88" s="105"/>
      <c r="I88" s="117" t="s">
        <v>61</v>
      </c>
      <c r="J88" s="107"/>
      <c r="K88" s="112"/>
      <c r="L88" s="112"/>
      <c r="M88" s="112"/>
      <c r="N88" s="112"/>
      <c r="O88" s="112"/>
      <c r="P88" s="112"/>
      <c r="Q88" s="112">
        <f>+Q87/Q86%</f>
        <v>59.520158115004406</v>
      </c>
      <c r="R88" s="112"/>
      <c r="S88" s="112">
        <f>+S87/S86%</f>
        <v>59.520158115004406</v>
      </c>
      <c r="T88" s="112">
        <f>+T87/T86%</f>
        <v>59.520158115004406</v>
      </c>
      <c r="U88" s="78"/>
      <c r="V88" s="78"/>
      <c r="W88" s="57"/>
    </row>
    <row r="89" spans="1:23" ht="23.25">
      <c r="A89" s="58"/>
      <c r="B89" s="75"/>
      <c r="C89" s="75"/>
      <c r="D89" s="75"/>
      <c r="E89" s="75"/>
      <c r="F89" s="75"/>
      <c r="G89" s="75"/>
      <c r="H89" s="105"/>
      <c r="I89" s="117"/>
      <c r="J89" s="107"/>
      <c r="K89" s="112"/>
      <c r="L89" s="78"/>
      <c r="M89" s="112"/>
      <c r="N89" s="78"/>
      <c r="O89" s="78"/>
      <c r="P89" s="112"/>
      <c r="Q89" s="112"/>
      <c r="R89" s="112"/>
      <c r="S89" s="78"/>
      <c r="T89" s="78"/>
      <c r="U89" s="78"/>
      <c r="V89" s="78"/>
      <c r="W89" s="57"/>
    </row>
    <row r="90" spans="1:23" ht="23.25">
      <c r="A90" s="58"/>
      <c r="B90" s="75"/>
      <c r="C90" s="75"/>
      <c r="D90" s="75"/>
      <c r="E90" s="75"/>
      <c r="F90" s="75"/>
      <c r="G90" s="118" t="s">
        <v>54</v>
      </c>
      <c r="H90" s="105"/>
      <c r="I90" s="117" t="s">
        <v>80</v>
      </c>
      <c r="J90" s="107"/>
      <c r="K90" s="112"/>
      <c r="L90" s="78"/>
      <c r="M90" s="112"/>
      <c r="N90" s="78"/>
      <c r="O90" s="78"/>
      <c r="P90" s="112"/>
      <c r="Q90" s="112"/>
      <c r="R90" s="112"/>
      <c r="S90" s="78"/>
      <c r="T90" s="78"/>
      <c r="U90" s="78"/>
      <c r="V90" s="78"/>
      <c r="W90" s="57"/>
    </row>
    <row r="91" spans="1:23" ht="23.25">
      <c r="A91" s="58"/>
      <c r="B91" s="119"/>
      <c r="C91" s="120"/>
      <c r="D91" s="120"/>
      <c r="E91" s="120"/>
      <c r="F91" s="120"/>
      <c r="G91" s="120"/>
      <c r="H91" s="106"/>
      <c r="I91" s="117" t="s">
        <v>41</v>
      </c>
      <c r="J91" s="107"/>
      <c r="K91" s="112"/>
      <c r="L91" s="112"/>
      <c r="M91" s="112"/>
      <c r="N91" s="112"/>
      <c r="O91" s="112">
        <f>SUM(K91:N91)</f>
        <v>0</v>
      </c>
      <c r="P91" s="112"/>
      <c r="Q91" s="112">
        <v>20790</v>
      </c>
      <c r="R91" s="112"/>
      <c r="S91" s="112">
        <f>SUM(P91:R91)</f>
        <v>20790</v>
      </c>
      <c r="T91" s="112">
        <f>+S91+O91</f>
        <v>20790</v>
      </c>
      <c r="U91" s="114">
        <f>(O91/T91)*100</f>
        <v>0</v>
      </c>
      <c r="V91" s="114">
        <f>(S91/T91)*100</f>
        <v>100</v>
      </c>
      <c r="W91" s="57"/>
    </row>
    <row r="92" spans="1:23" ht="23.25">
      <c r="A92" s="58"/>
      <c r="B92" s="75"/>
      <c r="C92" s="75"/>
      <c r="D92" s="75"/>
      <c r="E92" s="75"/>
      <c r="F92" s="75"/>
      <c r="G92" s="75"/>
      <c r="H92" s="105"/>
      <c r="I92" s="117" t="s">
        <v>42</v>
      </c>
      <c r="J92" s="107"/>
      <c r="K92" s="112"/>
      <c r="L92" s="112"/>
      <c r="M92" s="112"/>
      <c r="N92" s="112"/>
      <c r="O92" s="112">
        <f>SUM(K92:N92)</f>
        <v>0</v>
      </c>
      <c r="P92" s="112"/>
      <c r="Q92" s="112">
        <v>22590.9</v>
      </c>
      <c r="R92" s="112"/>
      <c r="S92" s="112">
        <f>SUM(P92:R92)</f>
        <v>22590.9</v>
      </c>
      <c r="T92" s="112">
        <f>+S92+O92</f>
        <v>22590.9</v>
      </c>
      <c r="U92" s="114">
        <f>(O92/T92)*100</f>
        <v>0</v>
      </c>
      <c r="V92" s="114">
        <f>(S92/T92)*100</f>
        <v>100</v>
      </c>
      <c r="W92" s="57"/>
    </row>
    <row r="93" spans="1:23" ht="23.25">
      <c r="A93" s="58"/>
      <c r="B93" s="75"/>
      <c r="C93" s="75"/>
      <c r="D93" s="75"/>
      <c r="E93" s="75"/>
      <c r="F93" s="75"/>
      <c r="G93" s="75"/>
      <c r="H93" s="105"/>
      <c r="I93" s="117" t="s">
        <v>61</v>
      </c>
      <c r="J93" s="107"/>
      <c r="K93" s="112"/>
      <c r="L93" s="112"/>
      <c r="M93" s="112"/>
      <c r="N93" s="112"/>
      <c r="O93" s="112"/>
      <c r="P93" s="112"/>
      <c r="Q93" s="112">
        <f>+Q92/Q91%</f>
        <v>108.66233766233766</v>
      </c>
      <c r="R93" s="112"/>
      <c r="S93" s="112">
        <f>+S92/S91%</f>
        <v>108.66233766233766</v>
      </c>
      <c r="T93" s="112">
        <f>+T92/T91%</f>
        <v>108.66233766233766</v>
      </c>
      <c r="U93" s="78"/>
      <c r="V93" s="78"/>
      <c r="W93" s="57"/>
    </row>
    <row r="94" spans="1:23" ht="23.25">
      <c r="A94" s="58"/>
      <c r="B94" s="75"/>
      <c r="C94" s="75"/>
      <c r="D94" s="75"/>
      <c r="E94" s="75"/>
      <c r="F94" s="75"/>
      <c r="G94" s="75"/>
      <c r="H94" s="105"/>
      <c r="I94" s="117"/>
      <c r="J94" s="107"/>
      <c r="K94" s="112"/>
      <c r="L94" s="78"/>
      <c r="M94" s="112"/>
      <c r="N94" s="78"/>
      <c r="O94" s="78"/>
      <c r="P94" s="112"/>
      <c r="Q94" s="112"/>
      <c r="R94" s="112"/>
      <c r="S94" s="78"/>
      <c r="T94" s="78"/>
      <c r="U94" s="78"/>
      <c r="V94" s="78"/>
      <c r="W94" s="57"/>
    </row>
    <row r="95" spans="1:23" ht="23.25">
      <c r="A95" s="58"/>
      <c r="B95" s="75"/>
      <c r="C95" s="75"/>
      <c r="D95" s="75"/>
      <c r="E95" s="75"/>
      <c r="F95" s="75"/>
      <c r="G95" s="118" t="s">
        <v>55</v>
      </c>
      <c r="H95" s="105"/>
      <c r="I95" s="117" t="s">
        <v>81</v>
      </c>
      <c r="J95" s="107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57"/>
    </row>
    <row r="96" spans="1:23" ht="23.25">
      <c r="A96" s="58"/>
      <c r="B96" s="75"/>
      <c r="C96" s="75"/>
      <c r="D96" s="75"/>
      <c r="E96" s="75"/>
      <c r="F96" s="75"/>
      <c r="G96" s="75"/>
      <c r="H96" s="105"/>
      <c r="I96" s="117" t="s">
        <v>41</v>
      </c>
      <c r="J96" s="107"/>
      <c r="K96" s="112"/>
      <c r="L96" s="112"/>
      <c r="M96" s="112"/>
      <c r="N96" s="112"/>
      <c r="O96" s="112">
        <f>SUM(K96:N96)</f>
        <v>0</v>
      </c>
      <c r="P96" s="112">
        <v>8000</v>
      </c>
      <c r="Q96" s="112">
        <v>115506.5</v>
      </c>
      <c r="R96" s="112"/>
      <c r="S96" s="112">
        <f>SUM(P96:R96)</f>
        <v>123506.5</v>
      </c>
      <c r="T96" s="112">
        <f>+S96+O96</f>
        <v>123506.5</v>
      </c>
      <c r="U96" s="114">
        <f>(O96/T96)*100</f>
        <v>0</v>
      </c>
      <c r="V96" s="114">
        <f>(S96/T96)*100</f>
        <v>100</v>
      </c>
      <c r="W96" s="57"/>
    </row>
    <row r="97" spans="1:23" ht="23.25">
      <c r="A97" s="58"/>
      <c r="B97" s="75"/>
      <c r="C97" s="75"/>
      <c r="D97" s="75"/>
      <c r="E97" s="75"/>
      <c r="F97" s="75"/>
      <c r="G97" s="75"/>
      <c r="H97" s="105"/>
      <c r="I97" s="117" t="s">
        <v>42</v>
      </c>
      <c r="J97" s="107"/>
      <c r="K97" s="112"/>
      <c r="L97" s="112"/>
      <c r="M97" s="112"/>
      <c r="N97" s="112"/>
      <c r="O97" s="112">
        <f>SUM(K97:N97)</f>
        <v>0</v>
      </c>
      <c r="P97" s="112">
        <v>18658.8</v>
      </c>
      <c r="Q97" s="112">
        <v>12183.5</v>
      </c>
      <c r="R97" s="112"/>
      <c r="S97" s="112">
        <f>SUM(P97:R97)</f>
        <v>30842.3</v>
      </c>
      <c r="T97" s="112">
        <f>+S97+O97</f>
        <v>30842.3</v>
      </c>
      <c r="U97" s="114">
        <f>(O97/T97)*100</f>
        <v>0</v>
      </c>
      <c r="V97" s="114">
        <f>(S97/T97)*100</f>
        <v>100</v>
      </c>
      <c r="W97" s="57"/>
    </row>
    <row r="98" spans="1:23" ht="23.25">
      <c r="A98" s="58"/>
      <c r="B98" s="75"/>
      <c r="C98" s="75"/>
      <c r="D98" s="75"/>
      <c r="E98" s="75"/>
      <c r="F98" s="75"/>
      <c r="G98" s="75"/>
      <c r="H98" s="105"/>
      <c r="I98" s="117" t="s">
        <v>61</v>
      </c>
      <c r="J98" s="107"/>
      <c r="K98" s="112"/>
      <c r="L98" s="112"/>
      <c r="M98" s="112"/>
      <c r="N98" s="112"/>
      <c r="O98" s="112"/>
      <c r="P98" s="112">
        <f>+P97/P96%</f>
        <v>233.23499999999999</v>
      </c>
      <c r="Q98" s="112">
        <f>+Q97/Q96%</f>
        <v>10.547891244215693</v>
      </c>
      <c r="R98" s="112"/>
      <c r="S98" s="112">
        <f>+S97/S96%</f>
        <v>24.972207940472767</v>
      </c>
      <c r="T98" s="112">
        <f>+T97/T96%</f>
        <v>24.972207940472767</v>
      </c>
      <c r="U98" s="78"/>
      <c r="V98" s="78"/>
      <c r="W98" s="57"/>
    </row>
    <row r="99" spans="1:23" ht="23.25">
      <c r="A99" s="58"/>
      <c r="B99" s="75"/>
      <c r="C99" s="75"/>
      <c r="D99" s="75"/>
      <c r="E99" s="75"/>
      <c r="F99" s="75"/>
      <c r="G99" s="75"/>
      <c r="H99" s="105"/>
      <c r="I99" s="131"/>
      <c r="J99" s="107"/>
      <c r="K99" s="112"/>
      <c r="L99" s="78"/>
      <c r="M99" s="112"/>
      <c r="N99" s="78"/>
      <c r="O99" s="78"/>
      <c r="P99" s="112"/>
      <c r="Q99" s="112"/>
      <c r="R99" s="112"/>
      <c r="S99" s="78"/>
      <c r="T99" s="78"/>
      <c r="U99" s="78"/>
      <c r="V99" s="78"/>
      <c r="W99" s="57"/>
    </row>
    <row r="100" spans="1:23" ht="23.25">
      <c r="A100" s="58"/>
      <c r="B100" s="132"/>
      <c r="C100" s="93"/>
      <c r="D100" s="93"/>
      <c r="E100" s="93"/>
      <c r="F100" s="118" t="s">
        <v>56</v>
      </c>
      <c r="G100" s="93"/>
      <c r="H100" s="105"/>
      <c r="I100" s="117" t="s">
        <v>82</v>
      </c>
      <c r="J100" s="107"/>
      <c r="K100" s="77"/>
      <c r="L100" s="78"/>
      <c r="M100" s="79"/>
      <c r="N100" s="81"/>
      <c r="O100" s="81"/>
      <c r="P100" s="82"/>
      <c r="Q100" s="77"/>
      <c r="R100" s="108"/>
      <c r="S100" s="81"/>
      <c r="T100" s="81"/>
      <c r="U100" s="81"/>
      <c r="V100" s="78"/>
      <c r="W100" s="57"/>
    </row>
    <row r="101" spans="1:23" ht="23.25">
      <c r="A101" s="58"/>
      <c r="B101" s="119"/>
      <c r="C101" s="75"/>
      <c r="D101" s="75"/>
      <c r="E101" s="75"/>
      <c r="F101" s="75"/>
      <c r="G101" s="75"/>
      <c r="H101" s="105"/>
      <c r="I101" s="117" t="s">
        <v>41</v>
      </c>
      <c r="J101" s="107"/>
      <c r="K101" s="112">
        <v>270100.5</v>
      </c>
      <c r="L101" s="112">
        <v>92017.9</v>
      </c>
      <c r="M101" s="112">
        <v>147707.9</v>
      </c>
      <c r="N101" s="112"/>
      <c r="O101" s="112">
        <f>SUM(K101:N101)</f>
        <v>509826.30000000005</v>
      </c>
      <c r="P101" s="112">
        <v>103674.4</v>
      </c>
      <c r="Q101" s="112"/>
      <c r="R101" s="112"/>
      <c r="S101" s="112">
        <f>SUM(P101:R101)</f>
        <v>103674.4</v>
      </c>
      <c r="T101" s="112">
        <f>+S101+O101</f>
        <v>613500.7000000001</v>
      </c>
      <c r="U101" s="114">
        <f>(O101/T101)*100</f>
        <v>83.10117657567466</v>
      </c>
      <c r="V101" s="114">
        <f>(S101/T101)*100</f>
        <v>16.89882342432535</v>
      </c>
      <c r="W101" s="57"/>
    </row>
    <row r="102" spans="1:23" ht="23.25">
      <c r="A102" s="58"/>
      <c r="B102" s="119"/>
      <c r="C102" s="75"/>
      <c r="D102" s="75"/>
      <c r="E102" s="75"/>
      <c r="F102" s="75"/>
      <c r="G102" s="75"/>
      <c r="H102" s="105"/>
      <c r="I102" s="117" t="s">
        <v>42</v>
      </c>
      <c r="J102" s="107"/>
      <c r="K102" s="112">
        <v>272901.1</v>
      </c>
      <c r="L102" s="112">
        <v>53729</v>
      </c>
      <c r="M102" s="112">
        <v>144573.7</v>
      </c>
      <c r="N102" s="112"/>
      <c r="O102" s="112">
        <f>SUM(K102:N102)</f>
        <v>471203.8</v>
      </c>
      <c r="P102" s="112">
        <v>18175.2</v>
      </c>
      <c r="Q102" s="112">
        <v>289.9</v>
      </c>
      <c r="R102" s="112"/>
      <c r="S102" s="112">
        <f>SUM(P102:R102)</f>
        <v>18465.100000000002</v>
      </c>
      <c r="T102" s="112">
        <f>+S102+O102</f>
        <v>489668.89999999997</v>
      </c>
      <c r="U102" s="114">
        <f>(O102/T102)*100</f>
        <v>96.22906416968691</v>
      </c>
      <c r="V102" s="114">
        <f>(S102/T102)*100</f>
        <v>3.7709358303130958</v>
      </c>
      <c r="W102" s="57"/>
    </row>
    <row r="103" spans="1:23" ht="23.25">
      <c r="A103" s="58"/>
      <c r="B103" s="119"/>
      <c r="C103" s="120"/>
      <c r="D103" s="120"/>
      <c r="E103" s="120"/>
      <c r="F103" s="120"/>
      <c r="G103" s="120"/>
      <c r="H103" s="106"/>
      <c r="I103" s="117" t="s">
        <v>61</v>
      </c>
      <c r="J103" s="107"/>
      <c r="K103" s="112">
        <f aca="true" t="shared" si="19" ref="K103:T103">+K102/K101%</f>
        <v>101.03687331197091</v>
      </c>
      <c r="L103" s="112">
        <f t="shared" si="19"/>
        <v>58.38972634672167</v>
      </c>
      <c r="M103" s="112">
        <f t="shared" si="19"/>
        <v>97.87810943084291</v>
      </c>
      <c r="N103" s="112"/>
      <c r="O103" s="112">
        <f t="shared" si="19"/>
        <v>92.42438061747696</v>
      </c>
      <c r="P103" s="112">
        <f t="shared" si="19"/>
        <v>17.53103948515738</v>
      </c>
      <c r="Q103" s="112"/>
      <c r="R103" s="112"/>
      <c r="S103" s="112">
        <f t="shared" si="19"/>
        <v>17.810664927889626</v>
      </c>
      <c r="T103" s="112">
        <f t="shared" si="19"/>
        <v>79.81554055276546</v>
      </c>
      <c r="U103" s="76"/>
      <c r="V103" s="76"/>
      <c r="W103" s="57"/>
    </row>
    <row r="104" spans="1:23" ht="23.25">
      <c r="A104" s="58"/>
      <c r="B104" s="119"/>
      <c r="C104" s="120"/>
      <c r="D104" s="120"/>
      <c r="E104" s="120"/>
      <c r="F104" s="120"/>
      <c r="G104" s="120"/>
      <c r="H104" s="106"/>
      <c r="I104" s="117"/>
      <c r="J104" s="107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57"/>
    </row>
    <row r="105" spans="1:23" ht="23.25">
      <c r="A105" s="58"/>
      <c r="B105" s="132"/>
      <c r="C105" s="132"/>
      <c r="D105" s="132"/>
      <c r="E105" s="132"/>
      <c r="F105" s="133" t="s">
        <v>57</v>
      </c>
      <c r="G105" s="119"/>
      <c r="H105" s="105"/>
      <c r="I105" s="117" t="s">
        <v>83</v>
      </c>
      <c r="J105" s="107"/>
      <c r="K105" s="112"/>
      <c r="L105" s="78"/>
      <c r="M105" s="112"/>
      <c r="N105" s="78"/>
      <c r="O105" s="78"/>
      <c r="P105" s="112"/>
      <c r="Q105" s="112"/>
      <c r="R105" s="112"/>
      <c r="S105" s="78"/>
      <c r="T105" s="78"/>
      <c r="U105" s="78"/>
      <c r="V105" s="78"/>
      <c r="W105" s="57"/>
    </row>
    <row r="106" spans="1:23" ht="23.25">
      <c r="A106" s="58"/>
      <c r="B106" s="132"/>
      <c r="C106" s="132"/>
      <c r="D106" s="132"/>
      <c r="E106" s="132"/>
      <c r="F106" s="133"/>
      <c r="G106" s="119"/>
      <c r="H106" s="105"/>
      <c r="I106" s="117" t="s">
        <v>70</v>
      </c>
      <c r="J106" s="107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78"/>
      <c r="V106" s="78"/>
      <c r="W106" s="57"/>
    </row>
    <row r="107" spans="1:23" ht="23.25">
      <c r="A107" s="58"/>
      <c r="B107" s="119"/>
      <c r="C107" s="119"/>
      <c r="D107" s="119"/>
      <c r="E107" s="119"/>
      <c r="F107" s="119"/>
      <c r="G107" s="119"/>
      <c r="H107" s="105"/>
      <c r="I107" s="117" t="s">
        <v>41</v>
      </c>
      <c r="J107" s="107"/>
      <c r="K107" s="112">
        <f aca="true" t="shared" si="20" ref="K107:T107">+K112+K126+K131</f>
        <v>296793.8</v>
      </c>
      <c r="L107" s="112">
        <f t="shared" si="20"/>
        <v>58201.3</v>
      </c>
      <c r="M107" s="112">
        <f t="shared" si="20"/>
        <v>238798.59999999998</v>
      </c>
      <c r="N107" s="112">
        <f t="shared" si="20"/>
        <v>0</v>
      </c>
      <c r="O107" s="112">
        <f t="shared" si="20"/>
        <v>593793.7000000001</v>
      </c>
      <c r="P107" s="112">
        <f t="shared" si="20"/>
        <v>65500</v>
      </c>
      <c r="Q107" s="112">
        <f t="shared" si="20"/>
        <v>30005</v>
      </c>
      <c r="R107" s="112">
        <f t="shared" si="20"/>
        <v>0</v>
      </c>
      <c r="S107" s="112">
        <f t="shared" si="20"/>
        <v>95505</v>
      </c>
      <c r="T107" s="112">
        <f t="shared" si="20"/>
        <v>689298.7000000001</v>
      </c>
      <c r="U107" s="114">
        <f>(O107/T107)*100</f>
        <v>86.1446133584758</v>
      </c>
      <c r="V107" s="114">
        <f>(S107/T107)*100</f>
        <v>13.855386641524204</v>
      </c>
      <c r="W107" s="57"/>
    </row>
    <row r="108" spans="1:23" ht="23.25">
      <c r="A108" s="58"/>
      <c r="B108" s="119"/>
      <c r="C108" s="120"/>
      <c r="D108" s="120"/>
      <c r="E108" s="120"/>
      <c r="F108" s="120"/>
      <c r="G108" s="120"/>
      <c r="H108" s="106"/>
      <c r="I108" s="117" t="s">
        <v>42</v>
      </c>
      <c r="J108" s="107"/>
      <c r="K108" s="112">
        <f aca="true" t="shared" si="21" ref="K108:T108">+K113+K127+K132</f>
        <v>327818</v>
      </c>
      <c r="L108" s="112">
        <f t="shared" si="21"/>
        <v>52334.8</v>
      </c>
      <c r="M108" s="112">
        <f t="shared" si="21"/>
        <v>149807.6</v>
      </c>
      <c r="N108" s="112">
        <f t="shared" si="21"/>
        <v>0</v>
      </c>
      <c r="O108" s="112">
        <f t="shared" si="21"/>
        <v>529960.4</v>
      </c>
      <c r="P108" s="112">
        <f t="shared" si="21"/>
        <v>56187.100000000006</v>
      </c>
      <c r="Q108" s="112">
        <f t="shared" si="21"/>
        <v>11831.2</v>
      </c>
      <c r="R108" s="112">
        <f t="shared" si="21"/>
        <v>0</v>
      </c>
      <c r="S108" s="112">
        <f t="shared" si="21"/>
        <v>68018.3</v>
      </c>
      <c r="T108" s="112">
        <f t="shared" si="21"/>
        <v>597978.7000000001</v>
      </c>
      <c r="U108" s="114">
        <f>(O108/T108)*100</f>
        <v>88.62529718867911</v>
      </c>
      <c r="V108" s="114">
        <f>(S108/T108)*100</f>
        <v>11.374702811320871</v>
      </c>
      <c r="W108" s="57"/>
    </row>
    <row r="109" spans="1:23" ht="23.25">
      <c r="A109" s="58"/>
      <c r="B109" s="119"/>
      <c r="C109" s="119"/>
      <c r="D109" s="119"/>
      <c r="E109" s="119"/>
      <c r="F109" s="119"/>
      <c r="G109" s="119"/>
      <c r="H109" s="105"/>
      <c r="I109" s="117" t="s">
        <v>61</v>
      </c>
      <c r="J109" s="107"/>
      <c r="K109" s="112">
        <f aca="true" t="shared" si="22" ref="K109:T109">+K108/K107%</f>
        <v>110.4531159343625</v>
      </c>
      <c r="L109" s="112">
        <f t="shared" si="22"/>
        <v>89.92032824009085</v>
      </c>
      <c r="M109" s="112">
        <f t="shared" si="22"/>
        <v>62.73386862402042</v>
      </c>
      <c r="N109" s="112"/>
      <c r="O109" s="112">
        <f t="shared" si="22"/>
        <v>89.24991962696808</v>
      </c>
      <c r="P109" s="112">
        <f t="shared" si="22"/>
        <v>85.78183206106871</v>
      </c>
      <c r="Q109" s="112">
        <f t="shared" si="22"/>
        <v>39.43076153974338</v>
      </c>
      <c r="R109" s="112"/>
      <c r="S109" s="112">
        <f t="shared" si="22"/>
        <v>71.2196220093189</v>
      </c>
      <c r="T109" s="112">
        <f t="shared" si="22"/>
        <v>86.75175217942525</v>
      </c>
      <c r="U109" s="78"/>
      <c r="V109" s="78"/>
      <c r="W109" s="57"/>
    </row>
    <row r="110" spans="1:23" ht="23.25">
      <c r="A110" s="58"/>
      <c r="B110" s="119"/>
      <c r="C110" s="119"/>
      <c r="D110" s="119"/>
      <c r="E110" s="119"/>
      <c r="F110" s="119"/>
      <c r="G110" s="119"/>
      <c r="H110" s="105"/>
      <c r="I110" s="117"/>
      <c r="J110" s="107"/>
      <c r="K110" s="112"/>
      <c r="L110" s="78"/>
      <c r="M110" s="112"/>
      <c r="N110" s="78"/>
      <c r="O110" s="78"/>
      <c r="P110" s="112"/>
      <c r="Q110" s="112"/>
      <c r="R110" s="112"/>
      <c r="S110" s="78"/>
      <c r="T110" s="78"/>
      <c r="U110" s="78"/>
      <c r="V110" s="78"/>
      <c r="W110" s="57"/>
    </row>
    <row r="111" spans="1:23" ht="23.25">
      <c r="A111" s="58"/>
      <c r="B111" s="119"/>
      <c r="C111" s="119"/>
      <c r="D111" s="119"/>
      <c r="E111" s="119"/>
      <c r="F111" s="119"/>
      <c r="G111" s="133" t="s">
        <v>58</v>
      </c>
      <c r="H111" s="105"/>
      <c r="I111" s="117" t="s">
        <v>69</v>
      </c>
      <c r="J111" s="107"/>
      <c r="K111" s="112"/>
      <c r="L111" s="78"/>
      <c r="M111" s="112"/>
      <c r="N111" s="78"/>
      <c r="O111" s="78"/>
      <c r="P111" s="112"/>
      <c r="Q111" s="112"/>
      <c r="R111" s="112"/>
      <c r="S111" s="78"/>
      <c r="T111" s="78"/>
      <c r="U111" s="78"/>
      <c r="V111" s="78"/>
      <c r="W111" s="57"/>
    </row>
    <row r="112" spans="1:23" ht="23.25">
      <c r="A112" s="58"/>
      <c r="B112" s="119"/>
      <c r="C112" s="119"/>
      <c r="D112" s="119"/>
      <c r="E112" s="119"/>
      <c r="F112" s="119"/>
      <c r="G112" s="119"/>
      <c r="H112" s="105"/>
      <c r="I112" s="117" t="s">
        <v>41</v>
      </c>
      <c r="J112" s="107"/>
      <c r="K112" s="112">
        <v>296793.8</v>
      </c>
      <c r="L112" s="112">
        <v>51728.9</v>
      </c>
      <c r="M112" s="112">
        <v>193292.4</v>
      </c>
      <c r="N112" s="112"/>
      <c r="O112" s="112">
        <f>SUM(K112:N112)</f>
        <v>541815.1</v>
      </c>
      <c r="P112" s="112">
        <v>51300</v>
      </c>
      <c r="Q112" s="112">
        <v>25105</v>
      </c>
      <c r="R112" s="112"/>
      <c r="S112" s="112">
        <f>SUM(P112:R112)</f>
        <v>76405</v>
      </c>
      <c r="T112" s="112">
        <f>+S112+O112</f>
        <v>618220.1</v>
      </c>
      <c r="U112" s="114">
        <f>(O112/T112)*100</f>
        <v>87.64113298807334</v>
      </c>
      <c r="V112" s="114">
        <f>(S112/T112)*100</f>
        <v>12.358867011926659</v>
      </c>
      <c r="W112" s="57"/>
    </row>
    <row r="113" spans="1:23" ht="23.25">
      <c r="A113" s="58"/>
      <c r="B113" s="119"/>
      <c r="C113" s="119"/>
      <c r="D113" s="119"/>
      <c r="E113" s="119"/>
      <c r="F113" s="119"/>
      <c r="G113" s="119"/>
      <c r="H113" s="105"/>
      <c r="I113" s="117" t="s">
        <v>42</v>
      </c>
      <c r="J113" s="107"/>
      <c r="K113" s="112">
        <v>327818</v>
      </c>
      <c r="L113" s="112">
        <v>50354</v>
      </c>
      <c r="M113" s="112">
        <v>126602</v>
      </c>
      <c r="N113" s="112"/>
      <c r="O113" s="112">
        <f>SUM(K113:N113)</f>
        <v>504774</v>
      </c>
      <c r="P113" s="112">
        <v>37807.3</v>
      </c>
      <c r="Q113" s="112">
        <v>10302.5</v>
      </c>
      <c r="R113" s="112"/>
      <c r="S113" s="112">
        <f>SUM(P113:R113)</f>
        <v>48109.8</v>
      </c>
      <c r="T113" s="112">
        <f>+S113+O113</f>
        <v>552883.8</v>
      </c>
      <c r="U113" s="114">
        <f>(O113/T113)*100</f>
        <v>91.29838855831912</v>
      </c>
      <c r="V113" s="114">
        <f>(S113/T113)*100</f>
        <v>8.701611441680873</v>
      </c>
      <c r="W113" s="57"/>
    </row>
    <row r="114" spans="1:23" ht="23.25">
      <c r="A114" s="58"/>
      <c r="B114" s="138"/>
      <c r="C114" s="138"/>
      <c r="D114" s="138"/>
      <c r="E114" s="138"/>
      <c r="F114" s="138"/>
      <c r="G114" s="138"/>
      <c r="H114" s="121"/>
      <c r="I114" s="139"/>
      <c r="J114" s="123"/>
      <c r="K114" s="124"/>
      <c r="L114" s="125"/>
      <c r="M114" s="124"/>
      <c r="N114" s="125"/>
      <c r="O114" s="125"/>
      <c r="P114" s="124"/>
      <c r="Q114" s="124"/>
      <c r="R114" s="124"/>
      <c r="S114" s="125"/>
      <c r="T114" s="125"/>
      <c r="U114" s="125"/>
      <c r="V114" s="125"/>
      <c r="W114" s="57"/>
    </row>
    <row r="115" spans="1:23" ht="23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57"/>
      <c r="B116" s="127" t="s">
        <v>86</v>
      </c>
      <c r="C116" s="127"/>
      <c r="D116" s="127"/>
      <c r="E116" s="127"/>
      <c r="F116" s="127"/>
      <c r="G116" s="58"/>
      <c r="H116" s="58"/>
      <c r="I116" s="58"/>
      <c r="J116" s="58"/>
      <c r="K116" s="57"/>
      <c r="L116" s="57"/>
      <c r="M116" s="57"/>
      <c r="N116" s="57"/>
      <c r="O116" s="57"/>
      <c r="P116" s="57"/>
      <c r="Q116" s="57"/>
      <c r="R116" s="57"/>
      <c r="S116" s="62"/>
      <c r="T116" s="62"/>
      <c r="U116" s="62"/>
      <c r="V116" s="62" t="s">
        <v>64</v>
      </c>
      <c r="W116" s="57"/>
    </row>
    <row r="117" spans="1:23" ht="23.25">
      <c r="A117" s="57"/>
      <c r="B117" s="66"/>
      <c r="C117" s="67"/>
      <c r="D117" s="67"/>
      <c r="E117" s="67"/>
      <c r="F117" s="67"/>
      <c r="G117" s="67"/>
      <c r="H117" s="66"/>
      <c r="I117" s="67"/>
      <c r="J117" s="128"/>
      <c r="K117" s="69" t="s">
        <v>1</v>
      </c>
      <c r="L117" s="69"/>
      <c r="M117" s="69"/>
      <c r="N117" s="69"/>
      <c r="O117" s="69"/>
      <c r="P117" s="70" t="s">
        <v>2</v>
      </c>
      <c r="Q117" s="69"/>
      <c r="R117" s="69"/>
      <c r="S117" s="69"/>
      <c r="T117" s="70" t="s">
        <v>3</v>
      </c>
      <c r="U117" s="69"/>
      <c r="V117" s="71"/>
      <c r="W117" s="57"/>
    </row>
    <row r="118" spans="1:23" ht="23.25">
      <c r="A118" s="57"/>
      <c r="B118" s="72" t="s">
        <v>4</v>
      </c>
      <c r="C118" s="73"/>
      <c r="D118" s="73"/>
      <c r="E118" s="73"/>
      <c r="F118" s="73"/>
      <c r="G118" s="74"/>
      <c r="H118" s="75"/>
      <c r="I118" s="58"/>
      <c r="J118" s="120"/>
      <c r="K118" s="77"/>
      <c r="L118" s="78"/>
      <c r="M118" s="79"/>
      <c r="N118" s="80"/>
      <c r="O118" s="81"/>
      <c r="P118" s="82"/>
      <c r="Q118" s="77"/>
      <c r="R118" s="83"/>
      <c r="S118" s="81"/>
      <c r="T118" s="81"/>
      <c r="U118" s="84" t="s">
        <v>5</v>
      </c>
      <c r="V118" s="85"/>
      <c r="W118" s="57"/>
    </row>
    <row r="119" spans="1:23" ht="23.25">
      <c r="A119" s="57"/>
      <c r="B119" s="75"/>
      <c r="C119" s="86"/>
      <c r="D119" s="86"/>
      <c r="E119" s="86"/>
      <c r="F119" s="87"/>
      <c r="G119" s="86"/>
      <c r="H119" s="75"/>
      <c r="I119" s="88" t="s">
        <v>6</v>
      </c>
      <c r="J119" s="120"/>
      <c r="K119" s="89" t="s">
        <v>7</v>
      </c>
      <c r="L119" s="90" t="s">
        <v>8</v>
      </c>
      <c r="M119" s="91" t="s">
        <v>7</v>
      </c>
      <c r="N119" s="80" t="s">
        <v>9</v>
      </c>
      <c r="O119" s="78"/>
      <c r="P119" s="92" t="s">
        <v>10</v>
      </c>
      <c r="Q119" s="89" t="s">
        <v>11</v>
      </c>
      <c r="R119" s="83" t="s">
        <v>33</v>
      </c>
      <c r="S119" s="81"/>
      <c r="T119" s="81"/>
      <c r="U119" s="81"/>
      <c r="V119" s="90"/>
      <c r="W119" s="57"/>
    </row>
    <row r="120" spans="1:23" ht="23.25">
      <c r="A120" s="57"/>
      <c r="B120" s="93" t="s">
        <v>27</v>
      </c>
      <c r="C120" s="93" t="s">
        <v>28</v>
      </c>
      <c r="D120" s="93" t="s">
        <v>29</v>
      </c>
      <c r="E120" s="93" t="s">
        <v>30</v>
      </c>
      <c r="F120" s="93" t="s">
        <v>31</v>
      </c>
      <c r="G120" s="93" t="s">
        <v>32</v>
      </c>
      <c r="H120" s="75"/>
      <c r="I120" s="88"/>
      <c r="J120" s="120"/>
      <c r="K120" s="89" t="s">
        <v>12</v>
      </c>
      <c r="L120" s="90" t="s">
        <v>13</v>
      </c>
      <c r="M120" s="91" t="s">
        <v>14</v>
      </c>
      <c r="N120" s="80" t="s">
        <v>15</v>
      </c>
      <c r="O120" s="90" t="s">
        <v>16</v>
      </c>
      <c r="P120" s="92" t="s">
        <v>17</v>
      </c>
      <c r="Q120" s="89" t="s">
        <v>18</v>
      </c>
      <c r="R120" s="83" t="s">
        <v>34</v>
      </c>
      <c r="S120" s="80" t="s">
        <v>16</v>
      </c>
      <c r="T120" s="80" t="s">
        <v>19</v>
      </c>
      <c r="U120" s="80" t="s">
        <v>20</v>
      </c>
      <c r="V120" s="90" t="s">
        <v>21</v>
      </c>
      <c r="W120" s="57"/>
    </row>
    <row r="121" spans="1:23" ht="23.25">
      <c r="A121" s="57"/>
      <c r="B121" s="94"/>
      <c r="C121" s="94"/>
      <c r="D121" s="94"/>
      <c r="E121" s="94"/>
      <c r="F121" s="94"/>
      <c r="G121" s="94"/>
      <c r="H121" s="94"/>
      <c r="I121" s="95"/>
      <c r="J121" s="129"/>
      <c r="K121" s="97"/>
      <c r="L121" s="98"/>
      <c r="M121" s="99"/>
      <c r="N121" s="100"/>
      <c r="O121" s="101"/>
      <c r="P121" s="102" t="s">
        <v>22</v>
      </c>
      <c r="Q121" s="97"/>
      <c r="R121" s="103"/>
      <c r="S121" s="101"/>
      <c r="T121" s="101"/>
      <c r="U121" s="101"/>
      <c r="V121" s="104"/>
      <c r="W121" s="57"/>
    </row>
    <row r="122" spans="1:23" ht="23.25">
      <c r="A122" s="57"/>
      <c r="B122" s="75"/>
      <c r="C122" s="75"/>
      <c r="D122" s="75"/>
      <c r="E122" s="75"/>
      <c r="F122" s="75"/>
      <c r="G122" s="75"/>
      <c r="H122" s="75"/>
      <c r="I122" s="140"/>
      <c r="J122" s="120"/>
      <c r="K122" s="141"/>
      <c r="L122" s="90"/>
      <c r="M122" s="141"/>
      <c r="N122" s="80"/>
      <c r="O122" s="142"/>
      <c r="P122" s="143"/>
      <c r="Q122" s="142"/>
      <c r="R122" s="144"/>
      <c r="S122" s="81"/>
      <c r="T122" s="81"/>
      <c r="U122" s="81"/>
      <c r="V122" s="145"/>
      <c r="W122" s="57"/>
    </row>
    <row r="123" spans="1:23" ht="23.25">
      <c r="A123" s="57"/>
      <c r="B123" s="75"/>
      <c r="C123" s="75"/>
      <c r="D123" s="75"/>
      <c r="E123" s="75"/>
      <c r="F123" s="75"/>
      <c r="G123" s="75"/>
      <c r="H123" s="75"/>
      <c r="I123" s="117" t="s">
        <v>61</v>
      </c>
      <c r="J123" s="107"/>
      <c r="K123" s="112">
        <f>+K113/K112%</f>
        <v>110.4531159343625</v>
      </c>
      <c r="L123" s="112">
        <f>+L113/L112%</f>
        <v>97.3421047035603</v>
      </c>
      <c r="M123" s="112">
        <f>+M113/M112%</f>
        <v>65.49766053916242</v>
      </c>
      <c r="N123" s="112"/>
      <c r="O123" s="112">
        <f>+O113/O112%</f>
        <v>93.16351648375986</v>
      </c>
      <c r="P123" s="112">
        <f>+P113/P112%</f>
        <v>73.69844054580898</v>
      </c>
      <c r="Q123" s="112">
        <f>+Q113/Q112%</f>
        <v>41.03764190400319</v>
      </c>
      <c r="R123" s="112"/>
      <c r="S123" s="112">
        <f>+S113/S112%</f>
        <v>62.966821543092735</v>
      </c>
      <c r="T123" s="112">
        <f>+T113/T112%</f>
        <v>89.43154711404564</v>
      </c>
      <c r="U123" s="78"/>
      <c r="V123" s="145"/>
      <c r="W123" s="57"/>
    </row>
    <row r="124" spans="1:23" ht="23.25">
      <c r="A124" s="58"/>
      <c r="B124" s="119"/>
      <c r="C124" s="119"/>
      <c r="D124" s="119"/>
      <c r="E124" s="119"/>
      <c r="F124" s="119"/>
      <c r="G124" s="119"/>
      <c r="H124" s="105"/>
      <c r="I124" s="117"/>
      <c r="J124" s="107"/>
      <c r="K124" s="112"/>
      <c r="L124" s="78"/>
      <c r="M124" s="112"/>
      <c r="N124" s="78"/>
      <c r="O124" s="78"/>
      <c r="P124" s="112"/>
      <c r="Q124" s="112"/>
      <c r="R124" s="112"/>
      <c r="S124" s="78"/>
      <c r="T124" s="78"/>
      <c r="U124" s="78"/>
      <c r="V124" s="78"/>
      <c r="W124" s="57"/>
    </row>
    <row r="125" spans="1:23" ht="23.25">
      <c r="A125" s="58"/>
      <c r="B125" s="118" t="s">
        <v>40</v>
      </c>
      <c r="C125" s="118" t="s">
        <v>43</v>
      </c>
      <c r="D125" s="118" t="s">
        <v>44</v>
      </c>
      <c r="E125" s="75"/>
      <c r="F125" s="118" t="s">
        <v>57</v>
      </c>
      <c r="G125" s="118" t="s">
        <v>59</v>
      </c>
      <c r="H125" s="105"/>
      <c r="I125" s="117" t="s">
        <v>84</v>
      </c>
      <c r="J125" s="107"/>
      <c r="K125" s="112"/>
      <c r="L125" s="78"/>
      <c r="M125" s="112"/>
      <c r="N125" s="78"/>
      <c r="O125" s="78"/>
      <c r="P125" s="112"/>
      <c r="Q125" s="112"/>
      <c r="R125" s="112"/>
      <c r="S125" s="78"/>
      <c r="T125" s="78"/>
      <c r="U125" s="78"/>
      <c r="V125" s="78"/>
      <c r="W125" s="57"/>
    </row>
    <row r="126" spans="1:23" ht="23.25">
      <c r="A126" s="58"/>
      <c r="B126" s="75"/>
      <c r="C126" s="75"/>
      <c r="D126" s="75"/>
      <c r="E126" s="75"/>
      <c r="F126" s="75"/>
      <c r="G126" s="75"/>
      <c r="H126" s="105"/>
      <c r="I126" s="117" t="s">
        <v>41</v>
      </c>
      <c r="J126" s="107"/>
      <c r="K126" s="112"/>
      <c r="L126" s="112"/>
      <c r="M126" s="112">
        <v>29872.8</v>
      </c>
      <c r="N126" s="112"/>
      <c r="O126" s="112">
        <f>SUM(K126:N126)</f>
        <v>29872.8</v>
      </c>
      <c r="P126" s="112"/>
      <c r="Q126" s="112"/>
      <c r="R126" s="112"/>
      <c r="S126" s="112">
        <f>SUM(P126:R126)</f>
        <v>0</v>
      </c>
      <c r="T126" s="112">
        <f>+S126+O126</f>
        <v>29872.8</v>
      </c>
      <c r="U126" s="114">
        <f>(O126/T126)*100</f>
        <v>100</v>
      </c>
      <c r="V126" s="114">
        <f>(S126/T126)*100</f>
        <v>0</v>
      </c>
      <c r="W126" s="57"/>
    </row>
    <row r="127" spans="1:23" ht="23.25">
      <c r="A127" s="58"/>
      <c r="B127" s="75"/>
      <c r="C127" s="75"/>
      <c r="D127" s="75"/>
      <c r="E127" s="75"/>
      <c r="F127" s="75"/>
      <c r="G127" s="75"/>
      <c r="H127" s="105"/>
      <c r="I127" s="117" t="s">
        <v>42</v>
      </c>
      <c r="J127" s="107"/>
      <c r="K127" s="112"/>
      <c r="L127" s="112"/>
      <c r="M127" s="112">
        <v>13449.7</v>
      </c>
      <c r="N127" s="112"/>
      <c r="O127" s="112">
        <f>SUM(K127:N127)</f>
        <v>13449.7</v>
      </c>
      <c r="P127" s="112">
        <v>503.9</v>
      </c>
      <c r="Q127" s="112"/>
      <c r="R127" s="112"/>
      <c r="S127" s="112">
        <f>SUM(P127:R127)</f>
        <v>503.9</v>
      </c>
      <c r="T127" s="112">
        <f>+S127+O127</f>
        <v>13953.6</v>
      </c>
      <c r="U127" s="114">
        <f>(O127/T127)*100</f>
        <v>96.38874555670222</v>
      </c>
      <c r="V127" s="114">
        <f>(S127/T127)*100</f>
        <v>3.6112544432977867</v>
      </c>
      <c r="W127" s="57"/>
    </row>
    <row r="128" spans="1:23" ht="23.25">
      <c r="A128" s="58"/>
      <c r="B128" s="75"/>
      <c r="C128" s="75"/>
      <c r="D128" s="75"/>
      <c r="E128" s="75"/>
      <c r="F128" s="75"/>
      <c r="G128" s="75"/>
      <c r="H128" s="105"/>
      <c r="I128" s="117" t="s">
        <v>61</v>
      </c>
      <c r="J128" s="107"/>
      <c r="K128" s="112"/>
      <c r="L128" s="112"/>
      <c r="M128" s="112">
        <f>+M127/M126%</f>
        <v>45.023231836319326</v>
      </c>
      <c r="N128" s="112"/>
      <c r="O128" s="112">
        <f>+O127/O126%</f>
        <v>45.023231836319326</v>
      </c>
      <c r="P128" s="112"/>
      <c r="Q128" s="112"/>
      <c r="R128" s="112"/>
      <c r="S128" s="112"/>
      <c r="T128" s="112">
        <f>+T127/T126%</f>
        <v>46.710050614605926</v>
      </c>
      <c r="U128" s="78"/>
      <c r="V128" s="78"/>
      <c r="W128" s="57"/>
    </row>
    <row r="129" spans="1:23" ht="23.25">
      <c r="A129" s="58"/>
      <c r="B129" s="75"/>
      <c r="C129" s="75"/>
      <c r="D129" s="75"/>
      <c r="E129" s="75"/>
      <c r="F129" s="75"/>
      <c r="G129" s="75"/>
      <c r="H129" s="105"/>
      <c r="I129" s="117"/>
      <c r="J129" s="107"/>
      <c r="K129" s="112"/>
      <c r="L129" s="78"/>
      <c r="M129" s="112"/>
      <c r="N129" s="78"/>
      <c r="O129" s="78"/>
      <c r="P129" s="112"/>
      <c r="Q129" s="112"/>
      <c r="R129" s="112"/>
      <c r="S129" s="78"/>
      <c r="T129" s="78"/>
      <c r="U129" s="78"/>
      <c r="V129" s="78"/>
      <c r="W129" s="57"/>
    </row>
    <row r="130" spans="1:23" ht="23.25">
      <c r="A130" s="58"/>
      <c r="B130" s="75"/>
      <c r="C130" s="75"/>
      <c r="D130" s="75"/>
      <c r="E130" s="75"/>
      <c r="F130" s="75"/>
      <c r="G130" s="118" t="s">
        <v>60</v>
      </c>
      <c r="H130" s="105"/>
      <c r="I130" s="117" t="s">
        <v>85</v>
      </c>
      <c r="J130" s="107"/>
      <c r="K130" s="112"/>
      <c r="L130" s="78"/>
      <c r="M130" s="112"/>
      <c r="N130" s="78"/>
      <c r="O130" s="78"/>
      <c r="P130" s="112"/>
      <c r="Q130" s="112"/>
      <c r="R130" s="112"/>
      <c r="S130" s="78"/>
      <c r="T130" s="78"/>
      <c r="U130" s="78"/>
      <c r="V130" s="78"/>
      <c r="W130" s="57"/>
    </row>
    <row r="131" spans="1:23" ht="23.25">
      <c r="A131" s="58"/>
      <c r="B131" s="119"/>
      <c r="C131" s="120"/>
      <c r="D131" s="120"/>
      <c r="E131" s="120"/>
      <c r="F131" s="120"/>
      <c r="G131" s="120"/>
      <c r="H131" s="106"/>
      <c r="I131" s="117" t="s">
        <v>41</v>
      </c>
      <c r="J131" s="107"/>
      <c r="K131" s="112"/>
      <c r="L131" s="112">
        <v>6472.4</v>
      </c>
      <c r="M131" s="112">
        <v>15633.4</v>
      </c>
      <c r="N131" s="112"/>
      <c r="O131" s="112">
        <f>SUM(K131:N131)</f>
        <v>22105.8</v>
      </c>
      <c r="P131" s="112">
        <v>14200</v>
      </c>
      <c r="Q131" s="112">
        <v>4900</v>
      </c>
      <c r="R131" s="112"/>
      <c r="S131" s="112">
        <f>SUM(P131:R131)</f>
        <v>19100</v>
      </c>
      <c r="T131" s="112">
        <f>+S131+O131</f>
        <v>41205.8</v>
      </c>
      <c r="U131" s="114">
        <f>(O131/T131)*100</f>
        <v>53.64730207883356</v>
      </c>
      <c r="V131" s="114">
        <f>(S131/T131)*100</f>
        <v>46.35269792116644</v>
      </c>
      <c r="W131" s="57"/>
    </row>
    <row r="132" spans="1:23" ht="23.25">
      <c r="A132" s="58"/>
      <c r="B132" s="75"/>
      <c r="C132" s="75"/>
      <c r="D132" s="75"/>
      <c r="E132" s="75"/>
      <c r="F132" s="75"/>
      <c r="G132" s="75"/>
      <c r="H132" s="105"/>
      <c r="I132" s="117" t="s">
        <v>42</v>
      </c>
      <c r="J132" s="107"/>
      <c r="K132" s="112"/>
      <c r="L132" s="112">
        <v>1980.8</v>
      </c>
      <c r="M132" s="112">
        <v>9755.9</v>
      </c>
      <c r="N132" s="112"/>
      <c r="O132" s="112">
        <f>SUM(K132:N132)</f>
        <v>11736.699999999999</v>
      </c>
      <c r="P132" s="112">
        <v>17875.9</v>
      </c>
      <c r="Q132" s="112">
        <v>1528.7</v>
      </c>
      <c r="R132" s="112"/>
      <c r="S132" s="112">
        <f>SUM(P132:R132)</f>
        <v>19404.600000000002</v>
      </c>
      <c r="T132" s="112">
        <f>+S132+O132</f>
        <v>31141.300000000003</v>
      </c>
      <c r="U132" s="114">
        <f>(O132/T132)*100</f>
        <v>37.688535802936926</v>
      </c>
      <c r="V132" s="114">
        <f>(S132/T132)*100</f>
        <v>62.31146419706306</v>
      </c>
      <c r="W132" s="57"/>
    </row>
    <row r="133" spans="1:23" ht="23.25">
      <c r="A133" s="58"/>
      <c r="B133" s="75"/>
      <c r="C133" s="75"/>
      <c r="D133" s="75"/>
      <c r="E133" s="75"/>
      <c r="F133" s="75"/>
      <c r="G133" s="75"/>
      <c r="H133" s="105"/>
      <c r="I133" s="117" t="s">
        <v>61</v>
      </c>
      <c r="J133" s="107"/>
      <c r="K133" s="112"/>
      <c r="L133" s="112">
        <f aca="true" t="shared" si="23" ref="L133:T133">+L132/L131%</f>
        <v>30.603794573882954</v>
      </c>
      <c r="M133" s="112">
        <f t="shared" si="23"/>
        <v>62.4042114958998</v>
      </c>
      <c r="N133" s="112"/>
      <c r="O133" s="112">
        <f t="shared" si="23"/>
        <v>53.093305829239384</v>
      </c>
      <c r="P133" s="112">
        <f t="shared" si="23"/>
        <v>125.88661971830987</v>
      </c>
      <c r="Q133" s="112">
        <f t="shared" si="23"/>
        <v>31.197959183673472</v>
      </c>
      <c r="R133" s="112"/>
      <c r="S133" s="112">
        <f t="shared" si="23"/>
        <v>101.59476439790578</v>
      </c>
      <c r="T133" s="112">
        <f t="shared" si="23"/>
        <v>75.575040406933</v>
      </c>
      <c r="U133" s="78"/>
      <c r="V133" s="78"/>
      <c r="W133" s="57"/>
    </row>
    <row r="134" spans="1:23" ht="23.25">
      <c r="A134" s="58"/>
      <c r="B134" s="75"/>
      <c r="C134" s="75"/>
      <c r="D134" s="75"/>
      <c r="E134" s="75"/>
      <c r="F134" s="75"/>
      <c r="G134" s="75"/>
      <c r="H134" s="105"/>
      <c r="I134" s="117"/>
      <c r="J134" s="107"/>
      <c r="K134" s="112"/>
      <c r="L134" s="78"/>
      <c r="M134" s="112"/>
      <c r="N134" s="78"/>
      <c r="O134" s="78"/>
      <c r="P134" s="112"/>
      <c r="Q134" s="112"/>
      <c r="R134" s="112"/>
      <c r="S134" s="78"/>
      <c r="T134" s="78"/>
      <c r="U134" s="78"/>
      <c r="V134" s="78"/>
      <c r="W134" s="57"/>
    </row>
    <row r="135" spans="1:23" ht="23.25">
      <c r="A135" s="58"/>
      <c r="B135" s="75"/>
      <c r="C135" s="75"/>
      <c r="D135" s="75"/>
      <c r="E135" s="75"/>
      <c r="F135" s="75"/>
      <c r="G135" s="75"/>
      <c r="H135" s="105"/>
      <c r="I135" s="117"/>
      <c r="J135" s="107"/>
      <c r="K135" s="112"/>
      <c r="L135" s="78"/>
      <c r="M135" s="112"/>
      <c r="N135" s="78"/>
      <c r="O135" s="78"/>
      <c r="P135" s="112"/>
      <c r="Q135" s="112"/>
      <c r="R135" s="112"/>
      <c r="S135" s="78"/>
      <c r="T135" s="78"/>
      <c r="U135" s="78"/>
      <c r="V135" s="78"/>
      <c r="W135" s="57"/>
    </row>
    <row r="136" spans="1:23" ht="23.25">
      <c r="A136" s="58"/>
      <c r="B136" s="75"/>
      <c r="C136" s="75"/>
      <c r="D136" s="75"/>
      <c r="E136" s="75"/>
      <c r="F136" s="75"/>
      <c r="G136" s="75"/>
      <c r="H136" s="105"/>
      <c r="I136" s="117"/>
      <c r="J136" s="107"/>
      <c r="K136" s="112"/>
      <c r="L136" s="78"/>
      <c r="M136" s="112"/>
      <c r="N136" s="78"/>
      <c r="O136" s="78"/>
      <c r="P136" s="112"/>
      <c r="Q136" s="112"/>
      <c r="R136" s="112"/>
      <c r="S136" s="78"/>
      <c r="T136" s="78"/>
      <c r="U136" s="78"/>
      <c r="V136" s="78"/>
      <c r="W136" s="57"/>
    </row>
    <row r="137" spans="1:23" ht="23.25">
      <c r="A137" s="58"/>
      <c r="B137" s="75"/>
      <c r="C137" s="75"/>
      <c r="D137" s="75"/>
      <c r="E137" s="75"/>
      <c r="F137" s="75"/>
      <c r="G137" s="75"/>
      <c r="H137" s="105"/>
      <c r="I137" s="131"/>
      <c r="J137" s="107"/>
      <c r="K137" s="112"/>
      <c r="L137" s="78"/>
      <c r="M137" s="112"/>
      <c r="N137" s="78"/>
      <c r="O137" s="78"/>
      <c r="P137" s="112"/>
      <c r="Q137" s="112"/>
      <c r="R137" s="112"/>
      <c r="S137" s="78"/>
      <c r="T137" s="78"/>
      <c r="U137" s="78"/>
      <c r="V137" s="78"/>
      <c r="W137" s="57"/>
    </row>
    <row r="138" spans="1:23" ht="23.25">
      <c r="A138" s="58"/>
      <c r="B138" s="132"/>
      <c r="C138" s="93"/>
      <c r="D138" s="93"/>
      <c r="E138" s="93"/>
      <c r="F138" s="93"/>
      <c r="G138" s="93"/>
      <c r="H138" s="105"/>
      <c r="I138" s="117"/>
      <c r="J138" s="107"/>
      <c r="K138" s="77"/>
      <c r="L138" s="78"/>
      <c r="M138" s="79"/>
      <c r="N138" s="81"/>
      <c r="O138" s="81"/>
      <c r="P138" s="82"/>
      <c r="Q138" s="77"/>
      <c r="R138" s="108"/>
      <c r="S138" s="81"/>
      <c r="T138" s="81"/>
      <c r="U138" s="81"/>
      <c r="V138" s="78"/>
      <c r="W138" s="57"/>
    </row>
    <row r="139" spans="1:23" ht="23.25">
      <c r="A139" s="58"/>
      <c r="B139" s="119"/>
      <c r="C139" s="75"/>
      <c r="D139" s="75"/>
      <c r="E139" s="75"/>
      <c r="F139" s="75"/>
      <c r="G139" s="75"/>
      <c r="H139" s="105"/>
      <c r="I139" s="117"/>
      <c r="J139" s="107"/>
      <c r="K139" s="77"/>
      <c r="L139" s="78"/>
      <c r="M139" s="79"/>
      <c r="N139" s="81"/>
      <c r="O139" s="81"/>
      <c r="P139" s="82"/>
      <c r="Q139" s="77"/>
      <c r="R139" s="108"/>
      <c r="S139" s="81"/>
      <c r="T139" s="81"/>
      <c r="U139" s="81"/>
      <c r="V139" s="78"/>
      <c r="W139" s="57"/>
    </row>
    <row r="140" spans="1:23" ht="23.25">
      <c r="A140" s="58"/>
      <c r="B140" s="119"/>
      <c r="C140" s="75"/>
      <c r="D140" s="75"/>
      <c r="E140" s="75"/>
      <c r="F140" s="75"/>
      <c r="G140" s="75"/>
      <c r="H140" s="105"/>
      <c r="I140" s="117"/>
      <c r="J140" s="107"/>
      <c r="K140" s="77"/>
      <c r="L140" s="78"/>
      <c r="M140" s="79"/>
      <c r="N140" s="81"/>
      <c r="O140" s="81"/>
      <c r="P140" s="82"/>
      <c r="Q140" s="77"/>
      <c r="R140" s="108"/>
      <c r="S140" s="81"/>
      <c r="T140" s="81"/>
      <c r="U140" s="81"/>
      <c r="V140" s="78"/>
      <c r="W140" s="57"/>
    </row>
    <row r="141" spans="1:23" ht="23.25">
      <c r="A141" s="58"/>
      <c r="B141" s="119"/>
      <c r="C141" s="120"/>
      <c r="D141" s="120"/>
      <c r="E141" s="120"/>
      <c r="F141" s="120"/>
      <c r="G141" s="120"/>
      <c r="H141" s="106"/>
      <c r="I141" s="117"/>
      <c r="J141" s="107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57"/>
    </row>
    <row r="142" spans="1:23" ht="23.25">
      <c r="A142" s="58"/>
      <c r="B142" s="119"/>
      <c r="C142" s="120"/>
      <c r="D142" s="120"/>
      <c r="E142" s="120"/>
      <c r="F142" s="120"/>
      <c r="G142" s="120"/>
      <c r="H142" s="106"/>
      <c r="I142" s="117"/>
      <c r="J142" s="107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57"/>
    </row>
    <row r="143" spans="1:23" ht="23.25">
      <c r="A143" s="58"/>
      <c r="B143" s="132"/>
      <c r="C143" s="132"/>
      <c r="D143" s="132"/>
      <c r="E143" s="132"/>
      <c r="F143" s="132"/>
      <c r="G143" s="119"/>
      <c r="H143" s="105"/>
      <c r="I143" s="117"/>
      <c r="J143" s="107"/>
      <c r="K143" s="112"/>
      <c r="L143" s="78"/>
      <c r="M143" s="112"/>
      <c r="N143" s="78"/>
      <c r="O143" s="78"/>
      <c r="P143" s="112"/>
      <c r="Q143" s="112"/>
      <c r="R143" s="112"/>
      <c r="S143" s="78"/>
      <c r="T143" s="78"/>
      <c r="U143" s="78"/>
      <c r="V143" s="78"/>
      <c r="W143" s="57"/>
    </row>
    <row r="144" spans="1:23" ht="23.25">
      <c r="A144" s="58"/>
      <c r="B144" s="119"/>
      <c r="C144" s="119"/>
      <c r="D144" s="119"/>
      <c r="E144" s="119"/>
      <c r="F144" s="119"/>
      <c r="G144" s="119"/>
      <c r="H144" s="105"/>
      <c r="I144" s="117"/>
      <c r="J144" s="107"/>
      <c r="K144" s="112"/>
      <c r="L144" s="78"/>
      <c r="M144" s="112"/>
      <c r="N144" s="78"/>
      <c r="O144" s="78"/>
      <c r="P144" s="112"/>
      <c r="Q144" s="112"/>
      <c r="R144" s="112"/>
      <c r="S144" s="78"/>
      <c r="T144" s="78"/>
      <c r="U144" s="78"/>
      <c r="V144" s="78"/>
      <c r="W144" s="57"/>
    </row>
    <row r="145" spans="1:23" ht="23.25">
      <c r="A145" s="58"/>
      <c r="B145" s="119"/>
      <c r="C145" s="120"/>
      <c r="D145" s="120"/>
      <c r="E145" s="120"/>
      <c r="F145" s="120"/>
      <c r="G145" s="120"/>
      <c r="H145" s="106"/>
      <c r="I145" s="117"/>
      <c r="J145" s="107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57"/>
    </row>
    <row r="146" spans="1:23" ht="23.25">
      <c r="A146" s="58"/>
      <c r="B146" s="119"/>
      <c r="C146" s="119"/>
      <c r="D146" s="119"/>
      <c r="E146" s="119"/>
      <c r="F146" s="119"/>
      <c r="G146" s="119"/>
      <c r="H146" s="105"/>
      <c r="I146" s="117"/>
      <c r="J146" s="107"/>
      <c r="K146" s="112"/>
      <c r="L146" s="78"/>
      <c r="M146" s="112"/>
      <c r="N146" s="78"/>
      <c r="O146" s="78"/>
      <c r="P146" s="112"/>
      <c r="Q146" s="112"/>
      <c r="R146" s="112"/>
      <c r="S146" s="78"/>
      <c r="T146" s="78"/>
      <c r="U146" s="78"/>
      <c r="V146" s="78"/>
      <c r="W146" s="57"/>
    </row>
    <row r="147" spans="1:23" ht="23.25">
      <c r="A147" s="58"/>
      <c r="B147" s="119"/>
      <c r="C147" s="119"/>
      <c r="D147" s="119"/>
      <c r="E147" s="119"/>
      <c r="F147" s="119"/>
      <c r="G147" s="119"/>
      <c r="H147" s="105"/>
      <c r="I147" s="117"/>
      <c r="J147" s="107"/>
      <c r="K147" s="112"/>
      <c r="L147" s="78"/>
      <c r="M147" s="112"/>
      <c r="N147" s="78"/>
      <c r="O147" s="78"/>
      <c r="P147" s="112"/>
      <c r="Q147" s="112"/>
      <c r="R147" s="112"/>
      <c r="S147" s="78"/>
      <c r="T147" s="78"/>
      <c r="U147" s="78"/>
      <c r="V147" s="78"/>
      <c r="W147" s="57"/>
    </row>
    <row r="148" spans="1:23" ht="23.25">
      <c r="A148" s="58"/>
      <c r="B148" s="119"/>
      <c r="C148" s="119"/>
      <c r="D148" s="119"/>
      <c r="E148" s="119"/>
      <c r="F148" s="119"/>
      <c r="G148" s="119"/>
      <c r="H148" s="105"/>
      <c r="I148" s="117"/>
      <c r="J148" s="107"/>
      <c r="K148" s="112"/>
      <c r="L148" s="78"/>
      <c r="M148" s="112"/>
      <c r="N148" s="78"/>
      <c r="O148" s="78"/>
      <c r="P148" s="112"/>
      <c r="Q148" s="112"/>
      <c r="R148" s="112"/>
      <c r="S148" s="78"/>
      <c r="T148" s="78"/>
      <c r="U148" s="78"/>
      <c r="V148" s="78"/>
      <c r="W148" s="57"/>
    </row>
    <row r="149" spans="1:23" ht="23.25">
      <c r="A149" s="58"/>
      <c r="B149" s="119"/>
      <c r="C149" s="119"/>
      <c r="D149" s="119"/>
      <c r="E149" s="119"/>
      <c r="F149" s="119"/>
      <c r="G149" s="119"/>
      <c r="H149" s="105"/>
      <c r="I149" s="117"/>
      <c r="J149" s="107"/>
      <c r="K149" s="112"/>
      <c r="L149" s="78"/>
      <c r="M149" s="112"/>
      <c r="N149" s="78"/>
      <c r="O149" s="78"/>
      <c r="P149" s="112"/>
      <c r="Q149" s="112"/>
      <c r="R149" s="112"/>
      <c r="S149" s="78"/>
      <c r="T149" s="78"/>
      <c r="U149" s="78"/>
      <c r="V149" s="78"/>
      <c r="W149" s="57"/>
    </row>
    <row r="150" spans="1:23" ht="23.25">
      <c r="A150" s="58"/>
      <c r="B150" s="119"/>
      <c r="C150" s="119"/>
      <c r="D150" s="119"/>
      <c r="E150" s="119"/>
      <c r="F150" s="119"/>
      <c r="G150" s="119"/>
      <c r="H150" s="105"/>
      <c r="I150" s="117"/>
      <c r="J150" s="107"/>
      <c r="K150" s="112"/>
      <c r="L150" s="78"/>
      <c r="M150" s="112"/>
      <c r="N150" s="78"/>
      <c r="O150" s="78"/>
      <c r="P150" s="112"/>
      <c r="Q150" s="112"/>
      <c r="R150" s="112"/>
      <c r="S150" s="78"/>
      <c r="T150" s="78"/>
      <c r="U150" s="78"/>
      <c r="V150" s="78"/>
      <c r="W150" s="57"/>
    </row>
    <row r="151" spans="1:23" ht="23.25">
      <c r="A151" s="58"/>
      <c r="B151" s="119"/>
      <c r="C151" s="119"/>
      <c r="D151" s="119"/>
      <c r="E151" s="119"/>
      <c r="F151" s="119"/>
      <c r="G151" s="119"/>
      <c r="H151" s="105"/>
      <c r="I151" s="117"/>
      <c r="J151" s="107"/>
      <c r="K151" s="112"/>
      <c r="L151" s="78"/>
      <c r="M151" s="112"/>
      <c r="N151" s="78"/>
      <c r="O151" s="78"/>
      <c r="P151" s="112"/>
      <c r="Q151" s="112"/>
      <c r="R151" s="112"/>
      <c r="S151" s="78"/>
      <c r="T151" s="78"/>
      <c r="U151" s="78"/>
      <c r="V151" s="78"/>
      <c r="W151" s="57"/>
    </row>
    <row r="152" spans="1:23" ht="23.25">
      <c r="A152" s="58"/>
      <c r="B152" s="138"/>
      <c r="C152" s="138"/>
      <c r="D152" s="138"/>
      <c r="E152" s="138"/>
      <c r="F152" s="138"/>
      <c r="G152" s="138"/>
      <c r="H152" s="121"/>
      <c r="I152" s="139"/>
      <c r="J152" s="123"/>
      <c r="K152" s="124"/>
      <c r="L152" s="125"/>
      <c r="M152" s="124"/>
      <c r="N152" s="125"/>
      <c r="O152" s="125"/>
      <c r="P152" s="124"/>
      <c r="Q152" s="124"/>
      <c r="R152" s="124"/>
      <c r="S152" s="125"/>
      <c r="T152" s="125"/>
      <c r="U152" s="125"/>
      <c r="V152" s="125"/>
      <c r="W152" s="57"/>
    </row>
    <row r="153" spans="1:23" ht="23.25">
      <c r="A153" s="57" t="s">
        <v>24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 t="s">
        <v>24</v>
      </c>
    </row>
    <row r="65498" spans="1:23" ht="23.25">
      <c r="A65498" s="1"/>
      <c r="B65498" s="11"/>
      <c r="C65498" s="11"/>
      <c r="D65498" s="11"/>
      <c r="E65498" s="11"/>
      <c r="F65498" s="11"/>
      <c r="G65498" s="11"/>
      <c r="H65498" s="11"/>
      <c r="I65498" s="11"/>
      <c r="J65498" s="11"/>
      <c r="K65498" s="1"/>
      <c r="L65498" s="1"/>
      <c r="M65498" s="1"/>
      <c r="N65498" s="1"/>
      <c r="O65498" s="1"/>
      <c r="P65498" s="1"/>
      <c r="Q65498" s="1"/>
      <c r="R65498" s="1"/>
      <c r="S65498" s="1"/>
      <c r="T65498" s="1"/>
      <c r="U65498" s="1"/>
      <c r="V65498" s="1"/>
      <c r="W65498" s="1"/>
    </row>
    <row r="65499" spans="1:23" ht="23.25">
      <c r="A65499" s="1"/>
      <c r="B65499" s="51" t="s">
        <v>0</v>
      </c>
      <c r="C65499" s="51"/>
      <c r="D65499" s="51"/>
      <c r="E65499" s="51"/>
      <c r="F65499" s="51"/>
      <c r="G65499" s="11"/>
      <c r="H65499" s="11"/>
      <c r="I65499" s="11"/>
      <c r="J65499" s="11"/>
      <c r="K65499" s="1"/>
      <c r="L65499" s="1"/>
      <c r="M65499" s="1"/>
      <c r="N65499" s="1"/>
      <c r="O65499" s="1"/>
      <c r="P65499" s="1"/>
      <c r="Q65499" s="1"/>
      <c r="R65499" s="1"/>
      <c r="S65499" s="2"/>
      <c r="T65499" s="2"/>
      <c r="U65499" s="2"/>
      <c r="V65499" s="2" t="s">
        <v>23</v>
      </c>
      <c r="W65499" s="1"/>
    </row>
    <row r="65500" spans="1:23" ht="23.25">
      <c r="A65500" s="1"/>
      <c r="B65500" s="3"/>
      <c r="C65500" s="4"/>
      <c r="D65500" s="4"/>
      <c r="E65500" s="4"/>
      <c r="F65500" s="4"/>
      <c r="G65500" s="4"/>
      <c r="H65500" s="3"/>
      <c r="I65500" s="4"/>
      <c r="J65500" s="52"/>
      <c r="K65500" s="5" t="s">
        <v>1</v>
      </c>
      <c r="L65500" s="5"/>
      <c r="M65500" s="5"/>
      <c r="N65500" s="5"/>
      <c r="O65500" s="5"/>
      <c r="P65500" s="6" t="s">
        <v>2</v>
      </c>
      <c r="Q65500" s="5"/>
      <c r="R65500" s="5"/>
      <c r="S65500" s="5"/>
      <c r="T65500" s="6" t="s">
        <v>3</v>
      </c>
      <c r="U65500" s="5"/>
      <c r="V65500" s="7"/>
      <c r="W65500" s="1"/>
    </row>
    <row r="65501" spans="1:23" ht="23.25">
      <c r="A65501" s="1"/>
      <c r="B65501" s="8" t="s">
        <v>4</v>
      </c>
      <c r="C65501" s="59"/>
      <c r="D65501" s="59"/>
      <c r="E65501" s="59"/>
      <c r="F65501" s="59"/>
      <c r="G65501" s="9"/>
      <c r="H65501" s="10"/>
      <c r="I65501" s="11"/>
      <c r="J65501" s="45"/>
      <c r="K65501" s="13"/>
      <c r="L65501" s="14"/>
      <c r="M65501" s="15"/>
      <c r="N65501" s="16"/>
      <c r="O65501" s="17"/>
      <c r="P65501" s="18"/>
      <c r="Q65501" s="13"/>
      <c r="R65501" s="19"/>
      <c r="S65501" s="17"/>
      <c r="T65501" s="17"/>
      <c r="U65501" s="20" t="s">
        <v>5</v>
      </c>
      <c r="V65501" s="21"/>
      <c r="W65501" s="1"/>
    </row>
    <row r="65502" spans="1:23" ht="23.25">
      <c r="A65502" s="1"/>
      <c r="B65502" s="10"/>
      <c r="C65502" s="22"/>
      <c r="D65502" s="22"/>
      <c r="E65502" s="22"/>
      <c r="F65502" s="60"/>
      <c r="G65502" s="22"/>
      <c r="H65502" s="10"/>
      <c r="I65502" s="23" t="s">
        <v>6</v>
      </c>
      <c r="J65502" s="45"/>
      <c r="K65502" s="24" t="s">
        <v>7</v>
      </c>
      <c r="L65502" s="25" t="s">
        <v>8</v>
      </c>
      <c r="M65502" s="26" t="s">
        <v>7</v>
      </c>
      <c r="N65502" s="16" t="s">
        <v>9</v>
      </c>
      <c r="O65502" s="14"/>
      <c r="P65502" s="27" t="s">
        <v>10</v>
      </c>
      <c r="Q65502" s="24" t="s">
        <v>11</v>
      </c>
      <c r="R65502" s="19" t="s">
        <v>33</v>
      </c>
      <c r="S65502" s="17"/>
      <c r="T65502" s="17"/>
      <c r="U65502" s="17"/>
      <c r="V65502" s="25"/>
      <c r="W65502" s="1"/>
    </row>
    <row r="65503" spans="1:23" ht="23.25">
      <c r="A65503" s="1"/>
      <c r="B65503" s="28" t="s">
        <v>27</v>
      </c>
      <c r="C65503" s="28" t="s">
        <v>28</v>
      </c>
      <c r="D65503" s="28" t="s">
        <v>29</v>
      </c>
      <c r="E65503" s="28" t="s">
        <v>30</v>
      </c>
      <c r="F65503" s="28" t="s">
        <v>31</v>
      </c>
      <c r="G65503" s="28" t="s">
        <v>32</v>
      </c>
      <c r="H65503" s="10"/>
      <c r="I65503" s="23"/>
      <c r="J65503" s="45"/>
      <c r="K65503" s="24" t="s">
        <v>12</v>
      </c>
      <c r="L65503" s="25" t="s">
        <v>13</v>
      </c>
      <c r="M65503" s="26" t="s">
        <v>14</v>
      </c>
      <c r="N65503" s="16" t="s">
        <v>15</v>
      </c>
      <c r="O65503" s="25" t="s">
        <v>16</v>
      </c>
      <c r="P65503" s="27" t="s">
        <v>17</v>
      </c>
      <c r="Q65503" s="24" t="s">
        <v>18</v>
      </c>
      <c r="R65503" s="19" t="s">
        <v>34</v>
      </c>
      <c r="S65503" s="16" t="s">
        <v>16</v>
      </c>
      <c r="T65503" s="16" t="s">
        <v>19</v>
      </c>
      <c r="U65503" s="16" t="s">
        <v>20</v>
      </c>
      <c r="V65503" s="25" t="s">
        <v>21</v>
      </c>
      <c r="W65503" s="1"/>
    </row>
    <row r="65504" spans="1:23" ht="23.25">
      <c r="A65504" s="1"/>
      <c r="B65504" s="29"/>
      <c r="C65504" s="29"/>
      <c r="D65504" s="29"/>
      <c r="E65504" s="29"/>
      <c r="F65504" s="29"/>
      <c r="G65504" s="29"/>
      <c r="H65504" s="29"/>
      <c r="I65504" s="30"/>
      <c r="J65504" s="53"/>
      <c r="K65504" s="31"/>
      <c r="L65504" s="32"/>
      <c r="M65504" s="33"/>
      <c r="N65504" s="34"/>
      <c r="O65504" s="35"/>
      <c r="P65504" s="36" t="s">
        <v>22</v>
      </c>
      <c r="Q65504" s="31"/>
      <c r="R65504" s="37"/>
      <c r="S65504" s="35"/>
      <c r="T65504" s="35"/>
      <c r="U65504" s="35"/>
      <c r="V65504" s="38"/>
      <c r="W65504" s="1"/>
    </row>
    <row r="65505" spans="1:23" ht="23.25">
      <c r="A65505" s="11"/>
      <c r="B65505" s="44"/>
      <c r="C65505" s="44"/>
      <c r="D65505" s="44"/>
      <c r="E65505" s="44"/>
      <c r="F65505" s="44"/>
      <c r="G65505" s="44"/>
      <c r="H65505" s="39"/>
      <c r="I65505" s="40"/>
      <c r="J65505" s="41"/>
      <c r="K65505" s="43"/>
      <c r="L65505" s="14"/>
      <c r="M65505" s="43"/>
      <c r="N65505" s="14"/>
      <c r="O65505" s="14"/>
      <c r="P65505" s="43"/>
      <c r="Q65505" s="43"/>
      <c r="R65505" s="43"/>
      <c r="S65505" s="14"/>
      <c r="T65505" s="14"/>
      <c r="U65505" s="14"/>
      <c r="V65505" s="14"/>
      <c r="W65505" s="1"/>
    </row>
    <row r="65506" spans="1:23" ht="23.25">
      <c r="A65506" s="11"/>
      <c r="B65506" s="10"/>
      <c r="C65506" s="10"/>
      <c r="D65506" s="10"/>
      <c r="E65506" s="10"/>
      <c r="F65506" s="10"/>
      <c r="G65506" s="28"/>
      <c r="H65506" s="39"/>
      <c r="I65506" s="40"/>
      <c r="J65506" s="41"/>
      <c r="K65506" s="43"/>
      <c r="L65506" s="14"/>
      <c r="M65506" s="43"/>
      <c r="N65506" s="14"/>
      <c r="O65506" s="14"/>
      <c r="P65506" s="43"/>
      <c r="Q65506" s="43"/>
      <c r="R65506" s="43"/>
      <c r="S65506" s="14"/>
      <c r="T65506" s="14"/>
      <c r="U65506" s="14"/>
      <c r="V65506" s="14"/>
      <c r="W65506" s="1"/>
    </row>
    <row r="65507" spans="1:23" ht="23.25">
      <c r="A65507" s="11"/>
      <c r="B65507" s="10"/>
      <c r="C65507" s="10"/>
      <c r="D65507" s="10"/>
      <c r="E65507" s="10"/>
      <c r="F65507" s="10"/>
      <c r="G65507" s="10"/>
      <c r="H65507" s="39"/>
      <c r="I65507" s="40"/>
      <c r="J65507" s="41"/>
      <c r="K65507" s="43"/>
      <c r="L65507" s="14"/>
      <c r="M65507" s="43"/>
      <c r="N65507" s="14"/>
      <c r="O65507" s="14"/>
      <c r="P65507" s="43"/>
      <c r="Q65507" s="43"/>
      <c r="R65507" s="43"/>
      <c r="S65507" s="14"/>
      <c r="T65507" s="14"/>
      <c r="U65507" s="14"/>
      <c r="V65507" s="14"/>
      <c r="W65507" s="1"/>
    </row>
    <row r="65508" spans="1:23" ht="23.25">
      <c r="A65508" s="11"/>
      <c r="B65508" s="10"/>
      <c r="C65508" s="10"/>
      <c r="D65508" s="10"/>
      <c r="E65508" s="10"/>
      <c r="F65508" s="10"/>
      <c r="G65508" s="10"/>
      <c r="H65508" s="39"/>
      <c r="I65508" s="40"/>
      <c r="J65508" s="41"/>
      <c r="K65508" s="43"/>
      <c r="L65508" s="14"/>
      <c r="M65508" s="43"/>
      <c r="N65508" s="14"/>
      <c r="O65508" s="14"/>
      <c r="P65508" s="43"/>
      <c r="Q65508" s="43"/>
      <c r="R65508" s="43"/>
      <c r="S65508" s="14"/>
      <c r="T65508" s="14"/>
      <c r="U65508" s="14"/>
      <c r="V65508" s="14"/>
      <c r="W65508" s="1"/>
    </row>
    <row r="65509" spans="1:23" ht="23.25">
      <c r="A65509" s="11"/>
      <c r="B65509" s="10"/>
      <c r="C65509" s="10"/>
      <c r="D65509" s="10"/>
      <c r="E65509" s="10"/>
      <c r="F65509" s="10"/>
      <c r="G65509" s="10"/>
      <c r="H65509" s="39"/>
      <c r="I65509" s="40"/>
      <c r="J65509" s="41"/>
      <c r="K65509" s="43"/>
      <c r="L65509" s="14"/>
      <c r="M65509" s="43"/>
      <c r="N65509" s="14"/>
      <c r="O65509" s="14"/>
      <c r="P65509" s="43"/>
      <c r="Q65509" s="43"/>
      <c r="R65509" s="43"/>
      <c r="S65509" s="14"/>
      <c r="T65509" s="14"/>
      <c r="U65509" s="14"/>
      <c r="V65509" s="14"/>
      <c r="W65509" s="1"/>
    </row>
    <row r="65510" spans="1:23" ht="23.25">
      <c r="A65510" s="11"/>
      <c r="B65510" s="10"/>
      <c r="C65510" s="10"/>
      <c r="D65510" s="10"/>
      <c r="E65510" s="10"/>
      <c r="F65510" s="10"/>
      <c r="G65510" s="10"/>
      <c r="H65510" s="39"/>
      <c r="I65510" s="40"/>
      <c r="J65510" s="41"/>
      <c r="K65510" s="43"/>
      <c r="L65510" s="14"/>
      <c r="M65510" s="43"/>
      <c r="N65510" s="14"/>
      <c r="O65510" s="14"/>
      <c r="P65510" s="43"/>
      <c r="Q65510" s="43"/>
      <c r="R65510" s="43"/>
      <c r="S65510" s="14"/>
      <c r="T65510" s="14"/>
      <c r="U65510" s="14"/>
      <c r="V65510" s="14"/>
      <c r="W65510" s="1"/>
    </row>
    <row r="65511" spans="1:23" ht="23.25">
      <c r="A65511" s="11"/>
      <c r="B65511" s="10"/>
      <c r="C65511" s="10"/>
      <c r="D65511" s="10"/>
      <c r="E65511" s="10"/>
      <c r="F65511" s="10"/>
      <c r="G65511" s="10"/>
      <c r="H65511" s="39"/>
      <c r="I65511" s="40"/>
      <c r="J65511" s="41"/>
      <c r="K65511" s="43"/>
      <c r="L65511" s="14"/>
      <c r="M65511" s="43"/>
      <c r="N65511" s="14"/>
      <c r="O65511" s="14"/>
      <c r="P65511" s="43"/>
      <c r="Q65511" s="43"/>
      <c r="R65511" s="43"/>
      <c r="S65511" s="14"/>
      <c r="T65511" s="14"/>
      <c r="U65511" s="14"/>
      <c r="V65511" s="14"/>
      <c r="W65511" s="1"/>
    </row>
    <row r="65512" spans="1:23" ht="23.25">
      <c r="A65512" s="11"/>
      <c r="B65512" s="44"/>
      <c r="C65512" s="45"/>
      <c r="D65512" s="45"/>
      <c r="E65512" s="45"/>
      <c r="F65512" s="45"/>
      <c r="G65512" s="45"/>
      <c r="H65512" s="40"/>
      <c r="I65512" s="40"/>
      <c r="J65512" s="41"/>
      <c r="K65512" s="12"/>
      <c r="L65512" s="12"/>
      <c r="M65512" s="12"/>
      <c r="N65512" s="12"/>
      <c r="O65512" s="12"/>
      <c r="P65512" s="12"/>
      <c r="Q65512" s="12"/>
      <c r="R65512" s="12"/>
      <c r="S65512" s="12"/>
      <c r="T65512" s="12"/>
      <c r="U65512" s="12"/>
      <c r="V65512" s="12"/>
      <c r="W65512" s="1"/>
    </row>
    <row r="65513" spans="1:23" ht="23.25">
      <c r="A65513" s="11"/>
      <c r="B65513" s="10"/>
      <c r="C65513" s="10"/>
      <c r="D65513" s="10"/>
      <c r="E65513" s="10"/>
      <c r="F65513" s="10"/>
      <c r="G65513" s="10"/>
      <c r="H65513" s="39"/>
      <c r="I65513" s="40"/>
      <c r="J65513" s="41"/>
      <c r="K65513" s="43"/>
      <c r="L65513" s="14"/>
      <c r="M65513" s="43"/>
      <c r="N65513" s="14"/>
      <c r="O65513" s="14"/>
      <c r="P65513" s="43"/>
      <c r="Q65513" s="43"/>
      <c r="R65513" s="43"/>
      <c r="S65513" s="14"/>
      <c r="T65513" s="14"/>
      <c r="U65513" s="14"/>
      <c r="V65513" s="14"/>
      <c r="W65513" s="1"/>
    </row>
    <row r="65514" spans="1:23" ht="23.25">
      <c r="A65514" s="11"/>
      <c r="B65514" s="10"/>
      <c r="C65514" s="10"/>
      <c r="D65514" s="10"/>
      <c r="E65514" s="10"/>
      <c r="F65514" s="10"/>
      <c r="G65514" s="10"/>
      <c r="H65514" s="39"/>
      <c r="I65514" s="40"/>
      <c r="J65514" s="41"/>
      <c r="K65514" s="43"/>
      <c r="L65514" s="14"/>
      <c r="M65514" s="43"/>
      <c r="N65514" s="14"/>
      <c r="O65514" s="14"/>
      <c r="P65514" s="43"/>
      <c r="Q65514" s="43"/>
      <c r="R65514" s="43"/>
      <c r="S65514" s="14"/>
      <c r="T65514" s="14"/>
      <c r="U65514" s="14"/>
      <c r="V65514" s="14"/>
      <c r="W65514" s="1"/>
    </row>
    <row r="65515" spans="1:23" ht="23.25">
      <c r="A65515" s="11"/>
      <c r="B65515" s="10"/>
      <c r="C65515" s="10"/>
      <c r="D65515" s="10"/>
      <c r="E65515" s="10"/>
      <c r="F65515" s="10"/>
      <c r="G65515" s="10"/>
      <c r="H65515" s="39"/>
      <c r="I65515" s="40"/>
      <c r="J65515" s="41"/>
      <c r="K65515" s="43"/>
      <c r="L65515" s="14"/>
      <c r="M65515" s="43"/>
      <c r="N65515" s="14"/>
      <c r="O65515" s="14"/>
      <c r="P65515" s="43"/>
      <c r="Q65515" s="43"/>
      <c r="R65515" s="43"/>
      <c r="S65515" s="14"/>
      <c r="T65515" s="14"/>
      <c r="U65515" s="14"/>
      <c r="V65515" s="14"/>
      <c r="W65515" s="1"/>
    </row>
    <row r="65516" spans="1:23" ht="23.25">
      <c r="A65516" s="11"/>
      <c r="B65516" s="10"/>
      <c r="C65516" s="10"/>
      <c r="D65516" s="10"/>
      <c r="E65516" s="10"/>
      <c r="F65516" s="10"/>
      <c r="G65516" s="10"/>
      <c r="H65516" s="39"/>
      <c r="I65516" s="40"/>
      <c r="J65516" s="41"/>
      <c r="K65516" s="12"/>
      <c r="L65516" s="12"/>
      <c r="M65516" s="12"/>
      <c r="N65516" s="12"/>
      <c r="O65516" s="12"/>
      <c r="P65516" s="12"/>
      <c r="Q65516" s="12"/>
      <c r="R65516" s="12"/>
      <c r="S65516" s="12"/>
      <c r="T65516" s="12"/>
      <c r="U65516" s="12"/>
      <c r="V65516" s="12"/>
      <c r="W65516" s="1"/>
    </row>
    <row r="65517" spans="1:23" ht="23.25">
      <c r="A65517" s="11"/>
      <c r="B65517" s="10"/>
      <c r="C65517" s="10"/>
      <c r="D65517" s="10"/>
      <c r="E65517" s="10"/>
      <c r="F65517" s="10"/>
      <c r="G65517" s="10"/>
      <c r="H65517" s="39"/>
      <c r="I65517" s="40"/>
      <c r="J65517" s="41"/>
      <c r="K65517" s="43"/>
      <c r="L65517" s="14"/>
      <c r="M65517" s="43"/>
      <c r="N65517" s="14"/>
      <c r="O65517" s="14"/>
      <c r="P65517" s="43"/>
      <c r="Q65517" s="43"/>
      <c r="R65517" s="43"/>
      <c r="S65517" s="14"/>
      <c r="T65517" s="14"/>
      <c r="U65517" s="14"/>
      <c r="V65517" s="14"/>
      <c r="W65517" s="1"/>
    </row>
    <row r="65518" spans="1:23" ht="23.25">
      <c r="A65518" s="11"/>
      <c r="B65518" s="10"/>
      <c r="C65518" s="10"/>
      <c r="D65518" s="10"/>
      <c r="E65518" s="10"/>
      <c r="F65518" s="10"/>
      <c r="G65518" s="10"/>
      <c r="H65518" s="39"/>
      <c r="I65518" s="40"/>
      <c r="J65518" s="41"/>
      <c r="K65518" s="43"/>
      <c r="L65518" s="14"/>
      <c r="M65518" s="43"/>
      <c r="N65518" s="14"/>
      <c r="O65518" s="14"/>
      <c r="P65518" s="43"/>
      <c r="Q65518" s="43"/>
      <c r="R65518" s="43"/>
      <c r="S65518" s="14"/>
      <c r="T65518" s="14"/>
      <c r="U65518" s="14"/>
      <c r="V65518" s="14"/>
      <c r="W65518" s="1"/>
    </row>
    <row r="65519" spans="1:23" ht="23.25">
      <c r="A65519" s="11"/>
      <c r="B65519" s="10"/>
      <c r="C65519" s="10"/>
      <c r="D65519" s="10"/>
      <c r="E65519" s="10"/>
      <c r="F65519" s="10"/>
      <c r="G65519" s="10"/>
      <c r="H65519" s="39"/>
      <c r="I65519" s="40"/>
      <c r="J65519" s="41"/>
      <c r="K65519" s="43"/>
      <c r="L65519" s="14"/>
      <c r="M65519" s="43"/>
      <c r="N65519" s="14"/>
      <c r="O65519" s="14"/>
      <c r="P65519" s="43"/>
      <c r="Q65519" s="43"/>
      <c r="R65519" s="43"/>
      <c r="S65519" s="14"/>
      <c r="T65519" s="14"/>
      <c r="U65519" s="14"/>
      <c r="V65519" s="14"/>
      <c r="W65519" s="1"/>
    </row>
    <row r="65520" spans="1:23" ht="23.25">
      <c r="A65520" s="11"/>
      <c r="B65520" s="10"/>
      <c r="C65520" s="10"/>
      <c r="D65520" s="10"/>
      <c r="E65520" s="10"/>
      <c r="F65520" s="10"/>
      <c r="G65520" s="10"/>
      <c r="H65520" s="39"/>
      <c r="I65520" s="54"/>
      <c r="J65520" s="41"/>
      <c r="K65520" s="43"/>
      <c r="L65520" s="14"/>
      <c r="M65520" s="43"/>
      <c r="N65520" s="14"/>
      <c r="O65520" s="14"/>
      <c r="P65520" s="43"/>
      <c r="Q65520" s="43"/>
      <c r="R65520" s="43"/>
      <c r="S65520" s="14"/>
      <c r="T65520" s="14"/>
      <c r="U65520" s="14"/>
      <c r="V65520" s="14"/>
      <c r="W65520" s="1"/>
    </row>
    <row r="65521" spans="1:23" ht="23.25">
      <c r="A65521" s="11"/>
      <c r="B65521" s="55"/>
      <c r="C65521" s="28"/>
      <c r="D65521" s="28"/>
      <c r="E65521" s="28"/>
      <c r="F65521" s="28"/>
      <c r="G65521" s="28"/>
      <c r="H65521" s="39"/>
      <c r="I65521" s="40"/>
      <c r="J65521" s="41"/>
      <c r="K65521" s="13"/>
      <c r="L65521" s="14"/>
      <c r="M65521" s="15"/>
      <c r="N65521" s="17"/>
      <c r="O65521" s="17"/>
      <c r="P65521" s="18"/>
      <c r="Q65521" s="13"/>
      <c r="R65521" s="42"/>
      <c r="S65521" s="17"/>
      <c r="T65521" s="17"/>
      <c r="U65521" s="17"/>
      <c r="V65521" s="14"/>
      <c r="W65521" s="1"/>
    </row>
    <row r="65522" spans="1:23" ht="23.25">
      <c r="A65522" s="11"/>
      <c r="B65522" s="44"/>
      <c r="C65522" s="10"/>
      <c r="D65522" s="10"/>
      <c r="E65522" s="10"/>
      <c r="F65522" s="10"/>
      <c r="G65522" s="10"/>
      <c r="H65522" s="39"/>
      <c r="I65522" s="40"/>
      <c r="J65522" s="41"/>
      <c r="K65522" s="13"/>
      <c r="L65522" s="14"/>
      <c r="M65522" s="15"/>
      <c r="N65522" s="17"/>
      <c r="O65522" s="17"/>
      <c r="P65522" s="18"/>
      <c r="Q65522" s="13"/>
      <c r="R65522" s="42"/>
      <c r="S65522" s="17"/>
      <c r="T65522" s="17"/>
      <c r="U65522" s="17"/>
      <c r="V65522" s="14"/>
      <c r="W65522" s="1"/>
    </row>
    <row r="65523" spans="1:23" ht="23.25">
      <c r="A65523" s="11"/>
      <c r="B65523" s="44"/>
      <c r="C65523" s="10"/>
      <c r="D65523" s="10"/>
      <c r="E65523" s="10"/>
      <c r="F65523" s="10"/>
      <c r="G65523" s="10"/>
      <c r="H65523" s="39"/>
      <c r="I65523" s="40"/>
      <c r="J65523" s="41"/>
      <c r="K65523" s="13"/>
      <c r="L65523" s="14"/>
      <c r="M65523" s="15"/>
      <c r="N65523" s="17"/>
      <c r="O65523" s="17"/>
      <c r="P65523" s="18"/>
      <c r="Q65523" s="13"/>
      <c r="R65523" s="42"/>
      <c r="S65523" s="17"/>
      <c r="T65523" s="17"/>
      <c r="U65523" s="17"/>
      <c r="V65523" s="14"/>
      <c r="W65523" s="1"/>
    </row>
    <row r="65524" spans="1:23" ht="23.25">
      <c r="A65524" s="11"/>
      <c r="B65524" s="44"/>
      <c r="C65524" s="45"/>
      <c r="D65524" s="45"/>
      <c r="E65524" s="45"/>
      <c r="F65524" s="45"/>
      <c r="G65524" s="45"/>
      <c r="H65524" s="40"/>
      <c r="I65524" s="40"/>
      <c r="J65524" s="41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"/>
    </row>
    <row r="65525" spans="1:23" ht="23.25">
      <c r="A65525" s="11"/>
      <c r="B65525" s="44"/>
      <c r="C65525" s="45"/>
      <c r="D65525" s="45"/>
      <c r="E65525" s="45"/>
      <c r="F65525" s="45"/>
      <c r="G65525" s="45"/>
      <c r="H65525" s="40"/>
      <c r="I65525" s="40"/>
      <c r="J65525" s="41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"/>
    </row>
    <row r="65526" spans="1:23" ht="23.25">
      <c r="A65526" s="11"/>
      <c r="B65526" s="55"/>
      <c r="C65526" s="55"/>
      <c r="D65526" s="55"/>
      <c r="E65526" s="55"/>
      <c r="F65526" s="55"/>
      <c r="G65526" s="44"/>
      <c r="H65526" s="39"/>
      <c r="I65526" s="40"/>
      <c r="J65526" s="41"/>
      <c r="K65526" s="43"/>
      <c r="L65526" s="14"/>
      <c r="M65526" s="43"/>
      <c r="N65526" s="14"/>
      <c r="O65526" s="14"/>
      <c r="P65526" s="43"/>
      <c r="Q65526" s="43"/>
      <c r="R65526" s="43"/>
      <c r="S65526" s="14"/>
      <c r="T65526" s="14"/>
      <c r="U65526" s="14"/>
      <c r="V65526" s="14"/>
      <c r="W65526" s="1"/>
    </row>
    <row r="65527" spans="1:23" ht="23.25">
      <c r="A65527" s="11"/>
      <c r="B65527" s="44"/>
      <c r="C65527" s="44"/>
      <c r="D65527" s="44"/>
      <c r="E65527" s="44"/>
      <c r="F65527" s="44"/>
      <c r="G65527" s="44"/>
      <c r="H65527" s="39"/>
      <c r="I65527" s="40"/>
      <c r="J65527" s="41"/>
      <c r="K65527" s="43"/>
      <c r="L65527" s="14"/>
      <c r="M65527" s="43"/>
      <c r="N65527" s="14"/>
      <c r="O65527" s="14"/>
      <c r="P65527" s="43"/>
      <c r="Q65527" s="43"/>
      <c r="R65527" s="43"/>
      <c r="S65527" s="14"/>
      <c r="T65527" s="14"/>
      <c r="U65527" s="14"/>
      <c r="V65527" s="14"/>
      <c r="W65527" s="1"/>
    </row>
    <row r="65528" spans="1:23" ht="23.25">
      <c r="A65528" s="11"/>
      <c r="B65528" s="44"/>
      <c r="C65528" s="45"/>
      <c r="D65528" s="45"/>
      <c r="E65528" s="45"/>
      <c r="F65528" s="45"/>
      <c r="G65528" s="45"/>
      <c r="H65528" s="40"/>
      <c r="I65528" s="40"/>
      <c r="J65528" s="41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"/>
    </row>
    <row r="65529" spans="1:23" ht="23.25">
      <c r="A65529" s="11"/>
      <c r="B65529" s="44"/>
      <c r="C65529" s="44"/>
      <c r="D65529" s="44"/>
      <c r="E65529" s="44"/>
      <c r="F65529" s="44"/>
      <c r="G65529" s="44"/>
      <c r="H65529" s="39"/>
      <c r="I65529" s="40"/>
      <c r="J65529" s="41"/>
      <c r="K65529" s="43"/>
      <c r="L65529" s="14"/>
      <c r="M65529" s="43"/>
      <c r="N65529" s="14"/>
      <c r="O65529" s="14"/>
      <c r="P65529" s="43"/>
      <c r="Q65529" s="43"/>
      <c r="R65529" s="43"/>
      <c r="S65529" s="14"/>
      <c r="T65529" s="14"/>
      <c r="U65529" s="14"/>
      <c r="V65529" s="14"/>
      <c r="W65529" s="1"/>
    </row>
    <row r="65530" spans="1:23" ht="23.25">
      <c r="A65530" s="11"/>
      <c r="B65530" s="44"/>
      <c r="C65530" s="44"/>
      <c r="D65530" s="44"/>
      <c r="E65530" s="44"/>
      <c r="F65530" s="44"/>
      <c r="G65530" s="44"/>
      <c r="H65530" s="39"/>
      <c r="I65530" s="40"/>
      <c r="J65530" s="41"/>
      <c r="K65530" s="43"/>
      <c r="L65530" s="14"/>
      <c r="M65530" s="43"/>
      <c r="N65530" s="14"/>
      <c r="O65530" s="14"/>
      <c r="P65530" s="43"/>
      <c r="Q65530" s="43"/>
      <c r="R65530" s="43"/>
      <c r="S65530" s="14"/>
      <c r="T65530" s="14"/>
      <c r="U65530" s="14"/>
      <c r="V65530" s="14"/>
      <c r="W65530" s="1"/>
    </row>
    <row r="65531" spans="1:23" ht="23.25">
      <c r="A65531" s="11"/>
      <c r="B65531" s="44"/>
      <c r="C65531" s="44"/>
      <c r="D65531" s="44"/>
      <c r="E65531" s="44"/>
      <c r="F65531" s="44"/>
      <c r="G65531" s="44"/>
      <c r="H65531" s="39"/>
      <c r="I65531" s="40"/>
      <c r="J65531" s="41"/>
      <c r="K65531" s="43"/>
      <c r="L65531" s="14"/>
      <c r="M65531" s="43"/>
      <c r="N65531" s="14"/>
      <c r="O65531" s="14"/>
      <c r="P65531" s="43"/>
      <c r="Q65531" s="43"/>
      <c r="R65531" s="43"/>
      <c r="S65531" s="14"/>
      <c r="T65531" s="14"/>
      <c r="U65531" s="14"/>
      <c r="V65531" s="14"/>
      <c r="W65531" s="1"/>
    </row>
    <row r="65532" spans="1:23" ht="23.25">
      <c r="A65532" s="11"/>
      <c r="B65532" s="44"/>
      <c r="C65532" s="44"/>
      <c r="D65532" s="44"/>
      <c r="E65532" s="44"/>
      <c r="F65532" s="44"/>
      <c r="G65532" s="44"/>
      <c r="H65532" s="39"/>
      <c r="I65532" s="40"/>
      <c r="J65532" s="41"/>
      <c r="K65532" s="43"/>
      <c r="L65532" s="14"/>
      <c r="M65532" s="43"/>
      <c r="N65532" s="14"/>
      <c r="O65532" s="14"/>
      <c r="P65532" s="43"/>
      <c r="Q65532" s="43"/>
      <c r="R65532" s="43"/>
      <c r="S65532" s="14"/>
      <c r="T65532" s="14"/>
      <c r="U65532" s="14"/>
      <c r="V65532" s="14"/>
      <c r="W65532" s="1"/>
    </row>
    <row r="65533" spans="1:23" ht="23.25">
      <c r="A65533" s="11"/>
      <c r="B65533" s="44"/>
      <c r="C65533" s="44"/>
      <c r="D65533" s="44"/>
      <c r="E65533" s="44"/>
      <c r="F65533" s="44"/>
      <c r="G65533" s="44"/>
      <c r="H65533" s="39"/>
      <c r="I65533" s="40"/>
      <c r="J65533" s="41"/>
      <c r="K65533" s="43"/>
      <c r="L65533" s="14"/>
      <c r="M65533" s="43"/>
      <c r="N65533" s="14"/>
      <c r="O65533" s="14"/>
      <c r="P65533" s="43"/>
      <c r="Q65533" s="43"/>
      <c r="R65533" s="43"/>
      <c r="S65533" s="14"/>
      <c r="T65533" s="14"/>
      <c r="U65533" s="14"/>
      <c r="V65533" s="14"/>
      <c r="W65533" s="1"/>
    </row>
    <row r="65534" spans="1:23" ht="23.25">
      <c r="A65534" s="11"/>
      <c r="B65534" s="44"/>
      <c r="C65534" s="44"/>
      <c r="D65534" s="44"/>
      <c r="E65534" s="44"/>
      <c r="F65534" s="44"/>
      <c r="G65534" s="44"/>
      <c r="H65534" s="39"/>
      <c r="I65534" s="40"/>
      <c r="J65534" s="41"/>
      <c r="K65534" s="43"/>
      <c r="L65534" s="14"/>
      <c r="M65534" s="43"/>
      <c r="N65534" s="14"/>
      <c r="O65534" s="14"/>
      <c r="P65534" s="43"/>
      <c r="Q65534" s="43"/>
      <c r="R65534" s="43"/>
      <c r="S65534" s="14"/>
      <c r="T65534" s="14"/>
      <c r="U65534" s="14"/>
      <c r="V65534" s="14"/>
      <c r="W65534" s="1"/>
    </row>
    <row r="65535" spans="1:23" ht="23.25">
      <c r="A65535" s="11"/>
      <c r="B65535" s="56"/>
      <c r="C65535" s="56"/>
      <c r="D65535" s="56"/>
      <c r="E65535" s="56"/>
      <c r="F65535" s="56"/>
      <c r="G65535" s="56"/>
      <c r="H65535" s="46"/>
      <c r="I65535" s="47"/>
      <c r="J65535" s="48"/>
      <c r="K65535" s="49"/>
      <c r="L65535" s="50"/>
      <c r="M65535" s="49"/>
      <c r="N65535" s="50"/>
      <c r="O65535" s="50"/>
      <c r="P65535" s="49"/>
      <c r="Q65535" s="49"/>
      <c r="R65535" s="49"/>
      <c r="S65535" s="50"/>
      <c r="T65535" s="50"/>
      <c r="U65535" s="50"/>
      <c r="V65535" s="50"/>
      <c r="W65535" s="1"/>
    </row>
    <row r="65536" spans="1:23" ht="23.25">
      <c r="A65536" s="1" t="s">
        <v>24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/>
      <c r="V65536" s="57"/>
      <c r="W65536" s="57" t="s">
        <v>24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1999-06-01T01:00:49Z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