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'Hoja1'!$A$1:$W$418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<sst xmlns="http://schemas.openxmlformats.org/spreadsheetml/2006/main" count="764" uniqueCount="157">
  <si>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</si>
  <si>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</si>
  <si>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</si>
  <si>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</si>
  <si>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</si>
  <si>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</si>
  <si>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</si>
  <si>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</si>
  <si>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</si>
  <si>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</si>
  <si>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</si>
  <si>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</si>
  <si>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</si>
  <si>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</si>
  <si>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</si>
  <si>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</si>
  <si>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</si>
  <si>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</si>
  <si>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</si>
  <si>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</si>
  <si>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</si>
  <si>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</si>
  <si>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</si>
  <si>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</si>
  <si>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</si>
  <si>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</si>
  <si>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</si>
  <si>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</si>
  <si>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</si>
  <si>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</si>
  <si>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</si>
  <si>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</si>
  <si>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</si>
  <si>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</si>
  <si>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 xml:space="preserve"> E N T I D A D :   PEMEX CONSOLIDADO</t>
  </si>
  <si>
    <t>S E C T O R :   ENERGIA</t>
  </si>
  <si>
    <t>TOTAL ORIGINAL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</si>
  <si>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</si>
  <si>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</si>
  <si>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</si>
  <si>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</si>
  <si>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</si>
  <si>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</si>
  <si>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</si>
  <si>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</si>
  <si>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</si>
  <si>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</si>
  <si>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</si>
  <si>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</si>
  <si>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</si>
  <si>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14</t>
  </si>
  <si>
    <t xml:space="preserve">MEDIO AMBIENTE Y RECURSOS </t>
  </si>
  <si>
    <t>NATURALES</t>
  </si>
  <si>
    <t>01</t>
  </si>
  <si>
    <t>Medio Ambiente</t>
  </si>
  <si>
    <t>437</t>
  </si>
  <si>
    <t>Desarrollar y construir infraestructura básica</t>
  </si>
  <si>
    <t>N000</t>
  </si>
  <si>
    <t>K010</t>
  </si>
  <si>
    <t>Paquete ecológico</t>
  </si>
  <si>
    <t>15</t>
  </si>
  <si>
    <t>ENERGIA</t>
  </si>
  <si>
    <t>Hidrocarburos</t>
  </si>
  <si>
    <t>K002</t>
  </si>
  <si>
    <t>Exploración Petrolera</t>
  </si>
  <si>
    <t>443</t>
  </si>
  <si>
    <t>petroquímicos</t>
  </si>
  <si>
    <t>I002</t>
  </si>
  <si>
    <t>Programas operacionales de obras</t>
  </si>
  <si>
    <t>I003</t>
  </si>
  <si>
    <t>I004</t>
  </si>
  <si>
    <t>Otras actividades</t>
  </si>
  <si>
    <t>K017</t>
  </si>
  <si>
    <t>portuaría</t>
  </si>
  <si>
    <t>K018</t>
  </si>
  <si>
    <t>Ductos</t>
  </si>
  <si>
    <t>K007</t>
  </si>
  <si>
    <t>Ampliación a las refinerías</t>
  </si>
  <si>
    <t>444</t>
  </si>
  <si>
    <t>I013</t>
  </si>
  <si>
    <t>K020</t>
  </si>
  <si>
    <t>K022</t>
  </si>
  <si>
    <t>506</t>
  </si>
  <si>
    <t>Producir petróleo,  gas, petrolíferos y</t>
  </si>
  <si>
    <t>I007</t>
  </si>
  <si>
    <t>Producción de hidrocarburos</t>
  </si>
  <si>
    <t>K003</t>
  </si>
  <si>
    <t>Desarrollo de campos</t>
  </si>
  <si>
    <t>K004</t>
  </si>
  <si>
    <t>Desarrollo de pozos intermedios</t>
  </si>
  <si>
    <t>K005</t>
  </si>
  <si>
    <t>Otros sistemas de explotación</t>
  </si>
  <si>
    <t>K006</t>
  </si>
  <si>
    <t>Ampliación de refinerías</t>
  </si>
  <si>
    <t>K008</t>
  </si>
  <si>
    <t>K009</t>
  </si>
  <si>
    <t>Proyecto Cadereyta</t>
  </si>
  <si>
    <t>K011</t>
  </si>
  <si>
    <t>Plantas industriales de gas</t>
  </si>
  <si>
    <t>K013</t>
  </si>
  <si>
    <t>Amoniaco y sus derivados</t>
  </si>
  <si>
    <t>K014</t>
  </si>
  <si>
    <t>Etileno y sus derivados</t>
  </si>
  <si>
    <t>K040</t>
  </si>
  <si>
    <t>Reconfiguración refinería Miguel Hidalgo,</t>
  </si>
  <si>
    <t>Tula</t>
  </si>
  <si>
    <t>K042</t>
  </si>
  <si>
    <t>Madero, cd Madero</t>
  </si>
  <si>
    <t>K043</t>
  </si>
  <si>
    <t>701</t>
  </si>
  <si>
    <t>Administrar recursos humanos, materiales y</t>
  </si>
  <si>
    <t>financieros</t>
  </si>
  <si>
    <t>704</t>
  </si>
  <si>
    <t>infraestructura básica</t>
  </si>
  <si>
    <t>I008</t>
  </si>
  <si>
    <t>K016</t>
  </si>
  <si>
    <t>Infraestructura de explotación</t>
  </si>
  <si>
    <t>sus correspondientes formatos.</t>
  </si>
  <si>
    <t>C/ El presupuesto original y ejercido corresponde al proyecto N000 de Pemex Refinación y a la ACTIVIDAD INSTITUCIONAL 437 de los otros Organismos Subsidiarios y el Corporativo en cuyos casos  no se desglosa a nivel de proyecto en</t>
  </si>
  <si>
    <t>A/ El llenado de este formato corresponde a información consolidada que se deriva del Presupuesto de Egresos de la Federación de 1998, autorizado para cada uno de los Organismos Subsidiarios y Corporativo de Petróleos Mexicanos,</t>
  </si>
  <si>
    <t xml:space="preserve">EJERCICIO PROGRAMATICO ECONOMICO DEL GASTO DEVENGADO DE ORGANISMOS Y EMPRESAS DE CONTROL PRESUPUESTARIO DIRECTO    A/    </t>
  </si>
  <si>
    <t xml:space="preserve">situación que se comenta con mayor amplitud en el texto Análisis Programático Institucional, lo anterior se sustenta en el oficio No. DGPP.-411.2-00258/99 de fecha 8 de febrero de la Secretaría de Energía. </t>
  </si>
  <si>
    <t>Actividad institucional no asociada a proyec-</t>
  </si>
  <si>
    <t>tos    C/</t>
  </si>
  <si>
    <t>Distribuir petróleo, gas, petroliferos y petro-</t>
  </si>
  <si>
    <t>químicos</t>
  </si>
  <si>
    <t>Otros programas operacionales de inversión</t>
  </si>
  <si>
    <t>Ampliación  de  la  infraestructura  maritímo</t>
  </si>
  <si>
    <t>Comercializar  petróleo,  gas,  petroliferos  y</t>
  </si>
  <si>
    <t>Comercialización de hidrocarburos en el país</t>
  </si>
  <si>
    <t>Relocalización y nuevas plantas de almacena-</t>
  </si>
  <si>
    <t>miento y agencias de ventas</t>
  </si>
  <si>
    <t>Comercialización de gas l.p. y petroquímicos</t>
  </si>
  <si>
    <t>básicos</t>
  </si>
  <si>
    <t>Participación con otros organismos y/o filiales</t>
  </si>
  <si>
    <t>Mejoramiento al pool de gasolinas de la refi-</t>
  </si>
  <si>
    <t>nería " Francisco I Madero "</t>
  </si>
  <si>
    <t>Reconfiguración  refinería  Francisco  I.</t>
  </si>
  <si>
    <t>Reconfiguración  refinería  Antonio  M. Amor,</t>
  </si>
  <si>
    <t>Salamanca</t>
  </si>
  <si>
    <t>Conservar  y  mantener  la  infraestructura de</t>
  </si>
  <si>
    <t>bienes  muebles  e  inmuebles diferentes a la</t>
  </si>
  <si>
    <t>Mantenimiento de infraestructura de explota-</t>
  </si>
  <si>
    <t>ción</t>
  </si>
  <si>
    <t>HOJA   11  DE  11   .</t>
  </si>
  <si>
    <t>HOJA  10   DE  11   .</t>
  </si>
  <si>
    <t>HOJA   9   DE  11   .</t>
  </si>
  <si>
    <t>HOJA   8   DE  11   .</t>
  </si>
  <si>
    <t>HOJA  7    DE  11   .</t>
  </si>
  <si>
    <t>HOJA   6   DE  11  .</t>
  </si>
  <si>
    <t>HOJA   5   DE  11   .</t>
  </si>
  <si>
    <t>HOJA   4   DE  11   .</t>
  </si>
  <si>
    <t>HOJA   3   DE  11   .</t>
  </si>
  <si>
    <t>HOJA   2   DE  11   .</t>
  </si>
  <si>
    <t xml:space="preserve"> P08G05</t>
  </si>
  <si>
    <r>
      <t>TOTAL EJERCIDO</t>
    </r>
    <r>
      <rPr>
        <sz val="19"/>
        <color indexed="8"/>
        <rFont val="Arial"/>
        <family val="2"/>
      </rPr>
      <t xml:space="preserve">     B/</t>
    </r>
  </si>
  <si>
    <t>B/ Mediante oficio No. 340-A- 2063 de fecha 30 de noviembre de 1998, la Secretaría de Hacienda y Crédito Público autorizó la reclasificación de diversos conceptos del gasto del capítulo de servicios generales al de servicios personales.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</si>
</sst>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2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Continuous" vertical="center"/>
    </xf>
    <xf numFmtId="172" fontId="0" fillId="2" borderId="4" xfId="0" applyNumberFormat="1" applyFont="1" applyFill="1" applyBorder="1" applyAlignment="1">
      <alignment horizontal="centerContinuous" vertical="center"/>
    </xf>
    <xf numFmtId="172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2" fontId="0" fillId="2" borderId="8" xfId="0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vertical="center"/>
    </xf>
    <xf numFmtId="172" fontId="1" fillId="2" borderId="9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7" xfId="0" applyNumberFormat="1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vertical="center"/>
    </xf>
    <xf numFmtId="172" fontId="1" fillId="2" borderId="11" xfId="0" applyNumberFormat="1" applyFont="1" applyFill="1" applyBorder="1" applyAlignment="1">
      <alignment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Continuous" vertical="center"/>
    </xf>
    <xf numFmtId="172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2" fontId="1" fillId="2" borderId="17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horizontal="center" vertical="center"/>
    </xf>
    <xf numFmtId="172" fontId="1" fillId="2" borderId="19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20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2" fontId="1" fillId="2" borderId="12" xfId="0" applyNumberFormat="1" applyFont="1" applyFill="1" applyBorder="1" applyAlignment="1">
      <alignment vertical="center"/>
    </xf>
    <xf numFmtId="172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2" fontId="1" fillId="2" borderId="14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120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154</v>
      </c>
      <c r="W4" s="57"/>
    </row>
    <row r="5" spans="1:23" ht="23.25">
      <c r="A5" s="57"/>
      <c r="B5" s="63" t="s">
        <v>34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35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36</v>
      </c>
      <c r="J13" s="110"/>
      <c r="K13" s="111">
        <f aca="true" t="shared" si="0" ref="K13:N14">SUM(K18+K49+K91)</f>
        <v>11353409.6</v>
      </c>
      <c r="L13" s="111">
        <f t="shared" si="0"/>
        <v>6616162.1</v>
      </c>
      <c r="M13" s="111">
        <f t="shared" si="0"/>
        <v>21189026.400000002</v>
      </c>
      <c r="N13" s="111">
        <f t="shared" si="0"/>
        <v>0</v>
      </c>
      <c r="O13" s="111">
        <f>SUM(K13:N13)</f>
        <v>39158598.1</v>
      </c>
      <c r="P13" s="111">
        <f aca="true" t="shared" si="1" ref="P13:R14">SUM(P18+P49+P91)</f>
        <v>4963829.1</v>
      </c>
      <c r="Q13" s="111">
        <f t="shared" si="1"/>
        <v>35047979.50000001</v>
      </c>
      <c r="R13" s="111">
        <f t="shared" si="1"/>
        <v>581878.9</v>
      </c>
      <c r="S13" s="112">
        <f>SUM(P13:R13)</f>
        <v>40593687.50000001</v>
      </c>
      <c r="T13" s="112">
        <f>SUM(O13+S13)</f>
        <v>79752285.60000001</v>
      </c>
      <c r="U13" s="112">
        <f>SUM(O13/T13)*100</f>
        <v>49.10028321495528</v>
      </c>
      <c r="V13" s="112">
        <f>SUM(S13/T13)*100</f>
        <v>50.899716785044724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09" t="s">
        <v>155</v>
      </c>
      <c r="J14" s="110"/>
      <c r="K14" s="111">
        <f t="shared" si="0"/>
        <v>22608939.8</v>
      </c>
      <c r="L14" s="111">
        <f t="shared" si="0"/>
        <v>5452114.2</v>
      </c>
      <c r="M14" s="111">
        <f t="shared" si="0"/>
        <v>12132998.799999999</v>
      </c>
      <c r="N14" s="111">
        <f t="shared" si="0"/>
        <v>0</v>
      </c>
      <c r="O14" s="111">
        <f>SUM(K14:N14)</f>
        <v>40194052.8</v>
      </c>
      <c r="P14" s="111">
        <f t="shared" si="1"/>
        <v>2887331.3</v>
      </c>
      <c r="Q14" s="111">
        <f t="shared" si="1"/>
        <v>28092151.1</v>
      </c>
      <c r="R14" s="111">
        <f t="shared" si="1"/>
        <v>480943.7</v>
      </c>
      <c r="S14" s="112">
        <f>SUM(P14:R14)</f>
        <v>31460426.1</v>
      </c>
      <c r="T14" s="112">
        <f>SUM(O14+S14)</f>
        <v>71654478.9</v>
      </c>
      <c r="U14" s="112">
        <f>SUM(O14/T14)*100</f>
        <v>56.09426433216305</v>
      </c>
      <c r="V14" s="112">
        <f>SUM(S14/T14)*100</f>
        <v>43.90573566783695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3" t="s">
        <v>37</v>
      </c>
      <c r="J15" s="107"/>
      <c r="K15" s="111">
        <f>SUM(K14/K13)*100</f>
        <v>199.1378854154967</v>
      </c>
      <c r="L15" s="111">
        <f>SUM(L14/L13)*100</f>
        <v>82.40599485916465</v>
      </c>
      <c r="M15" s="111">
        <f>SUM(M14/M13)*100</f>
        <v>57.26076588398605</v>
      </c>
      <c r="N15" s="111"/>
      <c r="O15" s="111">
        <f aca="true" t="shared" si="2" ref="O15:T15">SUM(O14/O13)*100</f>
        <v>102.64425886073792</v>
      </c>
      <c r="P15" s="111">
        <f t="shared" si="2"/>
        <v>58.16741958340186</v>
      </c>
      <c r="Q15" s="111">
        <f t="shared" si="2"/>
        <v>80.1534111260251</v>
      </c>
      <c r="R15" s="111">
        <f t="shared" si="2"/>
        <v>82.653572762305</v>
      </c>
      <c r="S15" s="111">
        <f t="shared" si="2"/>
        <v>77.50078408126878</v>
      </c>
      <c r="T15" s="111">
        <f t="shared" si="2"/>
        <v>89.84630140806898</v>
      </c>
      <c r="U15" s="112"/>
      <c r="V15" s="112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4"/>
      <c r="L16" s="78"/>
      <c r="M16" s="114"/>
      <c r="N16" s="78"/>
      <c r="O16" s="78"/>
      <c r="P16" s="114"/>
      <c r="Q16" s="114"/>
      <c r="R16" s="114"/>
      <c r="S16" s="78"/>
      <c r="T16" s="78"/>
      <c r="U16" s="78"/>
      <c r="V16" s="78"/>
      <c r="W16" s="57"/>
    </row>
    <row r="17" spans="1:23" ht="23.25">
      <c r="A17" s="58"/>
      <c r="B17" s="93" t="s">
        <v>38</v>
      </c>
      <c r="C17" s="75"/>
      <c r="D17" s="75"/>
      <c r="E17" s="75"/>
      <c r="F17" s="75"/>
      <c r="G17" s="75"/>
      <c r="H17" s="105"/>
      <c r="I17" s="106" t="s">
        <v>39</v>
      </c>
      <c r="J17" s="107"/>
      <c r="K17" s="114"/>
      <c r="L17" s="78"/>
      <c r="M17" s="114"/>
      <c r="N17" s="78"/>
      <c r="O17" s="78"/>
      <c r="P17" s="114"/>
      <c r="Q17" s="114"/>
      <c r="R17" s="114"/>
      <c r="S17" s="78"/>
      <c r="T17" s="78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40</v>
      </c>
      <c r="J18" s="107"/>
      <c r="K18" s="114">
        <f aca="true" t="shared" si="3" ref="K18:N19">SUM(K23)</f>
        <v>0</v>
      </c>
      <c r="L18" s="114">
        <f t="shared" si="3"/>
        <v>0</v>
      </c>
      <c r="M18" s="114">
        <f t="shared" si="3"/>
        <v>1737999.9</v>
      </c>
      <c r="N18" s="114">
        <f t="shared" si="3"/>
        <v>0</v>
      </c>
      <c r="O18" s="78">
        <f>SUM(K18:N18)</f>
        <v>1737999.9</v>
      </c>
      <c r="P18" s="114">
        <f aca="true" t="shared" si="4" ref="P18:R19">SUM(P23)</f>
        <v>0</v>
      </c>
      <c r="Q18" s="114">
        <f t="shared" si="4"/>
        <v>0</v>
      </c>
      <c r="R18" s="114">
        <f t="shared" si="4"/>
        <v>0</v>
      </c>
      <c r="S18" s="78">
        <f>SUM(P18:R18)</f>
        <v>0</v>
      </c>
      <c r="T18" s="78">
        <f>SUM(O18+S18)</f>
        <v>1737999.9</v>
      </c>
      <c r="U18" s="78">
        <f>SUM(O18/T18)*100</f>
        <v>100</v>
      </c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41</v>
      </c>
      <c r="J19" s="107"/>
      <c r="K19" s="114">
        <f t="shared" si="3"/>
        <v>2302148.5</v>
      </c>
      <c r="L19" s="114">
        <f t="shared" si="3"/>
        <v>0</v>
      </c>
      <c r="M19" s="114">
        <f t="shared" si="3"/>
        <v>0</v>
      </c>
      <c r="N19" s="114">
        <f t="shared" si="3"/>
        <v>0</v>
      </c>
      <c r="O19" s="78">
        <f>SUM(K19:N19)</f>
        <v>2302148.5</v>
      </c>
      <c r="P19" s="114">
        <f t="shared" si="4"/>
        <v>0</v>
      </c>
      <c r="Q19" s="114">
        <f t="shared" si="4"/>
        <v>0</v>
      </c>
      <c r="R19" s="114">
        <f t="shared" si="4"/>
        <v>0</v>
      </c>
      <c r="S19" s="78">
        <f>SUM(P19:R19)</f>
        <v>0</v>
      </c>
      <c r="T19" s="78">
        <f>SUM(O19+S19)</f>
        <v>2302148.5</v>
      </c>
      <c r="U19" s="78">
        <f>SUM(O19/T19)*100</f>
        <v>100</v>
      </c>
      <c r="V19" s="78"/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42</v>
      </c>
      <c r="J20" s="107"/>
      <c r="K20" s="114"/>
      <c r="L20" s="78"/>
      <c r="M20" s="114"/>
      <c r="N20" s="78"/>
      <c r="O20" s="78">
        <f>SUM(O19/O18)*100</f>
        <v>132.45964513576786</v>
      </c>
      <c r="P20" s="114"/>
      <c r="Q20" s="114"/>
      <c r="R20" s="114"/>
      <c r="S20" s="78"/>
      <c r="T20" s="78">
        <f>SUM(T19/T18)*100</f>
        <v>132.45964513576786</v>
      </c>
      <c r="U20" s="78"/>
      <c r="V20" s="78"/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/>
      <c r="J21" s="107"/>
      <c r="K21" s="114"/>
      <c r="L21" s="78"/>
      <c r="M21" s="114"/>
      <c r="N21" s="78"/>
      <c r="O21" s="78"/>
      <c r="P21" s="114"/>
      <c r="Q21" s="114"/>
      <c r="R21" s="114"/>
      <c r="S21" s="78"/>
      <c r="T21" s="78"/>
      <c r="U21" s="78"/>
      <c r="V21" s="78"/>
      <c r="W21" s="57"/>
    </row>
    <row r="22" spans="1:23" ht="23.25">
      <c r="A22" s="58"/>
      <c r="B22" s="75"/>
      <c r="C22" s="93" t="s">
        <v>43</v>
      </c>
      <c r="D22" s="75"/>
      <c r="E22" s="75"/>
      <c r="F22" s="75"/>
      <c r="G22" s="75"/>
      <c r="H22" s="105"/>
      <c r="I22" s="106" t="s">
        <v>44</v>
      </c>
      <c r="J22" s="107"/>
      <c r="K22" s="114"/>
      <c r="L22" s="78"/>
      <c r="M22" s="114"/>
      <c r="N22" s="78"/>
      <c r="O22" s="78"/>
      <c r="P22" s="114"/>
      <c r="Q22" s="114"/>
      <c r="R22" s="114"/>
      <c r="S22" s="78"/>
      <c r="T22" s="78"/>
      <c r="U22" s="78"/>
      <c r="V22" s="78"/>
      <c r="W22" s="57"/>
    </row>
    <row r="23" spans="1:23" ht="23.25">
      <c r="A23" s="58"/>
      <c r="B23" s="75"/>
      <c r="C23" s="75"/>
      <c r="D23" s="75"/>
      <c r="E23" s="75"/>
      <c r="F23" s="75"/>
      <c r="G23" s="75"/>
      <c r="H23" s="105"/>
      <c r="I23" s="106" t="s">
        <v>40</v>
      </c>
      <c r="J23" s="107"/>
      <c r="K23" s="114">
        <f aca="true" t="shared" si="5" ref="K23:N24">SUM(K29)</f>
        <v>0</v>
      </c>
      <c r="L23" s="114">
        <f t="shared" si="5"/>
        <v>0</v>
      </c>
      <c r="M23" s="114">
        <f t="shared" si="5"/>
        <v>1737999.9</v>
      </c>
      <c r="N23" s="114">
        <f t="shared" si="5"/>
        <v>0</v>
      </c>
      <c r="O23" s="78">
        <f>SUM(K23:N23)</f>
        <v>1737999.9</v>
      </c>
      <c r="P23" s="114">
        <f aca="true" t="shared" si="6" ref="P23:R24">SUM(P29)</f>
        <v>0</v>
      </c>
      <c r="Q23" s="114">
        <f t="shared" si="6"/>
        <v>0</v>
      </c>
      <c r="R23" s="114">
        <f t="shared" si="6"/>
        <v>0</v>
      </c>
      <c r="S23" s="78">
        <f>SUM(P23:R23)</f>
        <v>0</v>
      </c>
      <c r="T23" s="78">
        <f>SUM(O23+S23)</f>
        <v>1737999.9</v>
      </c>
      <c r="U23" s="78">
        <f>SUM(O23/T23)*100</f>
        <v>100</v>
      </c>
      <c r="V23" s="78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41</v>
      </c>
      <c r="J24" s="107"/>
      <c r="K24" s="114">
        <f t="shared" si="5"/>
        <v>2302148.5</v>
      </c>
      <c r="L24" s="114">
        <f t="shared" si="5"/>
        <v>0</v>
      </c>
      <c r="M24" s="114">
        <f t="shared" si="5"/>
        <v>0</v>
      </c>
      <c r="N24" s="114">
        <f t="shared" si="5"/>
        <v>0</v>
      </c>
      <c r="O24" s="78">
        <f>SUM(K24:N24)</f>
        <v>2302148.5</v>
      </c>
      <c r="P24" s="114">
        <f t="shared" si="6"/>
        <v>0</v>
      </c>
      <c r="Q24" s="114">
        <f t="shared" si="6"/>
        <v>0</v>
      </c>
      <c r="R24" s="114">
        <f t="shared" si="6"/>
        <v>0</v>
      </c>
      <c r="S24" s="78">
        <f>SUM(P24:R24)</f>
        <v>0</v>
      </c>
      <c r="T24" s="78">
        <f>SUM(O24+S24)</f>
        <v>2302148.5</v>
      </c>
      <c r="U24" s="78">
        <f>SUM(O24/T24)*100</f>
        <v>100</v>
      </c>
      <c r="V24" s="78"/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42</v>
      </c>
      <c r="J25" s="107"/>
      <c r="K25" s="114"/>
      <c r="L25" s="78"/>
      <c r="M25" s="114"/>
      <c r="N25" s="78"/>
      <c r="O25" s="78">
        <f>SUM(O24/O23)*100</f>
        <v>132.45964513576786</v>
      </c>
      <c r="P25" s="114"/>
      <c r="Q25" s="114"/>
      <c r="R25" s="114"/>
      <c r="S25" s="78"/>
      <c r="T25" s="78">
        <f>SUM(T24/T23)*100</f>
        <v>132.45964513576786</v>
      </c>
      <c r="U25" s="78"/>
      <c r="V25" s="78"/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/>
      <c r="J26" s="107"/>
      <c r="K26" s="114"/>
      <c r="L26" s="78"/>
      <c r="M26" s="114"/>
      <c r="N26" s="78"/>
      <c r="O26" s="78"/>
      <c r="P26" s="114"/>
      <c r="Q26" s="114"/>
      <c r="R26" s="114"/>
      <c r="S26" s="78"/>
      <c r="T26" s="78"/>
      <c r="U26" s="78"/>
      <c r="V26" s="78"/>
      <c r="W26" s="57"/>
    </row>
    <row r="27" spans="1:23" ht="23.25">
      <c r="A27" s="58"/>
      <c r="B27" s="75"/>
      <c r="C27" s="75"/>
      <c r="D27" s="93" t="s">
        <v>45</v>
      </c>
      <c r="E27" s="75"/>
      <c r="F27" s="75"/>
      <c r="G27" s="75"/>
      <c r="H27" s="105"/>
      <c r="I27" s="106" t="s">
        <v>46</v>
      </c>
      <c r="J27" s="107"/>
      <c r="K27" s="114"/>
      <c r="L27" s="78"/>
      <c r="M27" s="114"/>
      <c r="N27" s="78"/>
      <c r="O27" s="78"/>
      <c r="P27" s="114"/>
      <c r="Q27" s="114"/>
      <c r="R27" s="114"/>
      <c r="S27" s="78"/>
      <c r="T27" s="78"/>
      <c r="U27" s="78"/>
      <c r="V27" s="78"/>
      <c r="W27" s="57"/>
    </row>
    <row r="28" spans="1:23" ht="23.25">
      <c r="A28" s="58"/>
      <c r="B28" s="75"/>
      <c r="C28" s="75"/>
      <c r="D28" s="75"/>
      <c r="E28" s="75"/>
      <c r="F28" s="75"/>
      <c r="G28" s="75"/>
      <c r="H28" s="105"/>
      <c r="I28" s="106" t="s">
        <v>47</v>
      </c>
      <c r="J28" s="107"/>
      <c r="K28" s="114"/>
      <c r="L28" s="78"/>
      <c r="M28" s="114"/>
      <c r="N28" s="78"/>
      <c r="O28" s="78"/>
      <c r="P28" s="114"/>
      <c r="Q28" s="114"/>
      <c r="R28" s="114"/>
      <c r="S28" s="78"/>
      <c r="T28" s="78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40</v>
      </c>
      <c r="J29" s="107"/>
      <c r="K29" s="114">
        <f aca="true" t="shared" si="7" ref="K29:N30">SUM(K34)</f>
        <v>0</v>
      </c>
      <c r="L29" s="114">
        <f t="shared" si="7"/>
        <v>0</v>
      </c>
      <c r="M29" s="114">
        <f t="shared" si="7"/>
        <v>1737999.9</v>
      </c>
      <c r="N29" s="114">
        <f t="shared" si="7"/>
        <v>0</v>
      </c>
      <c r="O29" s="78">
        <f>SUM(K29:N29)</f>
        <v>1737999.9</v>
      </c>
      <c r="P29" s="114">
        <f aca="true" t="shared" si="8" ref="P29:R30">SUM(P34)</f>
        <v>0</v>
      </c>
      <c r="Q29" s="114">
        <f t="shared" si="8"/>
        <v>0</v>
      </c>
      <c r="R29" s="114">
        <f t="shared" si="8"/>
        <v>0</v>
      </c>
      <c r="S29" s="78">
        <f>SUM(P29:R29)</f>
        <v>0</v>
      </c>
      <c r="T29" s="78">
        <f>SUM(O29+S29)</f>
        <v>1737999.9</v>
      </c>
      <c r="U29" s="78">
        <f>SUM(O29/T29)*100</f>
        <v>100</v>
      </c>
      <c r="V29" s="78"/>
      <c r="W29" s="57"/>
    </row>
    <row r="30" spans="1:23" ht="23.25">
      <c r="A30" s="58"/>
      <c r="B30" s="115"/>
      <c r="C30" s="116"/>
      <c r="D30" s="116"/>
      <c r="E30" s="116"/>
      <c r="F30" s="116"/>
      <c r="G30" s="116"/>
      <c r="H30" s="106"/>
      <c r="I30" s="106" t="s">
        <v>41</v>
      </c>
      <c r="J30" s="107"/>
      <c r="K30" s="114">
        <f t="shared" si="7"/>
        <v>2302148.5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78">
        <f>SUM(K30:N30)</f>
        <v>2302148.5</v>
      </c>
      <c r="P30" s="114">
        <f t="shared" si="8"/>
        <v>0</v>
      </c>
      <c r="Q30" s="114">
        <f t="shared" si="8"/>
        <v>0</v>
      </c>
      <c r="R30" s="114">
        <f t="shared" si="8"/>
        <v>0</v>
      </c>
      <c r="S30" s="78">
        <f>SUM(P30:R30)</f>
        <v>0</v>
      </c>
      <c r="T30" s="78">
        <f>SUM(O30+S30)</f>
        <v>2302148.5</v>
      </c>
      <c r="U30" s="78">
        <f>SUM(O30/T30)*100</f>
        <v>100</v>
      </c>
      <c r="V30" s="76"/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42</v>
      </c>
      <c r="J31" s="107"/>
      <c r="K31" s="114"/>
      <c r="L31" s="78"/>
      <c r="M31" s="114"/>
      <c r="N31" s="78"/>
      <c r="O31" s="78">
        <f>SUM(O30/O29)*100</f>
        <v>132.45964513576786</v>
      </c>
      <c r="P31" s="114"/>
      <c r="Q31" s="114"/>
      <c r="R31" s="114"/>
      <c r="S31" s="78"/>
      <c r="T31" s="78">
        <f>SUM(T30/T29)*100</f>
        <v>132.45964513576786</v>
      </c>
      <c r="U31" s="78"/>
      <c r="V31" s="78"/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/>
      <c r="J32" s="107"/>
      <c r="K32" s="114"/>
      <c r="L32" s="78"/>
      <c r="M32" s="114"/>
      <c r="N32" s="78"/>
      <c r="O32" s="78"/>
      <c r="P32" s="114"/>
      <c r="Q32" s="114"/>
      <c r="R32" s="114"/>
      <c r="S32" s="78"/>
      <c r="T32" s="78"/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93" t="s">
        <v>48</v>
      </c>
      <c r="G33" s="75"/>
      <c r="H33" s="105"/>
      <c r="I33" s="106" t="s">
        <v>49</v>
      </c>
      <c r="J33" s="107"/>
      <c r="K33" s="114"/>
      <c r="L33" s="78"/>
      <c r="M33" s="114"/>
      <c r="N33" s="78"/>
      <c r="O33" s="78"/>
      <c r="P33" s="114"/>
      <c r="Q33" s="114"/>
      <c r="R33" s="114"/>
      <c r="S33" s="78"/>
      <c r="T33" s="78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75"/>
      <c r="G34" s="75"/>
      <c r="H34" s="105"/>
      <c r="I34" s="106" t="s">
        <v>40</v>
      </c>
      <c r="J34" s="107"/>
      <c r="K34" s="114"/>
      <c r="L34" s="114"/>
      <c r="M34" s="114">
        <v>1737999.9</v>
      </c>
      <c r="N34" s="114"/>
      <c r="O34" s="78">
        <f>SUM(K34:N34)</f>
        <v>1737999.9</v>
      </c>
      <c r="P34" s="114"/>
      <c r="Q34" s="114"/>
      <c r="R34" s="114"/>
      <c r="S34" s="78">
        <f>SUM(P34:R34)</f>
        <v>0</v>
      </c>
      <c r="T34" s="78">
        <f>SUM(O34+S34)</f>
        <v>1737999.9</v>
      </c>
      <c r="U34" s="78">
        <f>SUM(O34/T34)*100</f>
        <v>100</v>
      </c>
      <c r="V34" s="78"/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41</v>
      </c>
      <c r="J35" s="107"/>
      <c r="K35" s="114">
        <v>2302148.5</v>
      </c>
      <c r="L35" s="114"/>
      <c r="M35" s="114"/>
      <c r="N35" s="114"/>
      <c r="O35" s="78">
        <f>SUM(K35:N35)</f>
        <v>2302148.5</v>
      </c>
      <c r="P35" s="114"/>
      <c r="Q35" s="114"/>
      <c r="R35" s="114"/>
      <c r="S35" s="78">
        <f>SUM(P35:R35)</f>
        <v>0</v>
      </c>
      <c r="T35" s="78">
        <f>SUM(O35+S35)</f>
        <v>2302148.5</v>
      </c>
      <c r="U35" s="78">
        <f>SUM(O35/T35)*100</f>
        <v>100</v>
      </c>
      <c r="V35" s="78"/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42</v>
      </c>
      <c r="J36" s="107"/>
      <c r="K36" s="114"/>
      <c r="L36" s="78"/>
      <c r="M36" s="114"/>
      <c r="N36" s="78"/>
      <c r="O36" s="78">
        <f>SUM(O35/O34)*100</f>
        <v>132.45964513576786</v>
      </c>
      <c r="P36" s="114"/>
      <c r="Q36" s="114"/>
      <c r="R36" s="114"/>
      <c r="S36" s="78"/>
      <c r="T36" s="78">
        <f>SUM(T35/T34)*100</f>
        <v>132.45964513576786</v>
      </c>
      <c r="U36" s="78"/>
      <c r="V36" s="78"/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/>
      <c r="J37" s="107"/>
      <c r="K37" s="114"/>
      <c r="L37" s="78"/>
      <c r="M37" s="114"/>
      <c r="N37" s="78"/>
      <c r="O37" s="78"/>
      <c r="P37" s="114"/>
      <c r="Q37" s="114"/>
      <c r="R37" s="114"/>
      <c r="S37" s="78"/>
      <c r="T37" s="78"/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17"/>
      <c r="I38" s="118"/>
      <c r="J38" s="119"/>
      <c r="K38" s="120"/>
      <c r="L38" s="121"/>
      <c r="M38" s="120"/>
      <c r="N38" s="121"/>
      <c r="O38" s="122"/>
      <c r="P38" s="120"/>
      <c r="Q38" s="120"/>
      <c r="R38" s="120"/>
      <c r="S38" s="121"/>
      <c r="T38" s="121"/>
      <c r="U38" s="121"/>
      <c r="V38" s="121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23" t="s">
        <v>154</v>
      </c>
      <c r="C40" s="123"/>
      <c r="D40" s="123"/>
      <c r="E40" s="123"/>
      <c r="F40" s="123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153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24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16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16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16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25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5"/>
      <c r="C46" s="115"/>
      <c r="D46" s="115"/>
      <c r="E46" s="115"/>
      <c r="F46" s="115"/>
      <c r="G46" s="115"/>
      <c r="H46" s="105"/>
      <c r="I46" s="106"/>
      <c r="J46" s="107"/>
      <c r="K46" s="114"/>
      <c r="L46" s="78"/>
      <c r="M46" s="114"/>
      <c r="N46" s="78"/>
      <c r="O46" s="78"/>
      <c r="P46" s="114"/>
      <c r="Q46" s="114"/>
      <c r="R46" s="114"/>
      <c r="S46" s="78"/>
      <c r="T46" s="78"/>
      <c r="U46" s="78"/>
      <c r="V46" s="78"/>
      <c r="W46" s="57"/>
    </row>
    <row r="47" spans="1:23" ht="23.25">
      <c r="A47" s="58"/>
      <c r="B47" s="93" t="s">
        <v>50</v>
      </c>
      <c r="C47" s="75"/>
      <c r="D47" s="75"/>
      <c r="E47" s="75"/>
      <c r="F47" s="75"/>
      <c r="G47" s="93"/>
      <c r="H47" s="105"/>
      <c r="I47" s="106" t="s">
        <v>51</v>
      </c>
      <c r="J47" s="107"/>
      <c r="K47" s="114"/>
      <c r="L47" s="78"/>
      <c r="M47" s="114"/>
      <c r="N47" s="78"/>
      <c r="O47" s="78"/>
      <c r="P47" s="114"/>
      <c r="Q47" s="114"/>
      <c r="R47" s="114"/>
      <c r="S47" s="78"/>
      <c r="T47" s="78"/>
      <c r="U47" s="78"/>
      <c r="V47" s="78"/>
      <c r="W47" s="57"/>
    </row>
    <row r="48" spans="1:23" ht="23.25">
      <c r="A48" s="58"/>
      <c r="B48" s="75"/>
      <c r="C48" s="75"/>
      <c r="D48" s="75"/>
      <c r="E48" s="75"/>
      <c r="F48" s="75"/>
      <c r="G48" s="75"/>
      <c r="H48" s="105"/>
      <c r="I48" s="106" t="s">
        <v>52</v>
      </c>
      <c r="J48" s="107"/>
      <c r="K48" s="114"/>
      <c r="L48" s="78"/>
      <c r="M48" s="114"/>
      <c r="N48" s="78"/>
      <c r="O48" s="78"/>
      <c r="P48" s="114"/>
      <c r="Q48" s="114"/>
      <c r="R48" s="114"/>
      <c r="S48" s="78"/>
      <c r="T48" s="78"/>
      <c r="U48" s="78"/>
      <c r="V48" s="78"/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06" t="s">
        <v>40</v>
      </c>
      <c r="J49" s="107"/>
      <c r="K49" s="114">
        <f aca="true" t="shared" si="9" ref="K49:N50">SUM(K54)</f>
        <v>0</v>
      </c>
      <c r="L49" s="114">
        <f t="shared" si="9"/>
        <v>60536.3</v>
      </c>
      <c r="M49" s="114">
        <f t="shared" si="9"/>
        <v>208200.1</v>
      </c>
      <c r="N49" s="114">
        <f t="shared" si="9"/>
        <v>0</v>
      </c>
      <c r="O49" s="76">
        <f>SUM(K49:N49)</f>
        <v>268736.4</v>
      </c>
      <c r="P49" s="114">
        <f aca="true" t="shared" si="10" ref="P49:R50">SUM(P54)</f>
        <v>0</v>
      </c>
      <c r="Q49" s="114">
        <f t="shared" si="10"/>
        <v>2098727.1</v>
      </c>
      <c r="R49" s="114">
        <f t="shared" si="10"/>
        <v>0</v>
      </c>
      <c r="S49" s="76">
        <f>SUM(P49:R49)</f>
        <v>2098727.1</v>
      </c>
      <c r="T49" s="76">
        <f>SUM(O49+S49)</f>
        <v>2367463.5</v>
      </c>
      <c r="U49" s="78">
        <f>SUM(O49/T49)*100</f>
        <v>11.35123730524251</v>
      </c>
      <c r="V49" s="78">
        <f>SUM(S49/T49)*100</f>
        <v>88.6487626947575</v>
      </c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06" t="s">
        <v>41</v>
      </c>
      <c r="J50" s="107"/>
      <c r="K50" s="114">
        <f t="shared" si="9"/>
        <v>122578.1</v>
      </c>
      <c r="L50" s="114">
        <f t="shared" si="9"/>
        <v>57543.5</v>
      </c>
      <c r="M50" s="114">
        <f t="shared" si="9"/>
        <v>37911.9</v>
      </c>
      <c r="N50" s="114">
        <f t="shared" si="9"/>
        <v>0</v>
      </c>
      <c r="O50" s="76">
        <f>SUM(K50:N50)</f>
        <v>218033.5</v>
      </c>
      <c r="P50" s="114">
        <f t="shared" si="10"/>
        <v>5197.3</v>
      </c>
      <c r="Q50" s="114">
        <f t="shared" si="10"/>
        <v>1250836.6</v>
      </c>
      <c r="R50" s="114">
        <f t="shared" si="10"/>
        <v>0</v>
      </c>
      <c r="S50" s="76">
        <f>SUM(P50:R50)</f>
        <v>1256033.9000000001</v>
      </c>
      <c r="T50" s="76">
        <f>SUM(O50+S50)</f>
        <v>1474067.4000000001</v>
      </c>
      <c r="U50" s="78">
        <f>SUM(O50/T50)*100</f>
        <v>14.791284306267134</v>
      </c>
      <c r="V50" s="78">
        <f>SUM(S50/T50)*100</f>
        <v>85.20871569373286</v>
      </c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 t="s">
        <v>42</v>
      </c>
      <c r="J51" s="107"/>
      <c r="K51" s="114"/>
      <c r="L51" s="78">
        <f>SUM(L50/L49)*100</f>
        <v>95.05618942683975</v>
      </c>
      <c r="M51" s="78">
        <f>SUM(M50/M49)*100</f>
        <v>18.209357248147334</v>
      </c>
      <c r="N51" s="78"/>
      <c r="O51" s="78">
        <f>SUM(O50/O49)*100</f>
        <v>81.13284988561281</v>
      </c>
      <c r="P51" s="114"/>
      <c r="Q51" s="78">
        <f>SUM(Q50/Q49)*100</f>
        <v>59.59977359610023</v>
      </c>
      <c r="R51" s="114"/>
      <c r="S51" s="78">
        <f>SUM(S50/S49)*100</f>
        <v>59.84741417786048</v>
      </c>
      <c r="T51" s="78">
        <f>SUM(T50/T49)*100</f>
        <v>62.26357449650227</v>
      </c>
      <c r="U51" s="78"/>
      <c r="V51" s="78"/>
      <c r="W51" s="57"/>
    </row>
    <row r="52" spans="1:23" ht="23.25">
      <c r="A52" s="58"/>
      <c r="B52" s="75"/>
      <c r="C52" s="75"/>
      <c r="D52" s="75"/>
      <c r="E52" s="75"/>
      <c r="F52" s="75"/>
      <c r="G52" s="75"/>
      <c r="H52" s="105"/>
      <c r="I52" s="106"/>
      <c r="J52" s="107"/>
      <c r="K52" s="114"/>
      <c r="L52" s="78"/>
      <c r="M52" s="114"/>
      <c r="N52" s="78"/>
      <c r="O52" s="78"/>
      <c r="P52" s="114"/>
      <c r="Q52" s="114"/>
      <c r="R52" s="114"/>
      <c r="S52" s="78"/>
      <c r="T52" s="78"/>
      <c r="U52" s="78"/>
      <c r="V52" s="78"/>
      <c r="W52" s="57"/>
    </row>
    <row r="53" spans="1:23" ht="23.25">
      <c r="A53" s="58"/>
      <c r="B53" s="115"/>
      <c r="C53" s="126" t="s">
        <v>53</v>
      </c>
      <c r="D53" s="116"/>
      <c r="E53" s="116"/>
      <c r="F53" s="116"/>
      <c r="G53" s="116"/>
      <c r="H53" s="106"/>
      <c r="I53" s="106" t="s">
        <v>54</v>
      </c>
      <c r="J53" s="10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40</v>
      </c>
      <c r="J54" s="107"/>
      <c r="K54" s="114">
        <f aca="true" t="shared" si="11" ref="K54:N55">SUM(K60)</f>
        <v>0</v>
      </c>
      <c r="L54" s="114">
        <f t="shared" si="11"/>
        <v>60536.3</v>
      </c>
      <c r="M54" s="114">
        <f t="shared" si="11"/>
        <v>208200.1</v>
      </c>
      <c r="N54" s="114">
        <f t="shared" si="11"/>
        <v>0</v>
      </c>
      <c r="O54" s="76">
        <f>SUM(K54:N54)</f>
        <v>268736.4</v>
      </c>
      <c r="P54" s="114">
        <f aca="true" t="shared" si="12" ref="P54:R55">SUM(P60)</f>
        <v>0</v>
      </c>
      <c r="Q54" s="114">
        <f t="shared" si="12"/>
        <v>2098727.1</v>
      </c>
      <c r="R54" s="114">
        <f t="shared" si="12"/>
        <v>0</v>
      </c>
      <c r="S54" s="76">
        <f>SUM(P54:R54)</f>
        <v>2098727.1</v>
      </c>
      <c r="T54" s="76">
        <f>SUM(O54+S54)</f>
        <v>2367463.5</v>
      </c>
      <c r="U54" s="78">
        <f>SUM(O54/T54)*100</f>
        <v>11.35123730524251</v>
      </c>
      <c r="V54" s="78">
        <f>SUM(S54/T54)*100</f>
        <v>88.6487626947575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41</v>
      </c>
      <c r="J55" s="107"/>
      <c r="K55" s="114">
        <f t="shared" si="11"/>
        <v>122578.1</v>
      </c>
      <c r="L55" s="114">
        <f t="shared" si="11"/>
        <v>57543.5</v>
      </c>
      <c r="M55" s="114">
        <f t="shared" si="11"/>
        <v>37911.9</v>
      </c>
      <c r="N55" s="114">
        <f t="shared" si="11"/>
        <v>0</v>
      </c>
      <c r="O55" s="76">
        <f>SUM(K55:N55)</f>
        <v>218033.5</v>
      </c>
      <c r="P55" s="114">
        <f t="shared" si="12"/>
        <v>5197.3</v>
      </c>
      <c r="Q55" s="114">
        <f t="shared" si="12"/>
        <v>1250836.6</v>
      </c>
      <c r="R55" s="114">
        <f t="shared" si="12"/>
        <v>0</v>
      </c>
      <c r="S55" s="76">
        <f>SUM(P55:R55)</f>
        <v>1256033.9000000001</v>
      </c>
      <c r="T55" s="76">
        <f>SUM(O55+S55)</f>
        <v>1474067.4000000001</v>
      </c>
      <c r="U55" s="78">
        <f>SUM(O55/T55)*100</f>
        <v>14.791284306267134</v>
      </c>
      <c r="V55" s="78">
        <f>SUM(S55/T55)*100</f>
        <v>85.20871569373286</v>
      </c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 t="s">
        <v>42</v>
      </c>
      <c r="J56" s="107"/>
      <c r="K56" s="114"/>
      <c r="L56" s="78">
        <f>SUM(L55/L54)*100</f>
        <v>95.05618942683975</v>
      </c>
      <c r="M56" s="78">
        <f>SUM(M55/M54)*100</f>
        <v>18.209357248147334</v>
      </c>
      <c r="N56" s="78"/>
      <c r="O56" s="78">
        <f>SUM(O55/O54)*100</f>
        <v>81.13284988561281</v>
      </c>
      <c r="P56" s="114"/>
      <c r="Q56" s="78">
        <f>SUM(Q55/Q54)*100</f>
        <v>59.59977359610023</v>
      </c>
      <c r="R56" s="114"/>
      <c r="S56" s="78">
        <f>SUM(S55/S54)*100</f>
        <v>59.84741417786048</v>
      </c>
      <c r="T56" s="78">
        <f>SUM(T55/T54)*100</f>
        <v>62.26357449650227</v>
      </c>
      <c r="U56" s="78"/>
      <c r="V56" s="78"/>
      <c r="W56" s="57"/>
    </row>
    <row r="57" spans="1:23" ht="23.25">
      <c r="A57" s="58"/>
      <c r="B57" s="75"/>
      <c r="C57" s="75"/>
      <c r="D57" s="75"/>
      <c r="E57" s="75"/>
      <c r="F57" s="75"/>
      <c r="G57" s="75"/>
      <c r="H57" s="105"/>
      <c r="I57" s="106"/>
      <c r="J57" s="10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57"/>
    </row>
    <row r="58" spans="1:23" ht="23.25">
      <c r="A58" s="58"/>
      <c r="B58" s="75"/>
      <c r="C58" s="75"/>
      <c r="D58" s="93" t="s">
        <v>45</v>
      </c>
      <c r="E58" s="75"/>
      <c r="F58" s="75"/>
      <c r="G58" s="75"/>
      <c r="H58" s="105"/>
      <c r="I58" s="106" t="s">
        <v>46</v>
      </c>
      <c r="J58" s="107"/>
      <c r="K58" s="114"/>
      <c r="L58" s="78"/>
      <c r="M58" s="114"/>
      <c r="N58" s="78"/>
      <c r="O58" s="78"/>
      <c r="P58" s="114"/>
      <c r="Q58" s="114"/>
      <c r="R58" s="114"/>
      <c r="S58" s="78"/>
      <c r="T58" s="78"/>
      <c r="U58" s="78"/>
      <c r="V58" s="78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47</v>
      </c>
      <c r="J59" s="107"/>
      <c r="K59" s="114"/>
      <c r="L59" s="78"/>
      <c r="M59" s="114"/>
      <c r="N59" s="78"/>
      <c r="O59" s="78"/>
      <c r="P59" s="114"/>
      <c r="Q59" s="114"/>
      <c r="R59" s="114"/>
      <c r="S59" s="78"/>
      <c r="T59" s="78"/>
      <c r="U59" s="78"/>
      <c r="V59" s="78"/>
      <c r="W59" s="57"/>
    </row>
    <row r="60" spans="1:23" ht="23.25">
      <c r="A60" s="58"/>
      <c r="B60" s="75"/>
      <c r="C60" s="75"/>
      <c r="D60" s="75"/>
      <c r="E60" s="75"/>
      <c r="F60" s="75"/>
      <c r="G60" s="75"/>
      <c r="H60" s="105"/>
      <c r="I60" s="106" t="s">
        <v>40</v>
      </c>
      <c r="J60" s="107"/>
      <c r="K60" s="114">
        <f aca="true" t="shared" si="13" ref="K60:N61">SUM(K65)</f>
        <v>0</v>
      </c>
      <c r="L60" s="114">
        <f t="shared" si="13"/>
        <v>60536.3</v>
      </c>
      <c r="M60" s="114">
        <f t="shared" si="13"/>
        <v>208200.1</v>
      </c>
      <c r="N60" s="114">
        <f t="shared" si="13"/>
        <v>0</v>
      </c>
      <c r="O60" s="76">
        <f>SUM(K60:N60)</f>
        <v>268736.4</v>
      </c>
      <c r="P60" s="114">
        <f aca="true" t="shared" si="14" ref="P60:R61">SUM(P65)</f>
        <v>0</v>
      </c>
      <c r="Q60" s="114">
        <f t="shared" si="14"/>
        <v>2098727.1</v>
      </c>
      <c r="R60" s="114">
        <f t="shared" si="14"/>
        <v>0</v>
      </c>
      <c r="S60" s="76">
        <f>SUM(P60:R60)</f>
        <v>2098727.1</v>
      </c>
      <c r="T60" s="76">
        <f>SUM(O60+S60)</f>
        <v>2367463.5</v>
      </c>
      <c r="U60" s="78">
        <f>SUM(O60/T60)*100</f>
        <v>11.35123730524251</v>
      </c>
      <c r="V60" s="78">
        <f>SUM(S60/T60)*100</f>
        <v>88.6487626947575</v>
      </c>
      <c r="W60" s="57"/>
    </row>
    <row r="61" spans="1:23" ht="23.25">
      <c r="A61" s="58"/>
      <c r="B61" s="75"/>
      <c r="C61" s="75"/>
      <c r="D61" s="75"/>
      <c r="E61" s="75"/>
      <c r="F61" s="75"/>
      <c r="G61" s="75"/>
      <c r="H61" s="105"/>
      <c r="I61" s="106" t="s">
        <v>41</v>
      </c>
      <c r="J61" s="107"/>
      <c r="K61" s="114">
        <f t="shared" si="13"/>
        <v>122578.1</v>
      </c>
      <c r="L61" s="114">
        <f t="shared" si="13"/>
        <v>57543.5</v>
      </c>
      <c r="M61" s="114">
        <f t="shared" si="13"/>
        <v>37911.9</v>
      </c>
      <c r="N61" s="114">
        <f t="shared" si="13"/>
        <v>0</v>
      </c>
      <c r="O61" s="76">
        <f>SUM(K61:N61)</f>
        <v>218033.5</v>
      </c>
      <c r="P61" s="114">
        <f t="shared" si="14"/>
        <v>5197.3</v>
      </c>
      <c r="Q61" s="114">
        <f t="shared" si="14"/>
        <v>1250836.6</v>
      </c>
      <c r="R61" s="114">
        <f t="shared" si="14"/>
        <v>0</v>
      </c>
      <c r="S61" s="76">
        <f>SUM(P61:R61)</f>
        <v>1256033.9000000001</v>
      </c>
      <c r="T61" s="76">
        <f>SUM(O61+S61)</f>
        <v>1474067.4000000001</v>
      </c>
      <c r="U61" s="78">
        <f>SUM(O61/T61)*100</f>
        <v>14.791284306267134</v>
      </c>
      <c r="V61" s="78">
        <f>SUM(S61/T61)*100</f>
        <v>85.20871569373286</v>
      </c>
      <c r="W61" s="57"/>
    </row>
    <row r="62" spans="1:23" ht="23.25">
      <c r="A62" s="58"/>
      <c r="B62" s="127"/>
      <c r="C62" s="93"/>
      <c r="D62" s="93"/>
      <c r="E62" s="93"/>
      <c r="F62" s="93"/>
      <c r="G62" s="93"/>
      <c r="H62" s="105"/>
      <c r="I62" s="106" t="s">
        <v>42</v>
      </c>
      <c r="J62" s="107"/>
      <c r="K62" s="77"/>
      <c r="L62" s="78">
        <f>SUM(L61/L60)*100</f>
        <v>95.05618942683975</v>
      </c>
      <c r="M62" s="78">
        <f>SUM(M61/M60)*100</f>
        <v>18.209357248147334</v>
      </c>
      <c r="N62" s="81"/>
      <c r="O62" s="78">
        <f>SUM(O61/O60)*100</f>
        <v>81.13284988561281</v>
      </c>
      <c r="P62" s="82"/>
      <c r="Q62" s="78">
        <f>SUM(Q61/Q60)*100</f>
        <v>59.59977359610023</v>
      </c>
      <c r="R62" s="108"/>
      <c r="S62" s="78">
        <f>SUM(S61/S60)*100</f>
        <v>59.84741417786048</v>
      </c>
      <c r="T62" s="78">
        <f>SUM(T61/T60)*100</f>
        <v>62.26357449650227</v>
      </c>
      <c r="U62" s="81"/>
      <c r="V62" s="78"/>
      <c r="W62" s="57"/>
    </row>
    <row r="63" spans="1:23" ht="23.25">
      <c r="A63" s="58"/>
      <c r="B63" s="115"/>
      <c r="C63" s="75"/>
      <c r="D63" s="75"/>
      <c r="E63" s="75"/>
      <c r="F63" s="75"/>
      <c r="G63" s="75"/>
      <c r="H63" s="105"/>
      <c r="I63" s="106"/>
      <c r="J63" s="107"/>
      <c r="K63" s="77"/>
      <c r="L63" s="78"/>
      <c r="M63" s="79"/>
      <c r="N63" s="81"/>
      <c r="O63" s="81"/>
      <c r="P63" s="82"/>
      <c r="Q63" s="77"/>
      <c r="R63" s="108"/>
      <c r="S63" s="81"/>
      <c r="T63" s="81"/>
      <c r="U63" s="81"/>
      <c r="V63" s="78"/>
      <c r="W63" s="57"/>
    </row>
    <row r="64" spans="1:23" ht="23.25">
      <c r="A64" s="58"/>
      <c r="B64" s="115"/>
      <c r="C64" s="75"/>
      <c r="D64" s="75"/>
      <c r="E64" s="75"/>
      <c r="F64" s="93" t="s">
        <v>55</v>
      </c>
      <c r="G64" s="75"/>
      <c r="H64" s="105"/>
      <c r="I64" s="106" t="s">
        <v>56</v>
      </c>
      <c r="J64" s="107"/>
      <c r="K64" s="77"/>
      <c r="L64" s="78"/>
      <c r="M64" s="79"/>
      <c r="N64" s="81"/>
      <c r="O64" s="81"/>
      <c r="P64" s="82"/>
      <c r="Q64" s="77"/>
      <c r="R64" s="108"/>
      <c r="S64" s="81"/>
      <c r="T64" s="81"/>
      <c r="U64" s="81"/>
      <c r="V64" s="78"/>
      <c r="W64" s="57"/>
    </row>
    <row r="65" spans="1:23" ht="23.25">
      <c r="A65" s="58"/>
      <c r="B65" s="115"/>
      <c r="C65" s="116"/>
      <c r="D65" s="116"/>
      <c r="E65" s="116"/>
      <c r="F65" s="116"/>
      <c r="G65" s="116"/>
      <c r="H65" s="106"/>
      <c r="I65" s="106" t="s">
        <v>40</v>
      </c>
      <c r="J65" s="107"/>
      <c r="K65" s="76">
        <f>SUM(K71++K86)</f>
        <v>0</v>
      </c>
      <c r="L65" s="76">
        <f aca="true" t="shared" si="15" ref="L65:P66">SUM(L71++L86)</f>
        <v>60536.3</v>
      </c>
      <c r="M65" s="76">
        <f t="shared" si="15"/>
        <v>208200.1</v>
      </c>
      <c r="N65" s="76">
        <f t="shared" si="15"/>
        <v>0</v>
      </c>
      <c r="O65" s="76">
        <f>SUM(K65:N65)</f>
        <v>268736.4</v>
      </c>
      <c r="P65" s="76">
        <f t="shared" si="15"/>
        <v>0</v>
      </c>
      <c r="Q65" s="76">
        <f>SUM(Q71++Q86)</f>
        <v>2098727.1</v>
      </c>
      <c r="R65" s="76">
        <f>SUM(R71++R86)</f>
        <v>0</v>
      </c>
      <c r="S65" s="76">
        <f>SUM(P65:R65)</f>
        <v>2098727.1</v>
      </c>
      <c r="T65" s="76">
        <f>SUM(O65+S65)</f>
        <v>2367463.5</v>
      </c>
      <c r="U65" s="78">
        <f>SUM(O65/T65)*100</f>
        <v>11.35123730524251</v>
      </c>
      <c r="V65" s="78">
        <f>SUM(S65/T65)*100</f>
        <v>88.6487626947575</v>
      </c>
      <c r="W65" s="57"/>
    </row>
    <row r="66" spans="1:23" ht="23.25">
      <c r="A66" s="58"/>
      <c r="B66" s="115"/>
      <c r="C66" s="116"/>
      <c r="D66" s="116"/>
      <c r="E66" s="116"/>
      <c r="F66" s="116"/>
      <c r="G66" s="116"/>
      <c r="H66" s="106"/>
      <c r="I66" s="106" t="s">
        <v>41</v>
      </c>
      <c r="J66" s="107"/>
      <c r="K66" s="76">
        <f>SUM(K72++K87)</f>
        <v>122578.1</v>
      </c>
      <c r="L66" s="76">
        <f>SUM(L72++L87)</f>
        <v>57543.5</v>
      </c>
      <c r="M66" s="76">
        <f>SUM(M72++M87)</f>
        <v>37911.9</v>
      </c>
      <c r="N66" s="76">
        <f>SUM(N72++N87)</f>
        <v>0</v>
      </c>
      <c r="O66" s="76">
        <f>SUM(K66:N66)</f>
        <v>218033.5</v>
      </c>
      <c r="P66" s="76">
        <f t="shared" si="15"/>
        <v>5197.3</v>
      </c>
      <c r="Q66" s="76">
        <f>SUM(Q72++Q87)</f>
        <v>1250836.6</v>
      </c>
      <c r="R66" s="76">
        <f>SUM(R72++R87)</f>
        <v>0</v>
      </c>
      <c r="S66" s="76">
        <f>SUM(P66:R66)</f>
        <v>1256033.9000000001</v>
      </c>
      <c r="T66" s="76">
        <f>SUM(O66+S66)</f>
        <v>1474067.4000000001</v>
      </c>
      <c r="U66" s="78">
        <f>SUM(O66/T66)*100</f>
        <v>14.791284306267134</v>
      </c>
      <c r="V66" s="78">
        <f>SUM(S66/T66)*100</f>
        <v>85.20871569373286</v>
      </c>
      <c r="W66" s="57"/>
    </row>
    <row r="67" spans="1:23" ht="23.25">
      <c r="A67" s="58"/>
      <c r="B67" s="127"/>
      <c r="C67" s="127"/>
      <c r="D67" s="127"/>
      <c r="E67" s="127"/>
      <c r="F67" s="127"/>
      <c r="G67" s="115"/>
      <c r="H67" s="105"/>
      <c r="I67" s="106" t="s">
        <v>42</v>
      </c>
      <c r="J67" s="107"/>
      <c r="K67" s="114"/>
      <c r="L67" s="78">
        <f>SUM(L66/L65)*100</f>
        <v>95.05618942683975</v>
      </c>
      <c r="M67" s="78">
        <f>SUM(M66/M65)*100</f>
        <v>18.209357248147334</v>
      </c>
      <c r="N67" s="78"/>
      <c r="O67" s="78">
        <f>SUM(O66/O65)*100</f>
        <v>81.13284988561281</v>
      </c>
      <c r="P67" s="114"/>
      <c r="Q67" s="78">
        <f>SUM(Q66/Q65)*100</f>
        <v>59.59977359610023</v>
      </c>
      <c r="R67" s="114"/>
      <c r="S67" s="78">
        <f>SUM(S66/S65)*100</f>
        <v>59.84741417786048</v>
      </c>
      <c r="T67" s="78">
        <f>SUM(T66/T65)*100</f>
        <v>62.26357449650227</v>
      </c>
      <c r="U67" s="78"/>
      <c r="V67" s="78"/>
      <c r="W67" s="57"/>
    </row>
    <row r="68" spans="1:23" ht="23.25">
      <c r="A68" s="58"/>
      <c r="B68" s="115"/>
      <c r="C68" s="115"/>
      <c r="D68" s="115"/>
      <c r="E68" s="115"/>
      <c r="F68" s="115"/>
      <c r="G68" s="115"/>
      <c r="H68" s="105"/>
      <c r="I68" s="106"/>
      <c r="J68" s="107"/>
      <c r="K68" s="114"/>
      <c r="L68" s="78"/>
      <c r="M68" s="114"/>
      <c r="N68" s="78"/>
      <c r="O68" s="78"/>
      <c r="P68" s="114"/>
      <c r="Q68" s="114"/>
      <c r="R68" s="114"/>
      <c r="S68" s="78"/>
      <c r="T68" s="78"/>
      <c r="U68" s="78"/>
      <c r="V68" s="78"/>
      <c r="W68" s="57"/>
    </row>
    <row r="69" spans="1:23" ht="23.25">
      <c r="A69" s="58"/>
      <c r="B69" s="115"/>
      <c r="C69" s="116"/>
      <c r="D69" s="116"/>
      <c r="E69" s="116"/>
      <c r="F69" s="116"/>
      <c r="G69" s="126" t="s">
        <v>57</v>
      </c>
      <c r="H69" s="106"/>
      <c r="I69" s="106" t="s">
        <v>122</v>
      </c>
      <c r="J69" s="107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57"/>
    </row>
    <row r="70" spans="1:23" ht="23.25">
      <c r="A70" s="58"/>
      <c r="B70" s="115"/>
      <c r="C70" s="115"/>
      <c r="D70" s="115"/>
      <c r="E70" s="115"/>
      <c r="F70" s="115"/>
      <c r="G70" s="115"/>
      <c r="H70" s="105"/>
      <c r="I70" s="106" t="s">
        <v>123</v>
      </c>
      <c r="J70" s="107"/>
      <c r="K70" s="114"/>
      <c r="L70" s="78"/>
      <c r="M70" s="114"/>
      <c r="N70" s="78"/>
      <c r="O70" s="78"/>
      <c r="P70" s="114"/>
      <c r="Q70" s="114"/>
      <c r="R70" s="114"/>
      <c r="S70" s="78"/>
      <c r="T70" s="78"/>
      <c r="U70" s="78"/>
      <c r="V70" s="78"/>
      <c r="W70" s="57"/>
    </row>
    <row r="71" spans="1:23" ht="23.25">
      <c r="A71" s="58"/>
      <c r="B71" s="115"/>
      <c r="C71" s="115"/>
      <c r="D71" s="115"/>
      <c r="E71" s="115"/>
      <c r="F71" s="115"/>
      <c r="G71" s="115"/>
      <c r="H71" s="105"/>
      <c r="I71" s="106" t="s">
        <v>40</v>
      </c>
      <c r="J71" s="107"/>
      <c r="K71" s="114"/>
      <c r="L71" s="78">
        <v>60536.3</v>
      </c>
      <c r="M71" s="114">
        <v>208200.1</v>
      </c>
      <c r="N71" s="78"/>
      <c r="O71" s="76">
        <f>SUM(K71:N71)</f>
        <v>268736.4</v>
      </c>
      <c r="P71" s="114"/>
      <c r="Q71" s="114">
        <v>1974282.5</v>
      </c>
      <c r="R71" s="114"/>
      <c r="S71" s="76">
        <f>SUM(P71:R71)</f>
        <v>1974282.5</v>
      </c>
      <c r="T71" s="76">
        <f>SUM(O71+S71)</f>
        <v>2243018.9</v>
      </c>
      <c r="U71" s="78">
        <f>SUM(O71/T71)*100</f>
        <v>11.981013624093851</v>
      </c>
      <c r="V71" s="78">
        <f>SUM(S71/T71)*100</f>
        <v>88.01898637590615</v>
      </c>
      <c r="W71" s="57"/>
    </row>
    <row r="72" spans="1:23" ht="23.25">
      <c r="A72" s="58"/>
      <c r="B72" s="115"/>
      <c r="C72" s="115"/>
      <c r="D72" s="115"/>
      <c r="E72" s="115"/>
      <c r="F72" s="115"/>
      <c r="G72" s="115"/>
      <c r="H72" s="105"/>
      <c r="I72" s="106" t="s">
        <v>41</v>
      </c>
      <c r="J72" s="107"/>
      <c r="K72" s="114">
        <v>122578.1</v>
      </c>
      <c r="L72" s="78">
        <v>57543.5</v>
      </c>
      <c r="M72" s="114">
        <v>37911.9</v>
      </c>
      <c r="N72" s="78"/>
      <c r="O72" s="76">
        <f>SUM(K72:N72)</f>
        <v>218033.5</v>
      </c>
      <c r="P72" s="114">
        <v>5197.3</v>
      </c>
      <c r="Q72" s="114">
        <v>1011942.9</v>
      </c>
      <c r="R72" s="114"/>
      <c r="S72" s="76">
        <f>SUM(P72:R72)</f>
        <v>1017140.2000000001</v>
      </c>
      <c r="T72" s="76">
        <f>SUM(O72+S72)</f>
        <v>1235173.7000000002</v>
      </c>
      <c r="U72" s="78">
        <f>SUM(O72/T72)*100</f>
        <v>17.652051691191282</v>
      </c>
      <c r="V72" s="78">
        <f>SUM(S72/T72)*100</f>
        <v>82.34794830880871</v>
      </c>
      <c r="W72" s="57"/>
    </row>
    <row r="73" spans="1:23" ht="23.25">
      <c r="A73" s="58"/>
      <c r="B73" s="115"/>
      <c r="C73" s="115"/>
      <c r="D73" s="115"/>
      <c r="E73" s="115"/>
      <c r="F73" s="115"/>
      <c r="G73" s="115"/>
      <c r="H73" s="105"/>
      <c r="I73" s="106" t="s">
        <v>42</v>
      </c>
      <c r="J73" s="107"/>
      <c r="K73" s="114"/>
      <c r="L73" s="78">
        <f>SUM(L72/L71)*100</f>
        <v>95.05618942683975</v>
      </c>
      <c r="M73" s="78">
        <f>SUM(M72/M71)*100</f>
        <v>18.209357248147334</v>
      </c>
      <c r="N73" s="78"/>
      <c r="O73" s="78">
        <f>SUM(O72/O71)*100</f>
        <v>81.13284988561281</v>
      </c>
      <c r="P73" s="114"/>
      <c r="Q73" s="78">
        <f>SUM(Q72/Q71)*100</f>
        <v>51.256236126288925</v>
      </c>
      <c r="R73" s="114"/>
      <c r="S73" s="78">
        <f>SUM(S72/S71)*100</f>
        <v>51.51948619308534</v>
      </c>
      <c r="T73" s="78">
        <f>SUM(T72/T71)*100</f>
        <v>55.06746733163953</v>
      </c>
      <c r="U73" s="78"/>
      <c r="V73" s="78"/>
      <c r="W73" s="57"/>
    </row>
    <row r="74" spans="1:23" ht="23.25">
      <c r="A74" s="58"/>
      <c r="B74" s="115"/>
      <c r="C74" s="115"/>
      <c r="D74" s="115"/>
      <c r="E74" s="115"/>
      <c r="F74" s="115"/>
      <c r="G74" s="115"/>
      <c r="H74" s="105"/>
      <c r="I74" s="106"/>
      <c r="J74" s="107"/>
      <c r="K74" s="114"/>
      <c r="L74" s="78"/>
      <c r="M74" s="114"/>
      <c r="N74" s="78"/>
      <c r="O74" s="78"/>
      <c r="P74" s="114"/>
      <c r="Q74" s="114"/>
      <c r="R74" s="114"/>
      <c r="S74" s="78"/>
      <c r="T74" s="78"/>
      <c r="U74" s="78"/>
      <c r="V74" s="78"/>
      <c r="W74" s="57"/>
    </row>
    <row r="75" spans="1:23" ht="23.25">
      <c r="A75" s="58"/>
      <c r="B75" s="115"/>
      <c r="C75" s="115"/>
      <c r="D75" s="115"/>
      <c r="E75" s="115"/>
      <c r="F75" s="115"/>
      <c r="G75" s="115"/>
      <c r="H75" s="105"/>
      <c r="I75" s="106"/>
      <c r="J75" s="107"/>
      <c r="K75" s="114"/>
      <c r="L75" s="78"/>
      <c r="M75" s="114"/>
      <c r="N75" s="78"/>
      <c r="O75" s="78"/>
      <c r="P75" s="114"/>
      <c r="Q75" s="114"/>
      <c r="R75" s="114"/>
      <c r="S75" s="78"/>
      <c r="T75" s="78"/>
      <c r="U75" s="78"/>
      <c r="V75" s="78"/>
      <c r="W75" s="57"/>
    </row>
    <row r="76" spans="1:23" ht="23.25">
      <c r="A76" s="58"/>
      <c r="B76" s="128"/>
      <c r="C76" s="128"/>
      <c r="D76" s="128"/>
      <c r="E76" s="128"/>
      <c r="F76" s="128"/>
      <c r="G76" s="128"/>
      <c r="H76" s="117"/>
      <c r="I76" s="118"/>
      <c r="J76" s="119"/>
      <c r="K76" s="120"/>
      <c r="L76" s="121"/>
      <c r="M76" s="120"/>
      <c r="N76" s="121"/>
      <c r="O76" s="121"/>
      <c r="P76" s="120"/>
      <c r="Q76" s="120"/>
      <c r="R76" s="120"/>
      <c r="S76" s="121"/>
      <c r="T76" s="121"/>
      <c r="U76" s="121"/>
      <c r="V76" s="121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23" t="s">
        <v>154</v>
      </c>
      <c r="C78" s="123"/>
      <c r="D78" s="123"/>
      <c r="E78" s="123"/>
      <c r="F78" s="123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152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24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16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16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16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25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5"/>
      <c r="C84" s="115"/>
      <c r="D84" s="115"/>
      <c r="E84" s="115"/>
      <c r="F84" s="115"/>
      <c r="G84" s="115"/>
      <c r="H84" s="105"/>
      <c r="I84" s="106"/>
      <c r="J84" s="107"/>
      <c r="K84" s="114"/>
      <c r="L84" s="78"/>
      <c r="M84" s="114"/>
      <c r="N84" s="78"/>
      <c r="O84" s="78"/>
      <c r="P84" s="114"/>
      <c r="Q84" s="114"/>
      <c r="R84" s="114"/>
      <c r="S84" s="78"/>
      <c r="T84" s="78"/>
      <c r="U84" s="78"/>
      <c r="V84" s="78"/>
      <c r="W84" s="57"/>
    </row>
    <row r="85" spans="1:23" ht="23.25">
      <c r="A85" s="58"/>
      <c r="B85" s="93" t="s">
        <v>50</v>
      </c>
      <c r="C85" s="75" t="s">
        <v>53</v>
      </c>
      <c r="D85" s="93" t="s">
        <v>45</v>
      </c>
      <c r="E85" s="75"/>
      <c r="F85" s="93" t="s">
        <v>55</v>
      </c>
      <c r="G85" s="93" t="s">
        <v>58</v>
      </c>
      <c r="H85" s="105"/>
      <c r="I85" s="106" t="s">
        <v>59</v>
      </c>
      <c r="J85" s="107"/>
      <c r="K85" s="114"/>
      <c r="L85" s="78"/>
      <c r="M85" s="114"/>
      <c r="N85" s="78"/>
      <c r="O85" s="78"/>
      <c r="P85" s="114"/>
      <c r="Q85" s="114"/>
      <c r="R85" s="114"/>
      <c r="S85" s="78"/>
      <c r="T85" s="78"/>
      <c r="U85" s="78"/>
      <c r="V85" s="78"/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40</v>
      </c>
      <c r="J86" s="107"/>
      <c r="K86" s="114"/>
      <c r="L86" s="78"/>
      <c r="M86" s="114"/>
      <c r="N86" s="78"/>
      <c r="O86" s="78"/>
      <c r="P86" s="114"/>
      <c r="Q86" s="114">
        <v>124444.6</v>
      </c>
      <c r="R86" s="114"/>
      <c r="S86" s="78">
        <f>SUM(P86:R86)</f>
        <v>124444.6</v>
      </c>
      <c r="T86" s="76">
        <f>SUM(O86+S86)</f>
        <v>124444.6</v>
      </c>
      <c r="U86" s="78">
        <f>SUM(O86/T86)*100</f>
        <v>0</v>
      </c>
      <c r="V86" s="78">
        <f>SUM(S86/T86)*100</f>
        <v>100</v>
      </c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 t="s">
        <v>41</v>
      </c>
      <c r="J87" s="107"/>
      <c r="K87" s="114"/>
      <c r="L87" s="78"/>
      <c r="M87" s="114"/>
      <c r="N87" s="78"/>
      <c r="O87" s="78"/>
      <c r="P87" s="114"/>
      <c r="Q87" s="114">
        <v>238893.7</v>
      </c>
      <c r="R87" s="114"/>
      <c r="S87" s="78">
        <f>SUM(P87:R87)</f>
        <v>238893.7</v>
      </c>
      <c r="T87" s="76">
        <f>SUM(O87+S87)</f>
        <v>238893.7</v>
      </c>
      <c r="U87" s="78">
        <f>SUM(O87/T87)*100</f>
        <v>0</v>
      </c>
      <c r="V87" s="78">
        <f>SUM(S87/T87)*100</f>
        <v>100</v>
      </c>
      <c r="W87" s="57"/>
    </row>
    <row r="88" spans="1:23" ht="23.25">
      <c r="A88" s="58"/>
      <c r="B88" s="75"/>
      <c r="C88" s="75"/>
      <c r="D88" s="75"/>
      <c r="E88" s="75"/>
      <c r="F88" s="75"/>
      <c r="G88" s="75"/>
      <c r="H88" s="105"/>
      <c r="I88" s="106" t="s">
        <v>42</v>
      </c>
      <c r="J88" s="107"/>
      <c r="K88" s="114"/>
      <c r="L88" s="78"/>
      <c r="M88" s="114"/>
      <c r="N88" s="78"/>
      <c r="O88" s="78"/>
      <c r="P88" s="114"/>
      <c r="Q88" s="78">
        <f>SUM(Q87/Q86)*100</f>
        <v>191.9679118258245</v>
      </c>
      <c r="R88" s="114"/>
      <c r="S88" s="78">
        <f>SUM(S87/S86)*100</f>
        <v>191.9679118258245</v>
      </c>
      <c r="T88" s="78">
        <f>SUM(T87/T86)*100</f>
        <v>191.9679118258245</v>
      </c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/>
      <c r="J89" s="107"/>
      <c r="K89" s="114"/>
      <c r="L89" s="78"/>
      <c r="M89" s="114"/>
      <c r="N89" s="78"/>
      <c r="O89" s="78"/>
      <c r="P89" s="114"/>
      <c r="Q89" s="114"/>
      <c r="R89" s="114"/>
      <c r="S89" s="78"/>
      <c r="T89" s="78"/>
      <c r="U89" s="78"/>
      <c r="V89" s="78"/>
      <c r="W89" s="57"/>
    </row>
    <row r="90" spans="1:23" ht="23.25">
      <c r="A90" s="58"/>
      <c r="B90" s="93" t="s">
        <v>60</v>
      </c>
      <c r="C90" s="75"/>
      <c r="D90" s="75"/>
      <c r="E90" s="75"/>
      <c r="F90" s="75"/>
      <c r="G90" s="75"/>
      <c r="H90" s="105"/>
      <c r="I90" s="106" t="s">
        <v>61</v>
      </c>
      <c r="J90" s="107"/>
      <c r="K90" s="114"/>
      <c r="L90" s="78"/>
      <c r="M90" s="114"/>
      <c r="N90" s="78"/>
      <c r="O90" s="78"/>
      <c r="P90" s="114"/>
      <c r="Q90" s="114"/>
      <c r="R90" s="114"/>
      <c r="S90" s="78"/>
      <c r="T90" s="78"/>
      <c r="U90" s="78"/>
      <c r="V90" s="78"/>
      <c r="W90" s="57"/>
    </row>
    <row r="91" spans="1:23" ht="23.25">
      <c r="A91" s="58"/>
      <c r="B91" s="115"/>
      <c r="C91" s="116"/>
      <c r="D91" s="116"/>
      <c r="E91" s="116"/>
      <c r="F91" s="116"/>
      <c r="G91" s="116"/>
      <c r="H91" s="106"/>
      <c r="I91" s="106" t="s">
        <v>40</v>
      </c>
      <c r="J91" s="107"/>
      <c r="K91" s="76">
        <f aca="true" t="shared" si="16" ref="K91:N92">SUM(K96)</f>
        <v>11353409.6</v>
      </c>
      <c r="L91" s="76">
        <f t="shared" si="16"/>
        <v>6555625.8</v>
      </c>
      <c r="M91" s="76">
        <f t="shared" si="16"/>
        <v>19242826.400000002</v>
      </c>
      <c r="N91" s="76">
        <f t="shared" si="16"/>
        <v>0</v>
      </c>
      <c r="O91" s="76">
        <f>SUM(K91:N91)</f>
        <v>37151861.8</v>
      </c>
      <c r="P91" s="76">
        <f aca="true" t="shared" si="17" ref="P91:R92">SUM(P96)</f>
        <v>4963829.1</v>
      </c>
      <c r="Q91" s="76">
        <f t="shared" si="17"/>
        <v>32949252.400000006</v>
      </c>
      <c r="R91" s="76">
        <f t="shared" si="17"/>
        <v>581878.9</v>
      </c>
      <c r="S91" s="76">
        <f>SUM(P91:R91)</f>
        <v>38494960.400000006</v>
      </c>
      <c r="T91" s="76">
        <f>SUM(O91+S91)</f>
        <v>75646822.2</v>
      </c>
      <c r="U91" s="78">
        <f>SUM(O91/T91)*100</f>
        <v>49.11225709095285</v>
      </c>
      <c r="V91" s="78">
        <f>SUM(S91/T91)*100</f>
        <v>50.88774290904715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41</v>
      </c>
      <c r="J92" s="107"/>
      <c r="K92" s="76">
        <f t="shared" si="16"/>
        <v>20184213.2</v>
      </c>
      <c r="L92" s="76">
        <f t="shared" si="16"/>
        <v>5394570.7</v>
      </c>
      <c r="M92" s="76">
        <f t="shared" si="16"/>
        <v>12095086.899999999</v>
      </c>
      <c r="N92" s="76">
        <f t="shared" si="16"/>
        <v>0</v>
      </c>
      <c r="O92" s="76">
        <f>SUM(K92:N92)</f>
        <v>37673870.8</v>
      </c>
      <c r="P92" s="76">
        <f t="shared" si="17"/>
        <v>2882134</v>
      </c>
      <c r="Q92" s="76">
        <f t="shared" si="17"/>
        <v>26841314.5</v>
      </c>
      <c r="R92" s="76">
        <f t="shared" si="17"/>
        <v>480943.7</v>
      </c>
      <c r="S92" s="76">
        <f>SUM(P92:R92)</f>
        <v>30204392.2</v>
      </c>
      <c r="T92" s="76">
        <f>SUM(O92+S92)</f>
        <v>67878263</v>
      </c>
      <c r="U92" s="78">
        <f>SUM(O92/T92)*100</f>
        <v>55.502113835765066</v>
      </c>
      <c r="V92" s="78">
        <f>SUM(S92/T92)*100</f>
        <v>44.497886164234934</v>
      </c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 t="s">
        <v>42</v>
      </c>
      <c r="J93" s="107"/>
      <c r="K93" s="78">
        <f>SUM(K92/K91)*100</f>
        <v>177.78107115945153</v>
      </c>
      <c r="L93" s="78">
        <f>SUM(L92/L91)*100</f>
        <v>82.28917977594146</v>
      </c>
      <c r="M93" s="78">
        <f>SUM(M92/M91)*100</f>
        <v>62.85504347739684</v>
      </c>
      <c r="N93" s="78"/>
      <c r="O93" s="78">
        <f aca="true" t="shared" si="18" ref="O93:T93">SUM(O92/O91)*100</f>
        <v>101.40506821114413</v>
      </c>
      <c r="P93" s="78">
        <f t="shared" si="18"/>
        <v>58.062716139844554</v>
      </c>
      <c r="Q93" s="78">
        <f t="shared" si="18"/>
        <v>81.46259033179155</v>
      </c>
      <c r="R93" s="78">
        <f t="shared" si="18"/>
        <v>82.653572762305</v>
      </c>
      <c r="S93" s="78">
        <f t="shared" si="18"/>
        <v>78.46323748913376</v>
      </c>
      <c r="T93" s="78">
        <f t="shared" si="18"/>
        <v>89.73048837469871</v>
      </c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75"/>
      <c r="G94" s="75"/>
      <c r="H94" s="105"/>
      <c r="I94" s="106"/>
      <c r="J94" s="107"/>
      <c r="K94" s="114"/>
      <c r="L94" s="78"/>
      <c r="M94" s="114"/>
      <c r="N94" s="78"/>
      <c r="O94" s="78"/>
      <c r="P94" s="114"/>
      <c r="Q94" s="114"/>
      <c r="R94" s="114"/>
      <c r="S94" s="78"/>
      <c r="T94" s="78"/>
      <c r="U94" s="78"/>
      <c r="V94" s="78"/>
      <c r="W94" s="57"/>
    </row>
    <row r="95" spans="1:23" ht="23.25">
      <c r="A95" s="58"/>
      <c r="B95" s="75"/>
      <c r="C95" s="93" t="s">
        <v>53</v>
      </c>
      <c r="D95" s="75"/>
      <c r="E95" s="75"/>
      <c r="F95" s="75"/>
      <c r="G95" s="75"/>
      <c r="H95" s="105"/>
      <c r="I95" s="106" t="s">
        <v>62</v>
      </c>
      <c r="J95" s="107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57"/>
    </row>
    <row r="96" spans="1:23" ht="23.25">
      <c r="A96" s="58"/>
      <c r="B96" s="75"/>
      <c r="C96" s="75"/>
      <c r="D96" s="75"/>
      <c r="E96" s="75"/>
      <c r="F96" s="75"/>
      <c r="G96" s="75"/>
      <c r="H96" s="105"/>
      <c r="I96" s="106" t="s">
        <v>40</v>
      </c>
      <c r="J96" s="107"/>
      <c r="K96" s="114">
        <f aca="true" t="shared" si="19" ref="K96:N97">SUM(K102)</f>
        <v>11353409.6</v>
      </c>
      <c r="L96" s="114">
        <f t="shared" si="19"/>
        <v>6555625.8</v>
      </c>
      <c r="M96" s="114">
        <f t="shared" si="19"/>
        <v>19242826.400000002</v>
      </c>
      <c r="N96" s="114">
        <f t="shared" si="19"/>
        <v>0</v>
      </c>
      <c r="O96" s="78">
        <f>SUM(K96:N96)</f>
        <v>37151861.8</v>
      </c>
      <c r="P96" s="114">
        <f aca="true" t="shared" si="20" ref="P96:R97">SUM(P102)</f>
        <v>4963829.1</v>
      </c>
      <c r="Q96" s="114">
        <f t="shared" si="20"/>
        <v>32949252.400000006</v>
      </c>
      <c r="R96" s="114">
        <f t="shared" si="20"/>
        <v>581878.9</v>
      </c>
      <c r="S96" s="78">
        <f>SUM(P96:R96)</f>
        <v>38494960.400000006</v>
      </c>
      <c r="T96" s="76">
        <f>SUM(O96+S96)</f>
        <v>75646822.2</v>
      </c>
      <c r="U96" s="78">
        <f>SUM(O96/T96)*100</f>
        <v>49.11225709095285</v>
      </c>
      <c r="V96" s="78">
        <f>SUM(S96/T96)*100</f>
        <v>50.88774290904715</v>
      </c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41</v>
      </c>
      <c r="J97" s="107"/>
      <c r="K97" s="114">
        <f t="shared" si="19"/>
        <v>20184213.2</v>
      </c>
      <c r="L97" s="114">
        <f t="shared" si="19"/>
        <v>5394570.7</v>
      </c>
      <c r="M97" s="114">
        <f t="shared" si="19"/>
        <v>12095086.899999999</v>
      </c>
      <c r="N97" s="114">
        <f t="shared" si="19"/>
        <v>0</v>
      </c>
      <c r="O97" s="78">
        <f>SUM(K97:N97)</f>
        <v>37673870.8</v>
      </c>
      <c r="P97" s="114">
        <f t="shared" si="20"/>
        <v>2882134</v>
      </c>
      <c r="Q97" s="114">
        <f t="shared" si="20"/>
        <v>26841314.5</v>
      </c>
      <c r="R97" s="114">
        <f t="shared" si="20"/>
        <v>480943.7</v>
      </c>
      <c r="S97" s="78">
        <f>SUM(P97:R97)</f>
        <v>30204392.2</v>
      </c>
      <c r="T97" s="76">
        <f>SUM(O97+S97)</f>
        <v>67878263</v>
      </c>
      <c r="U97" s="78">
        <f>SUM(O97/T97)*100</f>
        <v>55.502113835765066</v>
      </c>
      <c r="V97" s="78">
        <f>SUM(S97/T97)*100</f>
        <v>44.497886164234934</v>
      </c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06" t="s">
        <v>42</v>
      </c>
      <c r="J98" s="107"/>
      <c r="K98" s="78">
        <f>SUM(K97/K96)*100</f>
        <v>177.78107115945153</v>
      </c>
      <c r="L98" s="78">
        <f>SUM(L97/L96)*100</f>
        <v>82.28917977594146</v>
      </c>
      <c r="M98" s="78">
        <f>SUM(M97/M96)*100</f>
        <v>62.85504347739684</v>
      </c>
      <c r="N98" s="78"/>
      <c r="O98" s="78">
        <f aca="true" t="shared" si="21" ref="O98:T98">SUM(O97/O96)*100</f>
        <v>101.40506821114413</v>
      </c>
      <c r="P98" s="78">
        <f t="shared" si="21"/>
        <v>58.062716139844554</v>
      </c>
      <c r="Q98" s="78">
        <f t="shared" si="21"/>
        <v>81.46259033179155</v>
      </c>
      <c r="R98" s="78">
        <f t="shared" si="21"/>
        <v>82.653572762305</v>
      </c>
      <c r="S98" s="78">
        <f t="shared" si="21"/>
        <v>78.46323748913376</v>
      </c>
      <c r="T98" s="78">
        <f t="shared" si="21"/>
        <v>89.73048837469871</v>
      </c>
      <c r="U98" s="78"/>
      <c r="V98" s="78"/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29"/>
      <c r="J99" s="107"/>
      <c r="K99" s="114"/>
      <c r="L99" s="78"/>
      <c r="M99" s="114"/>
      <c r="N99" s="78"/>
      <c r="O99" s="78"/>
      <c r="P99" s="114"/>
      <c r="Q99" s="114"/>
      <c r="R99" s="114"/>
      <c r="S99" s="78"/>
      <c r="T99" s="78"/>
      <c r="U99" s="78"/>
      <c r="V99" s="78"/>
      <c r="W99" s="57"/>
    </row>
    <row r="100" spans="1:23" ht="23.25">
      <c r="A100" s="58"/>
      <c r="B100" s="127"/>
      <c r="C100" s="93"/>
      <c r="D100" s="93" t="s">
        <v>45</v>
      </c>
      <c r="E100" s="93"/>
      <c r="F100" s="93"/>
      <c r="G100" s="93"/>
      <c r="H100" s="105"/>
      <c r="I100" s="106" t="s">
        <v>46</v>
      </c>
      <c r="J100" s="107"/>
      <c r="K100" s="77"/>
      <c r="L100" s="78"/>
      <c r="M100" s="79"/>
      <c r="N100" s="81"/>
      <c r="O100" s="81"/>
      <c r="P100" s="82"/>
      <c r="Q100" s="77"/>
      <c r="R100" s="108"/>
      <c r="S100" s="81"/>
      <c r="T100" s="81"/>
      <c r="U100" s="81"/>
      <c r="V100" s="78"/>
      <c r="W100" s="57"/>
    </row>
    <row r="101" spans="1:23" ht="23.25">
      <c r="A101" s="58"/>
      <c r="B101" s="115"/>
      <c r="C101" s="75"/>
      <c r="D101" s="75"/>
      <c r="E101" s="75"/>
      <c r="F101" s="75"/>
      <c r="G101" s="75"/>
      <c r="H101" s="105"/>
      <c r="I101" s="106" t="s">
        <v>47</v>
      </c>
      <c r="J101" s="107"/>
      <c r="K101" s="77"/>
      <c r="L101" s="78"/>
      <c r="M101" s="79"/>
      <c r="N101" s="81"/>
      <c r="O101" s="81"/>
      <c r="P101" s="82"/>
      <c r="Q101" s="77"/>
      <c r="R101" s="108"/>
      <c r="S101" s="81"/>
      <c r="T101" s="81"/>
      <c r="U101" s="81"/>
      <c r="V101" s="78"/>
      <c r="W101" s="57"/>
    </row>
    <row r="102" spans="1:23" ht="23.25">
      <c r="A102" s="58"/>
      <c r="B102" s="115"/>
      <c r="C102" s="75"/>
      <c r="D102" s="75"/>
      <c r="E102" s="75"/>
      <c r="F102" s="75"/>
      <c r="G102" s="75"/>
      <c r="H102" s="105"/>
      <c r="I102" s="106" t="s">
        <v>40</v>
      </c>
      <c r="J102" s="107"/>
      <c r="K102" s="130">
        <f>SUM(K107+K128+K173+K221+K356+K378)</f>
        <v>11353409.6</v>
      </c>
      <c r="L102" s="82">
        <f>SUM(L107+L128+L173+L221+L356+L378)</f>
        <v>6555625.8</v>
      </c>
      <c r="M102" s="82">
        <f>SUM(M107+M128+M173+M221+M356+M378)</f>
        <v>19242826.400000002</v>
      </c>
      <c r="N102" s="82">
        <f>SUM(N107+N128+N173+N221+N356+N378)</f>
        <v>0</v>
      </c>
      <c r="O102" s="131">
        <f>SUM(K102:N102)</f>
        <v>37151861.8</v>
      </c>
      <c r="P102" s="82">
        <f>SUM(P107+P128+P173+P221+P356+P378)</f>
        <v>4963829.1</v>
      </c>
      <c r="Q102" s="82">
        <f>SUM(Q107+Q128+Q173+Q221+Q356+Q378)</f>
        <v>32949252.400000006</v>
      </c>
      <c r="R102" s="82">
        <f>SUM(R107+R128+R173+R221+R356+R378)</f>
        <v>581878.9</v>
      </c>
      <c r="S102" s="78">
        <f>SUM(P102:R102)</f>
        <v>38494960.400000006</v>
      </c>
      <c r="T102" s="76">
        <f>SUM(O102+S102)</f>
        <v>75646822.2</v>
      </c>
      <c r="U102" s="78">
        <f>SUM(O102/T102)*100</f>
        <v>49.11225709095285</v>
      </c>
      <c r="V102" s="78">
        <f>SUM(S102/T102)*100</f>
        <v>50.88774290904715</v>
      </c>
      <c r="W102" s="57"/>
    </row>
    <row r="103" spans="1:23" ht="23.25">
      <c r="A103" s="58"/>
      <c r="B103" s="115"/>
      <c r="C103" s="116"/>
      <c r="D103" s="116"/>
      <c r="E103" s="116"/>
      <c r="F103" s="116"/>
      <c r="G103" s="116"/>
      <c r="H103" s="106"/>
      <c r="I103" s="106" t="s">
        <v>41</v>
      </c>
      <c r="J103" s="107"/>
      <c r="K103" s="130">
        <f>SUM(K108+K129+K174+K222+K357+K389)</f>
        <v>20184213.2</v>
      </c>
      <c r="L103" s="130">
        <f>SUM(L108+L129+L174+L222+L357+L389)</f>
        <v>5394570.7</v>
      </c>
      <c r="M103" s="130">
        <f>SUM(M108+M129+M174+M222+M357+M389)</f>
        <v>12095086.899999999</v>
      </c>
      <c r="N103" s="130">
        <f>SUM(N108+N129+N174+N222+N357+N389)</f>
        <v>0</v>
      </c>
      <c r="O103" s="82">
        <f>SUM(K103:N103)</f>
        <v>37673870.8</v>
      </c>
      <c r="P103" s="130">
        <f>SUM(P108+P129+P174+P222+P357+P389)</f>
        <v>2882134</v>
      </c>
      <c r="Q103" s="130">
        <f>SUM(Q108+Q129+Q174+Q222+Q357+Q389)</f>
        <v>26841314.5</v>
      </c>
      <c r="R103" s="130">
        <f>SUM(R108+R129+R174+R222+R357+R389)</f>
        <v>480943.7</v>
      </c>
      <c r="S103" s="78">
        <f>SUM(P103:R103)</f>
        <v>30204392.2</v>
      </c>
      <c r="T103" s="76">
        <f>SUM(O103+S103)</f>
        <v>67878263</v>
      </c>
      <c r="U103" s="78">
        <f>SUM(O103/T103)*100</f>
        <v>55.502113835765066</v>
      </c>
      <c r="V103" s="78">
        <f>SUM(S103/T103)*100</f>
        <v>44.497886164234934</v>
      </c>
      <c r="W103" s="57"/>
    </row>
    <row r="104" spans="1:23" ht="23.25">
      <c r="A104" s="58"/>
      <c r="B104" s="115"/>
      <c r="C104" s="116"/>
      <c r="D104" s="116"/>
      <c r="E104" s="116"/>
      <c r="F104" s="116"/>
      <c r="G104" s="116"/>
      <c r="H104" s="106"/>
      <c r="I104" s="106" t="s">
        <v>42</v>
      </c>
      <c r="J104" s="107"/>
      <c r="K104" s="78">
        <f>SUM(K103/K102)*100</f>
        <v>177.78107115945153</v>
      </c>
      <c r="L104" s="78">
        <f>SUM(L103/L102)*100</f>
        <v>82.28917977594146</v>
      </c>
      <c r="M104" s="78">
        <f>SUM(M103/M102)*100</f>
        <v>62.85504347739684</v>
      </c>
      <c r="N104" s="76"/>
      <c r="O104" s="78">
        <f aca="true" t="shared" si="22" ref="O104:T104">SUM(O103/O102)*100</f>
        <v>101.40506821114413</v>
      </c>
      <c r="P104" s="78">
        <f t="shared" si="22"/>
        <v>58.062716139844554</v>
      </c>
      <c r="Q104" s="78">
        <f t="shared" si="22"/>
        <v>81.46259033179155</v>
      </c>
      <c r="R104" s="78">
        <f t="shared" si="22"/>
        <v>82.653572762305</v>
      </c>
      <c r="S104" s="78">
        <f t="shared" si="22"/>
        <v>78.46323748913376</v>
      </c>
      <c r="T104" s="78">
        <f t="shared" si="22"/>
        <v>89.73048837469871</v>
      </c>
      <c r="U104" s="76"/>
      <c r="V104" s="76"/>
      <c r="W104" s="57"/>
    </row>
    <row r="105" spans="1:23" ht="23.25">
      <c r="A105" s="58"/>
      <c r="B105" s="127"/>
      <c r="C105" s="127"/>
      <c r="D105" s="127"/>
      <c r="E105" s="127"/>
      <c r="F105" s="127"/>
      <c r="G105" s="115"/>
      <c r="H105" s="105"/>
      <c r="I105" s="106"/>
      <c r="J105" s="107"/>
      <c r="K105" s="114"/>
      <c r="L105" s="78"/>
      <c r="M105" s="114"/>
      <c r="N105" s="78"/>
      <c r="O105" s="78"/>
      <c r="P105" s="114"/>
      <c r="Q105" s="114"/>
      <c r="R105" s="114"/>
      <c r="S105" s="78"/>
      <c r="T105" s="78"/>
      <c r="U105" s="78"/>
      <c r="V105" s="78"/>
      <c r="W105" s="57"/>
    </row>
    <row r="106" spans="1:23" ht="23.25">
      <c r="A106" s="58"/>
      <c r="B106" s="115"/>
      <c r="C106" s="115"/>
      <c r="D106" s="115"/>
      <c r="E106" s="115"/>
      <c r="F106" s="127" t="s">
        <v>55</v>
      </c>
      <c r="G106" s="115"/>
      <c r="H106" s="105"/>
      <c r="I106" s="106" t="s">
        <v>56</v>
      </c>
      <c r="J106" s="107"/>
      <c r="K106" s="114"/>
      <c r="L106" s="78"/>
      <c r="M106" s="114"/>
      <c r="N106" s="78"/>
      <c r="O106" s="78"/>
      <c r="P106" s="114"/>
      <c r="Q106" s="114"/>
      <c r="R106" s="114"/>
      <c r="S106" s="78"/>
      <c r="T106" s="78"/>
      <c r="U106" s="78"/>
      <c r="V106" s="78"/>
      <c r="W106" s="57"/>
    </row>
    <row r="107" spans="1:23" ht="23.25">
      <c r="A107" s="58"/>
      <c r="B107" s="115"/>
      <c r="C107" s="116"/>
      <c r="D107" s="116"/>
      <c r="E107" s="116"/>
      <c r="F107" s="116"/>
      <c r="G107" s="116"/>
      <c r="H107" s="106"/>
      <c r="I107" s="106" t="s">
        <v>40</v>
      </c>
      <c r="J107" s="107"/>
      <c r="K107" s="76"/>
      <c r="L107" s="76"/>
      <c r="M107" s="76"/>
      <c r="N107" s="76"/>
      <c r="O107" s="76"/>
      <c r="P107" s="76">
        <f>SUM(P112)</f>
        <v>73091.2</v>
      </c>
      <c r="Q107" s="76">
        <f>SUM(Q112)</f>
        <v>3836660.5</v>
      </c>
      <c r="R107" s="76">
        <f>SUM(R112)</f>
        <v>0</v>
      </c>
      <c r="S107" s="78">
        <f>SUM(P107:R107)</f>
        <v>3909751.7</v>
      </c>
      <c r="T107" s="76">
        <f>SUM(O107+S107)</f>
        <v>3909751.7</v>
      </c>
      <c r="U107" s="78">
        <f>SUM(O107/T107)*100</f>
        <v>0</v>
      </c>
      <c r="V107" s="78">
        <f>SUM(S107/T107)*100</f>
        <v>100</v>
      </c>
      <c r="W107" s="57"/>
    </row>
    <row r="108" spans="1:23" ht="23.25">
      <c r="A108" s="58"/>
      <c r="B108" s="115"/>
      <c r="C108" s="115"/>
      <c r="D108" s="115"/>
      <c r="E108" s="115"/>
      <c r="F108" s="115"/>
      <c r="G108" s="115"/>
      <c r="H108" s="105"/>
      <c r="I108" s="106" t="s">
        <v>41</v>
      </c>
      <c r="J108" s="107"/>
      <c r="K108" s="114"/>
      <c r="L108" s="78"/>
      <c r="M108" s="114"/>
      <c r="N108" s="78"/>
      <c r="O108" s="78"/>
      <c r="P108" s="76">
        <f>SUM(P123)</f>
        <v>9120.4</v>
      </c>
      <c r="Q108" s="76">
        <f>SUM(Q123)</f>
        <v>3147665.5</v>
      </c>
      <c r="R108" s="76">
        <f>SUM(R123)</f>
        <v>0</v>
      </c>
      <c r="S108" s="78">
        <f>SUM(P108:R108)</f>
        <v>3156785.9</v>
      </c>
      <c r="T108" s="76">
        <f>SUM(O108+S108)</f>
        <v>3156785.9</v>
      </c>
      <c r="U108" s="78">
        <f>SUM(O108/T108)*100</f>
        <v>0</v>
      </c>
      <c r="V108" s="78">
        <f>SUM(S108/T108)*100</f>
        <v>100</v>
      </c>
      <c r="W108" s="57"/>
    </row>
    <row r="109" spans="1:23" ht="23.25">
      <c r="A109" s="58"/>
      <c r="B109" s="115"/>
      <c r="C109" s="115"/>
      <c r="D109" s="115"/>
      <c r="E109" s="115"/>
      <c r="F109" s="115"/>
      <c r="G109" s="115"/>
      <c r="H109" s="105"/>
      <c r="I109" s="106" t="s">
        <v>42</v>
      </c>
      <c r="J109" s="107"/>
      <c r="K109" s="114"/>
      <c r="L109" s="78"/>
      <c r="M109" s="114"/>
      <c r="N109" s="78"/>
      <c r="O109" s="78"/>
      <c r="P109" s="78">
        <f>SUM(P108/P107)*100</f>
        <v>12.478109539862528</v>
      </c>
      <c r="Q109" s="78">
        <f>SUM(Q108/Q107)*100</f>
        <v>82.04180432435969</v>
      </c>
      <c r="R109" s="114"/>
      <c r="S109" s="78">
        <f>SUM(S108/S107)*100</f>
        <v>80.74133966103268</v>
      </c>
      <c r="T109" s="78">
        <f>SUM(T108/T107)*100</f>
        <v>80.74133966103268</v>
      </c>
      <c r="U109" s="78"/>
      <c r="V109" s="78"/>
      <c r="W109" s="57"/>
    </row>
    <row r="110" spans="1:23" ht="23.25">
      <c r="A110" s="58"/>
      <c r="B110" s="115"/>
      <c r="C110" s="115"/>
      <c r="D110" s="115"/>
      <c r="E110" s="115"/>
      <c r="F110" s="115"/>
      <c r="G110" s="115"/>
      <c r="H110" s="105"/>
      <c r="I110" s="106"/>
      <c r="J110" s="107"/>
      <c r="K110" s="114"/>
      <c r="L110" s="78"/>
      <c r="M110" s="114"/>
      <c r="N110" s="78"/>
      <c r="O110" s="78"/>
      <c r="P110" s="114"/>
      <c r="Q110" s="114"/>
      <c r="R110" s="114"/>
      <c r="S110" s="78"/>
      <c r="T110" s="78"/>
      <c r="U110" s="78"/>
      <c r="V110" s="78"/>
      <c r="W110" s="57"/>
    </row>
    <row r="111" spans="1:23" ht="23.25">
      <c r="A111" s="58"/>
      <c r="B111" s="115"/>
      <c r="C111" s="115"/>
      <c r="D111" s="115"/>
      <c r="E111" s="115"/>
      <c r="F111" s="115"/>
      <c r="G111" s="93" t="s">
        <v>63</v>
      </c>
      <c r="H111" s="105"/>
      <c r="I111" s="106" t="s">
        <v>64</v>
      </c>
      <c r="J111" s="107"/>
      <c r="K111" s="114"/>
      <c r="L111" s="78"/>
      <c r="M111" s="114"/>
      <c r="N111" s="78"/>
      <c r="O111" s="78"/>
      <c r="P111" s="114"/>
      <c r="Q111" s="114"/>
      <c r="R111" s="114"/>
      <c r="S111" s="78"/>
      <c r="T111" s="78"/>
      <c r="U111" s="78"/>
      <c r="V111" s="78"/>
      <c r="W111" s="57"/>
    </row>
    <row r="112" spans="1:23" ht="23.25">
      <c r="A112" s="58"/>
      <c r="B112" s="115"/>
      <c r="C112" s="115"/>
      <c r="D112" s="115"/>
      <c r="E112" s="115"/>
      <c r="F112" s="115"/>
      <c r="G112" s="115"/>
      <c r="H112" s="105"/>
      <c r="I112" s="106" t="s">
        <v>40</v>
      </c>
      <c r="J112" s="107"/>
      <c r="K112" s="114"/>
      <c r="L112" s="78"/>
      <c r="M112" s="114"/>
      <c r="N112" s="78"/>
      <c r="O112" s="78"/>
      <c r="P112" s="114">
        <v>73091.2</v>
      </c>
      <c r="Q112" s="114">
        <v>3836660.5</v>
      </c>
      <c r="R112" s="114"/>
      <c r="S112" s="78">
        <f>SUM(P112:R112)</f>
        <v>3909751.7</v>
      </c>
      <c r="T112" s="78">
        <f>SUM(O112+S112)</f>
        <v>3909751.7</v>
      </c>
      <c r="U112" s="78">
        <f>SUM(O112/T112)*100</f>
        <v>0</v>
      </c>
      <c r="V112" s="78">
        <f>SUM(S112/T112)*100</f>
        <v>100</v>
      </c>
      <c r="W112" s="57"/>
    </row>
    <row r="113" spans="1:23" ht="23.25">
      <c r="A113" s="58"/>
      <c r="B113" s="115"/>
      <c r="C113" s="115"/>
      <c r="D113" s="115"/>
      <c r="E113" s="115"/>
      <c r="F113" s="115"/>
      <c r="G113" s="115"/>
      <c r="H113" s="105"/>
      <c r="I113" s="106"/>
      <c r="J113" s="107"/>
      <c r="K113" s="114"/>
      <c r="L113" s="78"/>
      <c r="M113" s="114"/>
      <c r="N113" s="78"/>
      <c r="O113" s="78"/>
      <c r="P113" s="114"/>
      <c r="Q113" s="114"/>
      <c r="R113" s="114"/>
      <c r="S113" s="78"/>
      <c r="T113" s="78"/>
      <c r="U113" s="78"/>
      <c r="V113" s="78"/>
      <c r="W113" s="57"/>
    </row>
    <row r="114" spans="1:23" ht="23.25">
      <c r="A114" s="58"/>
      <c r="B114" s="128"/>
      <c r="C114" s="128"/>
      <c r="D114" s="128"/>
      <c r="E114" s="128"/>
      <c r="F114" s="128"/>
      <c r="G114" s="128"/>
      <c r="H114" s="117"/>
      <c r="I114" s="118"/>
      <c r="J114" s="119"/>
      <c r="K114" s="120"/>
      <c r="L114" s="121"/>
      <c r="M114" s="120"/>
      <c r="N114" s="121"/>
      <c r="O114" s="121"/>
      <c r="P114" s="120"/>
      <c r="Q114" s="120"/>
      <c r="R114" s="120"/>
      <c r="S114" s="121"/>
      <c r="T114" s="121"/>
      <c r="U114" s="121"/>
      <c r="V114" s="121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23" t="s">
        <v>154</v>
      </c>
      <c r="C116" s="123"/>
      <c r="D116" s="123"/>
      <c r="E116" s="123"/>
      <c r="F116" s="123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151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24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16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16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16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25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5"/>
      <c r="C122" s="115"/>
      <c r="D122" s="115"/>
      <c r="E122" s="115"/>
      <c r="F122" s="115"/>
      <c r="G122" s="115"/>
      <c r="H122" s="105"/>
      <c r="I122" s="106"/>
      <c r="J122" s="107"/>
      <c r="K122" s="114"/>
      <c r="L122" s="78"/>
      <c r="M122" s="114"/>
      <c r="N122" s="78"/>
      <c r="O122" s="78"/>
      <c r="P122" s="114"/>
      <c r="Q122" s="114"/>
      <c r="R122" s="114"/>
      <c r="S122" s="78"/>
      <c r="T122" s="78"/>
      <c r="U122" s="78"/>
      <c r="V122" s="78"/>
      <c r="W122" s="57"/>
    </row>
    <row r="123" spans="1:23" ht="23.25">
      <c r="A123" s="58"/>
      <c r="B123" s="93" t="s">
        <v>60</v>
      </c>
      <c r="C123" s="93" t="s">
        <v>53</v>
      </c>
      <c r="D123" s="93" t="s">
        <v>45</v>
      </c>
      <c r="E123" s="75"/>
      <c r="F123" s="93" t="s">
        <v>55</v>
      </c>
      <c r="G123" s="93" t="s">
        <v>63</v>
      </c>
      <c r="H123" s="105"/>
      <c r="I123" s="106" t="s">
        <v>41</v>
      </c>
      <c r="J123" s="107"/>
      <c r="K123" s="114"/>
      <c r="L123" s="78"/>
      <c r="M123" s="114"/>
      <c r="N123" s="78"/>
      <c r="O123" s="78"/>
      <c r="P123" s="114">
        <v>9120.4</v>
      </c>
      <c r="Q123" s="114">
        <v>3147665.5</v>
      </c>
      <c r="R123" s="114"/>
      <c r="S123" s="78">
        <f>SUM(P123:R123)</f>
        <v>3156785.9</v>
      </c>
      <c r="T123" s="78">
        <f>SUM(O123+S123)</f>
        <v>3156785.9</v>
      </c>
      <c r="U123" s="78">
        <f>SUM(O123/T123)*100</f>
        <v>0</v>
      </c>
      <c r="V123" s="78">
        <f>SUM(S123/T123)*100</f>
        <v>100</v>
      </c>
      <c r="W123" s="57"/>
    </row>
    <row r="124" spans="1:23" ht="23.25">
      <c r="A124" s="58"/>
      <c r="B124" s="75"/>
      <c r="C124" s="75"/>
      <c r="D124" s="75"/>
      <c r="E124" s="75"/>
      <c r="F124" s="75"/>
      <c r="G124" s="75"/>
      <c r="H124" s="105"/>
      <c r="I124" s="106" t="s">
        <v>42</v>
      </c>
      <c r="J124" s="107"/>
      <c r="K124" s="114"/>
      <c r="L124" s="78"/>
      <c r="M124" s="114"/>
      <c r="N124" s="78"/>
      <c r="O124" s="78"/>
      <c r="P124" s="78">
        <f>SUM(P123/P112)*100</f>
        <v>12.478109539862528</v>
      </c>
      <c r="Q124" s="78">
        <f>SUM(Q123/Q112)*100</f>
        <v>82.04180432435969</v>
      </c>
      <c r="R124" s="114"/>
      <c r="S124" s="78">
        <f>SUM(S123/S112)*100</f>
        <v>80.74133966103268</v>
      </c>
      <c r="T124" s="78">
        <f>SUM(T123/T112)*100</f>
        <v>80.74133966103268</v>
      </c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75"/>
      <c r="G125" s="75"/>
      <c r="H125" s="105"/>
      <c r="I125" s="106"/>
      <c r="J125" s="107"/>
      <c r="K125" s="114"/>
      <c r="L125" s="78"/>
      <c r="M125" s="114"/>
      <c r="N125" s="78"/>
      <c r="O125" s="78"/>
      <c r="P125" s="114"/>
      <c r="Q125" s="114"/>
      <c r="R125" s="114"/>
      <c r="S125" s="78"/>
      <c r="T125" s="78"/>
      <c r="U125" s="78"/>
      <c r="V125" s="78"/>
      <c r="W125" s="57"/>
    </row>
    <row r="126" spans="1:23" ht="23.25">
      <c r="A126" s="58"/>
      <c r="B126" s="75"/>
      <c r="C126" s="75"/>
      <c r="D126" s="75"/>
      <c r="E126" s="75"/>
      <c r="F126" s="93" t="s">
        <v>65</v>
      </c>
      <c r="G126" s="75"/>
      <c r="H126" s="105"/>
      <c r="I126" s="106" t="s">
        <v>124</v>
      </c>
      <c r="J126" s="107"/>
      <c r="K126" s="114"/>
      <c r="L126" s="78"/>
      <c r="M126" s="114"/>
      <c r="N126" s="78"/>
      <c r="O126" s="78"/>
      <c r="P126" s="114"/>
      <c r="Q126" s="114"/>
      <c r="R126" s="114"/>
      <c r="S126" s="78"/>
      <c r="T126" s="78"/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127"/>
      <c r="G127" s="116"/>
      <c r="H127" s="106"/>
      <c r="I127" s="106" t="s">
        <v>125</v>
      </c>
      <c r="J127" s="107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57"/>
    </row>
    <row r="128" spans="1:23" ht="23.25">
      <c r="A128" s="58"/>
      <c r="B128" s="75"/>
      <c r="C128" s="75"/>
      <c r="D128" s="75"/>
      <c r="E128" s="75"/>
      <c r="F128" s="75"/>
      <c r="G128" s="75"/>
      <c r="H128" s="105"/>
      <c r="I128" s="106" t="s">
        <v>40</v>
      </c>
      <c r="J128" s="107"/>
      <c r="K128" s="114">
        <f aca="true" t="shared" si="23" ref="K128:N129">SUM(K133+K138+K143+K149+K162+K167)</f>
        <v>1330106.2</v>
      </c>
      <c r="L128" s="114">
        <f t="shared" si="23"/>
        <v>417723.1</v>
      </c>
      <c r="M128" s="114">
        <f t="shared" si="23"/>
        <v>1927410.9</v>
      </c>
      <c r="N128" s="114">
        <f t="shared" si="23"/>
        <v>0</v>
      </c>
      <c r="O128" s="78">
        <f>SUM(K128:N128)</f>
        <v>3675240.1999999997</v>
      </c>
      <c r="P128" s="114">
        <f aca="true" t="shared" si="24" ref="P128:R129">SUM(P133+P138+P143+P149+P162+P167)</f>
        <v>256251.7</v>
      </c>
      <c r="Q128" s="114">
        <f t="shared" si="24"/>
        <v>2028924.8000000003</v>
      </c>
      <c r="R128" s="114">
        <f t="shared" si="24"/>
        <v>71300</v>
      </c>
      <c r="S128" s="78">
        <f>SUM(P128:R128)</f>
        <v>2356476.5000000005</v>
      </c>
      <c r="T128" s="78">
        <f>SUM(O128+S128)</f>
        <v>6031716.7</v>
      </c>
      <c r="U128" s="78">
        <f>SUM(O128/T128)*100</f>
        <v>60.93191014757042</v>
      </c>
      <c r="V128" s="78">
        <f>SUM(S128/T128)*100</f>
        <v>39.06808985242958</v>
      </c>
      <c r="W128" s="57"/>
    </row>
    <row r="129" spans="1:23" ht="23.25">
      <c r="A129" s="58"/>
      <c r="B129" s="115"/>
      <c r="C129" s="116"/>
      <c r="D129" s="116"/>
      <c r="E129" s="116"/>
      <c r="F129" s="75"/>
      <c r="G129" s="75"/>
      <c r="H129" s="105"/>
      <c r="I129" s="106" t="s">
        <v>41</v>
      </c>
      <c r="J129" s="107"/>
      <c r="K129" s="114">
        <f t="shared" si="23"/>
        <v>2023958.6</v>
      </c>
      <c r="L129" s="114">
        <f t="shared" si="23"/>
        <v>281960.8</v>
      </c>
      <c r="M129" s="114">
        <f t="shared" si="23"/>
        <v>1434510</v>
      </c>
      <c r="N129" s="114">
        <f t="shared" si="23"/>
        <v>0</v>
      </c>
      <c r="O129" s="78">
        <f>SUM(K129:N129)</f>
        <v>3740429.4</v>
      </c>
      <c r="P129" s="114">
        <f t="shared" si="24"/>
        <v>204071.3</v>
      </c>
      <c r="Q129" s="114">
        <f t="shared" si="24"/>
        <v>1617025.2999999998</v>
      </c>
      <c r="R129" s="114">
        <f t="shared" si="24"/>
        <v>80943.7</v>
      </c>
      <c r="S129" s="78">
        <f>SUM(P129:R129)</f>
        <v>1902040.2999999998</v>
      </c>
      <c r="T129" s="78">
        <f>SUM(O129+S129)</f>
        <v>5642469.699999999</v>
      </c>
      <c r="U129" s="78">
        <f>SUM(O129/T129)*100</f>
        <v>66.2906421987521</v>
      </c>
      <c r="V129" s="78">
        <f>SUM(S129/T129)*100</f>
        <v>33.70935780124792</v>
      </c>
      <c r="W129" s="57"/>
    </row>
    <row r="130" spans="1:23" ht="23.25">
      <c r="A130" s="58"/>
      <c r="B130" s="75"/>
      <c r="C130" s="75"/>
      <c r="D130" s="75"/>
      <c r="E130" s="75"/>
      <c r="F130" s="75"/>
      <c r="G130" s="75"/>
      <c r="H130" s="105"/>
      <c r="I130" s="106" t="s">
        <v>42</v>
      </c>
      <c r="J130" s="107"/>
      <c r="K130" s="78">
        <f>SUM(K129/K128)*100</f>
        <v>152.1651880128068</v>
      </c>
      <c r="L130" s="78">
        <f>SUM(L129/L128)*100</f>
        <v>67.4994511914711</v>
      </c>
      <c r="M130" s="78">
        <f>SUM(M129/M128)*100</f>
        <v>74.42678673239837</v>
      </c>
      <c r="N130" s="78"/>
      <c r="O130" s="78">
        <f aca="true" t="shared" si="25" ref="O130:T130">SUM(O129/O128)*100</f>
        <v>101.77373984971105</v>
      </c>
      <c r="P130" s="78">
        <f t="shared" si="25"/>
        <v>79.6370521639466</v>
      </c>
      <c r="Q130" s="78">
        <f t="shared" si="25"/>
        <v>79.69863151162625</v>
      </c>
      <c r="R130" s="78">
        <f t="shared" si="25"/>
        <v>113.52552594670406</v>
      </c>
      <c r="S130" s="78">
        <f t="shared" si="25"/>
        <v>80.71543679726912</v>
      </c>
      <c r="T130" s="78">
        <f t="shared" si="25"/>
        <v>93.54666309178612</v>
      </c>
      <c r="U130" s="78"/>
      <c r="V130" s="78"/>
      <c r="W130" s="57"/>
    </row>
    <row r="131" spans="1:23" ht="23.25">
      <c r="A131" s="58"/>
      <c r="B131" s="75"/>
      <c r="C131" s="75"/>
      <c r="D131" s="75"/>
      <c r="E131" s="75"/>
      <c r="F131" s="75"/>
      <c r="G131" s="75"/>
      <c r="H131" s="105"/>
      <c r="I131" s="106"/>
      <c r="J131" s="107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57"/>
    </row>
    <row r="132" spans="1:23" ht="23.25">
      <c r="A132" s="58"/>
      <c r="B132" s="75"/>
      <c r="C132" s="75"/>
      <c r="D132" s="75"/>
      <c r="E132" s="75"/>
      <c r="F132" s="75"/>
      <c r="G132" s="93" t="s">
        <v>67</v>
      </c>
      <c r="H132" s="105"/>
      <c r="I132" s="106" t="s">
        <v>68</v>
      </c>
      <c r="J132" s="107"/>
      <c r="K132" s="114"/>
      <c r="L132" s="78"/>
      <c r="M132" s="114"/>
      <c r="N132" s="78"/>
      <c r="O132" s="78"/>
      <c r="P132" s="114"/>
      <c r="Q132" s="114"/>
      <c r="R132" s="114"/>
      <c r="S132" s="78"/>
      <c r="T132" s="78"/>
      <c r="U132" s="78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75"/>
      <c r="H133" s="105"/>
      <c r="I133" s="106" t="s">
        <v>40</v>
      </c>
      <c r="J133" s="107"/>
      <c r="K133" s="114"/>
      <c r="L133" s="78"/>
      <c r="M133" s="114"/>
      <c r="N133" s="78"/>
      <c r="O133" s="78"/>
      <c r="P133" s="114"/>
      <c r="Q133" s="114">
        <v>1612175.1</v>
      </c>
      <c r="R133" s="114"/>
      <c r="S133" s="78">
        <f>SUM(P133:R133)</f>
        <v>1612175.1</v>
      </c>
      <c r="T133" s="78">
        <f>SUM(O133+S133)</f>
        <v>1612175.1</v>
      </c>
      <c r="U133" s="78"/>
      <c r="V133" s="78">
        <f>SUM(S133/T133)*100</f>
        <v>100</v>
      </c>
      <c r="W133" s="57"/>
    </row>
    <row r="134" spans="1:23" ht="23.25">
      <c r="A134" s="58"/>
      <c r="B134" s="75"/>
      <c r="C134" s="75"/>
      <c r="D134" s="75"/>
      <c r="E134" s="75"/>
      <c r="F134" s="75"/>
      <c r="G134" s="75"/>
      <c r="H134" s="105"/>
      <c r="I134" s="106" t="s">
        <v>41</v>
      </c>
      <c r="J134" s="107"/>
      <c r="K134" s="114"/>
      <c r="L134" s="78"/>
      <c r="M134" s="114"/>
      <c r="N134" s="78"/>
      <c r="O134" s="78"/>
      <c r="P134" s="114"/>
      <c r="Q134" s="114">
        <v>1066907.8</v>
      </c>
      <c r="R134" s="114"/>
      <c r="S134" s="78">
        <f>SUM(P134:R134)</f>
        <v>1066907.8</v>
      </c>
      <c r="T134" s="78">
        <f>SUM(O134+S134)</f>
        <v>1066907.8</v>
      </c>
      <c r="U134" s="78"/>
      <c r="V134" s="78">
        <f>SUM(S134/T134)*100</f>
        <v>100</v>
      </c>
      <c r="W134" s="57"/>
    </row>
    <row r="135" spans="1:23" ht="23.25">
      <c r="A135" s="58"/>
      <c r="B135" s="75"/>
      <c r="C135" s="75"/>
      <c r="D135" s="75"/>
      <c r="E135" s="75"/>
      <c r="F135" s="75"/>
      <c r="G135" s="75"/>
      <c r="H135" s="105"/>
      <c r="I135" s="106" t="s">
        <v>42</v>
      </c>
      <c r="J135" s="107"/>
      <c r="K135" s="114"/>
      <c r="L135" s="78"/>
      <c r="M135" s="114"/>
      <c r="N135" s="78"/>
      <c r="O135" s="78"/>
      <c r="P135" s="114"/>
      <c r="Q135" s="78">
        <f>SUM(Q134/Q133)*100</f>
        <v>66.17815893571361</v>
      </c>
      <c r="R135" s="114"/>
      <c r="S135" s="78">
        <f>SUM(S134/S133)*100</f>
        <v>66.17815893571361</v>
      </c>
      <c r="T135" s="78">
        <f>SUM(T134/T133)*100</f>
        <v>66.17815893571361</v>
      </c>
      <c r="U135" s="78"/>
      <c r="V135" s="78"/>
      <c r="W135" s="57"/>
    </row>
    <row r="136" spans="1:23" ht="23.25">
      <c r="A136" s="58"/>
      <c r="B136" s="75"/>
      <c r="C136" s="75"/>
      <c r="D136" s="75"/>
      <c r="E136" s="75"/>
      <c r="F136" s="93"/>
      <c r="G136" s="93"/>
      <c r="H136" s="105"/>
      <c r="I136" s="106"/>
      <c r="J136" s="107"/>
      <c r="K136" s="77"/>
      <c r="L136" s="78"/>
      <c r="M136" s="79"/>
      <c r="N136" s="81"/>
      <c r="O136" s="81"/>
      <c r="P136" s="82"/>
      <c r="Q136" s="77"/>
      <c r="R136" s="108"/>
      <c r="S136" s="81"/>
      <c r="T136" s="81"/>
      <c r="U136" s="81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93" t="s">
        <v>69</v>
      </c>
      <c r="H137" s="105"/>
      <c r="I137" s="106" t="s">
        <v>126</v>
      </c>
      <c r="J137" s="107"/>
      <c r="K137" s="77"/>
      <c r="L137" s="78"/>
      <c r="M137" s="79"/>
      <c r="N137" s="81"/>
      <c r="O137" s="81"/>
      <c r="P137" s="82"/>
      <c r="Q137" s="77"/>
      <c r="R137" s="108"/>
      <c r="S137" s="81"/>
      <c r="T137" s="81"/>
      <c r="U137" s="81"/>
      <c r="V137" s="78"/>
      <c r="W137" s="57"/>
    </row>
    <row r="138" spans="1:23" ht="23.25">
      <c r="A138" s="58"/>
      <c r="B138" s="127"/>
      <c r="C138" s="93"/>
      <c r="D138" s="93"/>
      <c r="E138" s="93"/>
      <c r="F138" s="115"/>
      <c r="G138" s="116"/>
      <c r="H138" s="106"/>
      <c r="I138" s="106" t="s">
        <v>40</v>
      </c>
      <c r="J138" s="107"/>
      <c r="K138" s="76"/>
      <c r="L138" s="76"/>
      <c r="M138" s="76"/>
      <c r="N138" s="76"/>
      <c r="O138" s="76"/>
      <c r="P138" s="76">
        <v>256251.7</v>
      </c>
      <c r="Q138" s="76">
        <v>136045.3</v>
      </c>
      <c r="R138" s="76">
        <v>71300</v>
      </c>
      <c r="S138" s="78">
        <f>SUM(P138:R138)</f>
        <v>463597</v>
      </c>
      <c r="T138" s="78">
        <f>SUM(O138+S138)</f>
        <v>463597</v>
      </c>
      <c r="U138" s="76"/>
      <c r="V138" s="78">
        <f>SUM(S138/T138)*100</f>
        <v>100</v>
      </c>
      <c r="W138" s="57"/>
    </row>
    <row r="139" spans="1:23" ht="23.25">
      <c r="A139" s="58"/>
      <c r="B139" s="115"/>
      <c r="C139" s="75"/>
      <c r="D139" s="75"/>
      <c r="E139" s="75"/>
      <c r="F139" s="115"/>
      <c r="G139" s="116"/>
      <c r="H139" s="106"/>
      <c r="I139" s="106" t="s">
        <v>41</v>
      </c>
      <c r="J139" s="107"/>
      <c r="K139" s="76"/>
      <c r="L139" s="76"/>
      <c r="M139" s="76"/>
      <c r="N139" s="76"/>
      <c r="O139" s="76"/>
      <c r="P139" s="76">
        <v>204071.3</v>
      </c>
      <c r="Q139" s="76">
        <v>142034.7</v>
      </c>
      <c r="R139" s="76">
        <v>80943.7</v>
      </c>
      <c r="S139" s="78">
        <f>SUM(P139:R139)</f>
        <v>427049.7</v>
      </c>
      <c r="T139" s="78">
        <f>SUM(O139+S139)</f>
        <v>427049.7</v>
      </c>
      <c r="U139" s="76"/>
      <c r="V139" s="78">
        <f>SUM(S139/T139)*100</f>
        <v>100</v>
      </c>
      <c r="W139" s="57"/>
    </row>
    <row r="140" spans="1:23" ht="23.25">
      <c r="A140" s="58"/>
      <c r="B140" s="115"/>
      <c r="C140" s="75"/>
      <c r="D140" s="75"/>
      <c r="E140" s="75"/>
      <c r="F140" s="127"/>
      <c r="G140" s="115"/>
      <c r="H140" s="105"/>
      <c r="I140" s="106" t="s">
        <v>42</v>
      </c>
      <c r="J140" s="107"/>
      <c r="K140" s="114"/>
      <c r="L140" s="78"/>
      <c r="M140" s="114"/>
      <c r="N140" s="78"/>
      <c r="O140" s="78"/>
      <c r="P140" s="78">
        <f>SUM(P139/P138)*100</f>
        <v>79.6370521639466</v>
      </c>
      <c r="Q140" s="78">
        <f>SUM(Q139/Q138)*100</f>
        <v>104.40250416589183</v>
      </c>
      <c r="R140" s="78">
        <f>SUM(R139/R138)*100</f>
        <v>113.52552594670406</v>
      </c>
      <c r="S140" s="78">
        <f>SUM(S139/S138)*100</f>
        <v>92.11657970176684</v>
      </c>
      <c r="T140" s="78">
        <f>SUM(T139/T138)*100</f>
        <v>92.11657970176684</v>
      </c>
      <c r="U140" s="78"/>
      <c r="V140" s="78"/>
      <c r="W140" s="57"/>
    </row>
    <row r="141" spans="1:23" ht="23.25">
      <c r="A141" s="58"/>
      <c r="B141" s="115"/>
      <c r="C141" s="116"/>
      <c r="D141" s="116"/>
      <c r="E141" s="116"/>
      <c r="F141" s="115"/>
      <c r="G141" s="115"/>
      <c r="H141" s="105"/>
      <c r="I141" s="106"/>
      <c r="J141" s="107"/>
      <c r="K141" s="114"/>
      <c r="L141" s="78"/>
      <c r="M141" s="114"/>
      <c r="N141" s="78"/>
      <c r="O141" s="78"/>
      <c r="P141" s="114"/>
      <c r="Q141" s="114"/>
      <c r="R141" s="114"/>
      <c r="S141" s="78"/>
      <c r="T141" s="78"/>
      <c r="U141" s="78"/>
      <c r="V141" s="78"/>
      <c r="W141" s="57"/>
    </row>
    <row r="142" spans="1:23" ht="23.25">
      <c r="A142" s="58"/>
      <c r="B142" s="115"/>
      <c r="C142" s="116"/>
      <c r="D142" s="116"/>
      <c r="E142" s="116"/>
      <c r="F142" s="116"/>
      <c r="G142" s="126" t="s">
        <v>70</v>
      </c>
      <c r="H142" s="106"/>
      <c r="I142" s="106" t="s">
        <v>71</v>
      </c>
      <c r="J142" s="107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57"/>
    </row>
    <row r="143" spans="1:23" ht="23.25">
      <c r="A143" s="58"/>
      <c r="B143" s="127"/>
      <c r="C143" s="127"/>
      <c r="D143" s="127"/>
      <c r="E143" s="127"/>
      <c r="F143" s="115"/>
      <c r="G143" s="115"/>
      <c r="H143" s="105"/>
      <c r="I143" s="106" t="s">
        <v>40</v>
      </c>
      <c r="J143" s="107"/>
      <c r="K143" s="114">
        <v>1330106.2</v>
      </c>
      <c r="L143" s="78">
        <v>417723.1</v>
      </c>
      <c r="M143" s="114">
        <v>1927410.9</v>
      </c>
      <c r="N143" s="78"/>
      <c r="O143" s="78">
        <f>SUM(K143:N143)</f>
        <v>3675240.1999999997</v>
      </c>
      <c r="P143" s="114"/>
      <c r="Q143" s="114"/>
      <c r="R143" s="114"/>
      <c r="S143" s="78"/>
      <c r="T143" s="78">
        <f>SUM(O143+S143)</f>
        <v>3675240.1999999997</v>
      </c>
      <c r="U143" s="78">
        <f>SUM(O143/T143)*100</f>
        <v>100</v>
      </c>
      <c r="V143" s="78">
        <f>SUM(S143/T143)*100</f>
        <v>0</v>
      </c>
      <c r="W143" s="57"/>
    </row>
    <row r="144" spans="1:23" ht="23.25">
      <c r="A144" s="58"/>
      <c r="B144" s="115"/>
      <c r="C144" s="115"/>
      <c r="D144" s="115"/>
      <c r="E144" s="115"/>
      <c r="F144" s="115"/>
      <c r="G144" s="115"/>
      <c r="H144" s="105"/>
      <c r="I144" s="106" t="s">
        <v>41</v>
      </c>
      <c r="J144" s="107"/>
      <c r="K144" s="114">
        <v>2023958.6</v>
      </c>
      <c r="L144" s="78">
        <v>281960.8</v>
      </c>
      <c r="M144" s="114">
        <v>1434510</v>
      </c>
      <c r="N144" s="78"/>
      <c r="O144" s="78">
        <f>SUM(K144:N144)</f>
        <v>3740429.4</v>
      </c>
      <c r="P144" s="114"/>
      <c r="Q144" s="114"/>
      <c r="R144" s="114"/>
      <c r="S144" s="78"/>
      <c r="T144" s="78">
        <f>SUM(O144+S144)</f>
        <v>3740429.4</v>
      </c>
      <c r="U144" s="78">
        <f>SUM(O144/T144)*100</f>
        <v>100</v>
      </c>
      <c r="V144" s="78">
        <f>SUM(S144/T144)*100</f>
        <v>0</v>
      </c>
      <c r="W144" s="57"/>
    </row>
    <row r="145" spans="1:23" ht="23.25">
      <c r="A145" s="58"/>
      <c r="B145" s="115"/>
      <c r="C145" s="116"/>
      <c r="D145" s="116"/>
      <c r="E145" s="116"/>
      <c r="F145" s="115"/>
      <c r="G145" s="115"/>
      <c r="H145" s="105"/>
      <c r="I145" s="106" t="s">
        <v>42</v>
      </c>
      <c r="J145" s="107"/>
      <c r="K145" s="78">
        <f>SUM(K144/K143)*100</f>
        <v>152.1651880128068</v>
      </c>
      <c r="L145" s="78">
        <f>SUM(L144/L143)*100</f>
        <v>67.4994511914711</v>
      </c>
      <c r="M145" s="78">
        <f>SUM(M144/M143)*100</f>
        <v>74.42678673239837</v>
      </c>
      <c r="N145" s="78"/>
      <c r="O145" s="78">
        <f>SUM(O144/O143)*100</f>
        <v>101.77373984971105</v>
      </c>
      <c r="P145" s="114"/>
      <c r="Q145" s="114"/>
      <c r="R145" s="114"/>
      <c r="S145" s="78"/>
      <c r="T145" s="78">
        <f>SUM(T144/T143)*100</f>
        <v>101.77373984971105</v>
      </c>
      <c r="U145" s="78"/>
      <c r="V145" s="78"/>
      <c r="W145" s="57"/>
    </row>
    <row r="146" spans="1:23" ht="23.25">
      <c r="A146" s="58"/>
      <c r="B146" s="115"/>
      <c r="C146" s="115"/>
      <c r="D146" s="115"/>
      <c r="E146" s="115"/>
      <c r="F146" s="115"/>
      <c r="G146" s="115"/>
      <c r="H146" s="105"/>
      <c r="I146" s="106"/>
      <c r="J146" s="107"/>
      <c r="K146" s="114"/>
      <c r="L146" s="78"/>
      <c r="M146" s="114"/>
      <c r="N146" s="78"/>
      <c r="O146" s="78"/>
      <c r="P146" s="114"/>
      <c r="Q146" s="114"/>
      <c r="R146" s="114"/>
      <c r="S146" s="78"/>
      <c r="T146" s="78"/>
      <c r="U146" s="78"/>
      <c r="V146" s="78"/>
      <c r="W146" s="57"/>
    </row>
    <row r="147" spans="1:23" ht="23.25">
      <c r="A147" s="58"/>
      <c r="B147" s="115"/>
      <c r="C147" s="115"/>
      <c r="D147" s="115"/>
      <c r="E147" s="115"/>
      <c r="F147" s="115"/>
      <c r="G147" s="93" t="s">
        <v>72</v>
      </c>
      <c r="H147" s="105"/>
      <c r="I147" s="106" t="s">
        <v>127</v>
      </c>
      <c r="J147" s="107"/>
      <c r="K147" s="114"/>
      <c r="L147" s="78"/>
      <c r="M147" s="114"/>
      <c r="N147" s="78"/>
      <c r="O147" s="78"/>
      <c r="P147" s="114"/>
      <c r="Q147" s="114"/>
      <c r="R147" s="114"/>
      <c r="S147" s="78"/>
      <c r="T147" s="78"/>
      <c r="U147" s="78"/>
      <c r="V147" s="78"/>
      <c r="W147" s="57"/>
    </row>
    <row r="148" spans="1:23" ht="23.25">
      <c r="A148" s="58"/>
      <c r="B148" s="115"/>
      <c r="C148" s="115"/>
      <c r="D148" s="115"/>
      <c r="E148" s="115"/>
      <c r="F148" s="115"/>
      <c r="G148" s="75"/>
      <c r="H148" s="105"/>
      <c r="I148" s="106" t="s">
        <v>73</v>
      </c>
      <c r="J148" s="107"/>
      <c r="K148" s="114"/>
      <c r="L148" s="78"/>
      <c r="M148" s="114"/>
      <c r="N148" s="78"/>
      <c r="O148" s="78"/>
      <c r="P148" s="114"/>
      <c r="Q148" s="114"/>
      <c r="R148" s="114"/>
      <c r="S148" s="78"/>
      <c r="T148" s="78"/>
      <c r="U148" s="78"/>
      <c r="V148" s="78"/>
      <c r="W148" s="57"/>
    </row>
    <row r="149" spans="1:23" ht="23.25">
      <c r="A149" s="58"/>
      <c r="B149" s="115"/>
      <c r="C149" s="115"/>
      <c r="D149" s="115"/>
      <c r="E149" s="115"/>
      <c r="F149" s="115"/>
      <c r="G149" s="75"/>
      <c r="H149" s="105"/>
      <c r="I149" s="106" t="s">
        <v>40</v>
      </c>
      <c r="J149" s="107"/>
      <c r="K149" s="114"/>
      <c r="L149" s="78"/>
      <c r="M149" s="114"/>
      <c r="N149" s="78"/>
      <c r="O149" s="78"/>
      <c r="P149" s="114"/>
      <c r="Q149" s="114">
        <v>10000</v>
      </c>
      <c r="R149" s="114"/>
      <c r="S149" s="78">
        <f>SUM(P149:R149)</f>
        <v>10000</v>
      </c>
      <c r="T149" s="78">
        <f>SUM(O149+S149)</f>
        <v>10000</v>
      </c>
      <c r="U149" s="78">
        <f>SUM(O149/T149)*100</f>
        <v>0</v>
      </c>
      <c r="V149" s="78">
        <f>SUM(S149/T149)*100</f>
        <v>100</v>
      </c>
      <c r="W149" s="57"/>
    </row>
    <row r="150" spans="1:23" ht="23.25">
      <c r="A150" s="58"/>
      <c r="B150" s="115"/>
      <c r="C150" s="115"/>
      <c r="D150" s="115"/>
      <c r="E150" s="115"/>
      <c r="F150" s="115"/>
      <c r="G150" s="75"/>
      <c r="H150" s="105"/>
      <c r="I150" s="106" t="s">
        <v>41</v>
      </c>
      <c r="J150" s="107"/>
      <c r="K150" s="114"/>
      <c r="L150" s="78"/>
      <c r="M150" s="114"/>
      <c r="N150" s="78"/>
      <c r="O150" s="78"/>
      <c r="P150" s="114"/>
      <c r="Q150" s="114">
        <v>277.4</v>
      </c>
      <c r="R150" s="114"/>
      <c r="S150" s="78">
        <f>SUM(P150:R150)</f>
        <v>277.4</v>
      </c>
      <c r="T150" s="78">
        <f>SUM(O150+S150)</f>
        <v>277.4</v>
      </c>
      <c r="U150" s="78">
        <f>SUM(O150/T150)*100</f>
        <v>0</v>
      </c>
      <c r="V150" s="78">
        <f>SUM(S150/T150)*100</f>
        <v>100</v>
      </c>
      <c r="W150" s="57"/>
    </row>
    <row r="151" spans="1:23" ht="23.25">
      <c r="A151" s="58"/>
      <c r="B151" s="115"/>
      <c r="C151" s="115"/>
      <c r="D151" s="115"/>
      <c r="E151" s="115"/>
      <c r="F151" s="115"/>
      <c r="G151" s="75"/>
      <c r="H151" s="105"/>
      <c r="I151" s="106" t="s">
        <v>42</v>
      </c>
      <c r="J151" s="107"/>
      <c r="K151" s="114"/>
      <c r="L151" s="78"/>
      <c r="M151" s="114"/>
      <c r="N151" s="78"/>
      <c r="O151" s="78"/>
      <c r="P151" s="114"/>
      <c r="Q151" s="78">
        <f>SUM(Q150/Q149)*100</f>
        <v>2.7739999999999996</v>
      </c>
      <c r="R151" s="114"/>
      <c r="S151" s="78">
        <f>SUM(S150/S149)*100</f>
        <v>2.7739999999999996</v>
      </c>
      <c r="T151" s="78">
        <f>SUM(T150/T149)*100</f>
        <v>2.7739999999999996</v>
      </c>
      <c r="U151" s="78"/>
      <c r="V151" s="78"/>
      <c r="W151" s="57"/>
    </row>
    <row r="152" spans="1:23" ht="23.25">
      <c r="A152" s="58"/>
      <c r="B152" s="128"/>
      <c r="C152" s="128"/>
      <c r="D152" s="128"/>
      <c r="E152" s="128"/>
      <c r="F152" s="128"/>
      <c r="G152" s="128"/>
      <c r="H152" s="117"/>
      <c r="I152" s="118"/>
      <c r="J152" s="119"/>
      <c r="K152" s="120"/>
      <c r="L152" s="121"/>
      <c r="M152" s="120"/>
      <c r="N152" s="121"/>
      <c r="O152" s="121"/>
      <c r="P152" s="120"/>
      <c r="Q152" s="120"/>
      <c r="R152" s="120"/>
      <c r="S152" s="121"/>
      <c r="T152" s="121"/>
      <c r="U152" s="121"/>
      <c r="V152" s="121"/>
      <c r="W152" s="57"/>
    </row>
    <row r="153" spans="1:23" ht="23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23.25">
      <c r="A154" s="57"/>
      <c r="B154" s="123" t="s">
        <v>154</v>
      </c>
      <c r="C154" s="123"/>
      <c r="D154" s="123"/>
      <c r="E154" s="123"/>
      <c r="F154" s="123"/>
      <c r="G154" s="58"/>
      <c r="H154" s="58"/>
      <c r="I154" s="58"/>
      <c r="J154" s="58"/>
      <c r="K154" s="57"/>
      <c r="L154" s="57"/>
      <c r="M154" s="57"/>
      <c r="N154" s="57"/>
      <c r="O154" s="57"/>
      <c r="P154" s="57"/>
      <c r="Q154" s="57"/>
      <c r="R154" s="57"/>
      <c r="S154" s="62"/>
      <c r="T154" s="62"/>
      <c r="U154" s="62"/>
      <c r="V154" s="62" t="s">
        <v>150</v>
      </c>
      <c r="W154" s="57"/>
    </row>
    <row r="155" spans="1:23" ht="23.25">
      <c r="A155" s="57"/>
      <c r="B155" s="66"/>
      <c r="C155" s="67"/>
      <c r="D155" s="67"/>
      <c r="E155" s="67"/>
      <c r="F155" s="67"/>
      <c r="G155" s="67"/>
      <c r="H155" s="66"/>
      <c r="I155" s="67"/>
      <c r="J155" s="124"/>
      <c r="K155" s="69" t="s">
        <v>0</v>
      </c>
      <c r="L155" s="69"/>
      <c r="M155" s="69"/>
      <c r="N155" s="69"/>
      <c r="O155" s="69"/>
      <c r="P155" s="70" t="s">
        <v>1</v>
      </c>
      <c r="Q155" s="69"/>
      <c r="R155" s="69"/>
      <c r="S155" s="69"/>
      <c r="T155" s="70" t="s">
        <v>2</v>
      </c>
      <c r="U155" s="69"/>
      <c r="V155" s="71"/>
      <c r="W155" s="57"/>
    </row>
    <row r="156" spans="1:23" ht="23.25">
      <c r="A156" s="57"/>
      <c r="B156" s="72" t="s">
        <v>3</v>
      </c>
      <c r="C156" s="73"/>
      <c r="D156" s="73"/>
      <c r="E156" s="73"/>
      <c r="F156" s="73"/>
      <c r="G156" s="74"/>
      <c r="H156" s="75"/>
      <c r="I156" s="58"/>
      <c r="J156" s="116"/>
      <c r="K156" s="77"/>
      <c r="L156" s="78"/>
      <c r="M156" s="79"/>
      <c r="N156" s="80"/>
      <c r="O156" s="81"/>
      <c r="P156" s="82"/>
      <c r="Q156" s="77"/>
      <c r="R156" s="83"/>
      <c r="S156" s="81"/>
      <c r="T156" s="81"/>
      <c r="U156" s="84" t="s">
        <v>4</v>
      </c>
      <c r="V156" s="85"/>
      <c r="W156" s="57"/>
    </row>
    <row r="157" spans="1:23" ht="23.25">
      <c r="A157" s="57"/>
      <c r="B157" s="75"/>
      <c r="C157" s="86"/>
      <c r="D157" s="86"/>
      <c r="E157" s="86"/>
      <c r="F157" s="87"/>
      <c r="G157" s="86"/>
      <c r="H157" s="75"/>
      <c r="I157" s="88" t="s">
        <v>5</v>
      </c>
      <c r="J157" s="116"/>
      <c r="K157" s="89" t="s">
        <v>6</v>
      </c>
      <c r="L157" s="90" t="s">
        <v>7</v>
      </c>
      <c r="M157" s="91" t="s">
        <v>6</v>
      </c>
      <c r="N157" s="80" t="s">
        <v>8</v>
      </c>
      <c r="O157" s="78"/>
      <c r="P157" s="92" t="s">
        <v>9</v>
      </c>
      <c r="Q157" s="89" t="s">
        <v>10</v>
      </c>
      <c r="R157" s="83" t="s">
        <v>32</v>
      </c>
      <c r="S157" s="81"/>
      <c r="T157" s="81"/>
      <c r="U157" s="81"/>
      <c r="V157" s="90"/>
      <c r="W157" s="57"/>
    </row>
    <row r="158" spans="1:23" ht="23.25">
      <c r="A158" s="57"/>
      <c r="B158" s="93" t="s">
        <v>26</v>
      </c>
      <c r="C158" s="93" t="s">
        <v>27</v>
      </c>
      <c r="D158" s="93" t="s">
        <v>28</v>
      </c>
      <c r="E158" s="93" t="s">
        <v>29</v>
      </c>
      <c r="F158" s="93" t="s">
        <v>30</v>
      </c>
      <c r="G158" s="93" t="s">
        <v>31</v>
      </c>
      <c r="H158" s="75"/>
      <c r="I158" s="88"/>
      <c r="J158" s="116"/>
      <c r="K158" s="89" t="s">
        <v>11</v>
      </c>
      <c r="L158" s="90" t="s">
        <v>12</v>
      </c>
      <c r="M158" s="91" t="s">
        <v>13</v>
      </c>
      <c r="N158" s="80" t="s">
        <v>14</v>
      </c>
      <c r="O158" s="90" t="s">
        <v>15</v>
      </c>
      <c r="P158" s="92" t="s">
        <v>16</v>
      </c>
      <c r="Q158" s="89" t="s">
        <v>17</v>
      </c>
      <c r="R158" s="83" t="s">
        <v>33</v>
      </c>
      <c r="S158" s="80" t="s">
        <v>15</v>
      </c>
      <c r="T158" s="80" t="s">
        <v>18</v>
      </c>
      <c r="U158" s="80" t="s">
        <v>19</v>
      </c>
      <c r="V158" s="90" t="s">
        <v>20</v>
      </c>
      <c r="W158" s="57"/>
    </row>
    <row r="159" spans="1:23" ht="23.25">
      <c r="A159" s="57"/>
      <c r="B159" s="94"/>
      <c r="C159" s="94"/>
      <c r="D159" s="94"/>
      <c r="E159" s="94"/>
      <c r="F159" s="94"/>
      <c r="G159" s="94"/>
      <c r="H159" s="94"/>
      <c r="I159" s="95"/>
      <c r="J159" s="125"/>
      <c r="K159" s="97"/>
      <c r="L159" s="98"/>
      <c r="M159" s="99"/>
      <c r="N159" s="100"/>
      <c r="O159" s="101"/>
      <c r="P159" s="102" t="s">
        <v>21</v>
      </c>
      <c r="Q159" s="97"/>
      <c r="R159" s="103"/>
      <c r="S159" s="101"/>
      <c r="T159" s="101"/>
      <c r="U159" s="101"/>
      <c r="V159" s="104"/>
      <c r="W159" s="57"/>
    </row>
    <row r="160" spans="1:23" ht="23.25">
      <c r="A160" s="58"/>
      <c r="B160" s="115"/>
      <c r="C160" s="115"/>
      <c r="D160" s="115"/>
      <c r="E160" s="115"/>
      <c r="F160" s="115"/>
      <c r="G160" s="115"/>
      <c r="H160" s="105"/>
      <c r="I160" s="106"/>
      <c r="J160" s="107"/>
      <c r="K160" s="114"/>
      <c r="L160" s="78"/>
      <c r="M160" s="114"/>
      <c r="N160" s="78"/>
      <c r="O160" s="78"/>
      <c r="P160" s="114"/>
      <c r="Q160" s="114"/>
      <c r="R160" s="114"/>
      <c r="S160" s="78"/>
      <c r="T160" s="78"/>
      <c r="U160" s="78"/>
      <c r="V160" s="78"/>
      <c r="W160" s="57"/>
    </row>
    <row r="161" spans="1:23" ht="23.25">
      <c r="A161" s="58"/>
      <c r="B161" s="93" t="s">
        <v>60</v>
      </c>
      <c r="C161" s="93" t="s">
        <v>53</v>
      </c>
      <c r="D161" s="93" t="s">
        <v>45</v>
      </c>
      <c r="E161" s="75"/>
      <c r="F161" s="127" t="s">
        <v>65</v>
      </c>
      <c r="G161" s="126" t="s">
        <v>74</v>
      </c>
      <c r="H161" s="106"/>
      <c r="I161" s="106" t="s">
        <v>75</v>
      </c>
      <c r="J161" s="107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57"/>
    </row>
    <row r="162" spans="1:23" ht="23.25">
      <c r="A162" s="58"/>
      <c r="B162" s="75"/>
      <c r="C162" s="75"/>
      <c r="D162" s="75"/>
      <c r="E162" s="75"/>
      <c r="F162" s="75"/>
      <c r="G162" s="75"/>
      <c r="H162" s="105"/>
      <c r="I162" s="106" t="s">
        <v>40</v>
      </c>
      <c r="J162" s="107"/>
      <c r="K162" s="114"/>
      <c r="L162" s="78"/>
      <c r="M162" s="114"/>
      <c r="N162" s="78"/>
      <c r="O162" s="78"/>
      <c r="P162" s="114"/>
      <c r="Q162" s="114">
        <v>270704.4</v>
      </c>
      <c r="R162" s="114"/>
      <c r="S162" s="78">
        <f>SUM(P162:R162)</f>
        <v>270704.4</v>
      </c>
      <c r="T162" s="78">
        <f>SUM(O162+S162)</f>
        <v>270704.4</v>
      </c>
      <c r="U162" s="78">
        <f>SUM(O162/T162)*100</f>
        <v>0</v>
      </c>
      <c r="V162" s="78">
        <f>SUM(S162/T162)*100</f>
        <v>100</v>
      </c>
      <c r="W162" s="57"/>
    </row>
    <row r="163" spans="1:23" ht="23.25">
      <c r="A163" s="58"/>
      <c r="B163" s="75"/>
      <c r="C163" s="75"/>
      <c r="D163" s="75"/>
      <c r="E163" s="75"/>
      <c r="F163" s="75"/>
      <c r="G163" s="75"/>
      <c r="H163" s="105"/>
      <c r="I163" s="106" t="s">
        <v>41</v>
      </c>
      <c r="J163" s="107"/>
      <c r="K163" s="114"/>
      <c r="L163" s="78"/>
      <c r="M163" s="114"/>
      <c r="N163" s="78"/>
      <c r="O163" s="78"/>
      <c r="P163" s="114"/>
      <c r="Q163" s="114">
        <v>90033.2</v>
      </c>
      <c r="R163" s="114"/>
      <c r="S163" s="78">
        <f>SUM(P163:R163)</f>
        <v>90033.2</v>
      </c>
      <c r="T163" s="78">
        <f>SUM(O163+S163)</f>
        <v>90033.2</v>
      </c>
      <c r="U163" s="78">
        <f>SUM(O163/T163)*100</f>
        <v>0</v>
      </c>
      <c r="V163" s="78">
        <f>SUM(S163/T163)*100</f>
        <v>100</v>
      </c>
      <c r="W163" s="57"/>
    </row>
    <row r="164" spans="1:23" ht="23.25">
      <c r="A164" s="58"/>
      <c r="B164" s="75"/>
      <c r="C164" s="75"/>
      <c r="D164" s="75"/>
      <c r="E164" s="75"/>
      <c r="F164" s="75"/>
      <c r="G164" s="75"/>
      <c r="H164" s="105"/>
      <c r="I164" s="106" t="s">
        <v>42</v>
      </c>
      <c r="J164" s="107"/>
      <c r="K164" s="114"/>
      <c r="L164" s="78"/>
      <c r="M164" s="114"/>
      <c r="N164" s="78"/>
      <c r="O164" s="78"/>
      <c r="P164" s="114"/>
      <c r="Q164" s="78">
        <f>SUM(Q163/Q162)*100</f>
        <v>33.258860956822275</v>
      </c>
      <c r="R164" s="114"/>
      <c r="S164" s="78">
        <f>SUM(S163/S162)*100</f>
        <v>33.258860956822275</v>
      </c>
      <c r="T164" s="78">
        <f>SUM(T163/T162)*100</f>
        <v>33.258860956822275</v>
      </c>
      <c r="U164" s="78"/>
      <c r="V164" s="78"/>
      <c r="W164" s="57"/>
    </row>
    <row r="165" spans="1:23" ht="23.25">
      <c r="A165" s="58"/>
      <c r="B165" s="75"/>
      <c r="C165" s="75"/>
      <c r="D165" s="75"/>
      <c r="E165" s="75"/>
      <c r="F165" s="75"/>
      <c r="G165" s="75"/>
      <c r="H165" s="105"/>
      <c r="I165" s="106"/>
      <c r="J165" s="107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57"/>
    </row>
    <row r="166" spans="1:23" ht="23.25">
      <c r="A166" s="58"/>
      <c r="B166" s="75"/>
      <c r="C166" s="75"/>
      <c r="D166" s="75"/>
      <c r="E166" s="75"/>
      <c r="F166" s="75"/>
      <c r="G166" s="93" t="s">
        <v>76</v>
      </c>
      <c r="H166" s="105"/>
      <c r="I166" s="106" t="s">
        <v>77</v>
      </c>
      <c r="J166" s="107"/>
      <c r="K166" s="114"/>
      <c r="L166" s="78"/>
      <c r="M166" s="114"/>
      <c r="N166" s="78"/>
      <c r="O166" s="78"/>
      <c r="P166" s="114"/>
      <c r="Q166" s="114"/>
      <c r="R166" s="114"/>
      <c r="S166" s="78"/>
      <c r="T166" s="78"/>
      <c r="U166" s="78"/>
      <c r="V166" s="78"/>
      <c r="W166" s="57"/>
    </row>
    <row r="167" spans="1:23" ht="23.25">
      <c r="A167" s="58"/>
      <c r="B167" s="115"/>
      <c r="C167" s="116"/>
      <c r="D167" s="116"/>
      <c r="E167" s="116"/>
      <c r="F167" s="116"/>
      <c r="G167" s="75"/>
      <c r="H167" s="105"/>
      <c r="I167" s="106" t="s">
        <v>40</v>
      </c>
      <c r="J167" s="107"/>
      <c r="K167" s="114"/>
      <c r="L167" s="78"/>
      <c r="M167" s="114"/>
      <c r="N167" s="78"/>
      <c r="O167" s="78"/>
      <c r="P167" s="114"/>
      <c r="Q167" s="114"/>
      <c r="R167" s="114"/>
      <c r="S167" s="78"/>
      <c r="T167" s="78"/>
      <c r="U167" s="78"/>
      <c r="V167" s="78"/>
      <c r="W167" s="57"/>
    </row>
    <row r="168" spans="1:23" ht="23.25">
      <c r="A168" s="58"/>
      <c r="B168" s="75"/>
      <c r="C168" s="75"/>
      <c r="D168" s="75"/>
      <c r="E168" s="75"/>
      <c r="F168" s="75"/>
      <c r="G168" s="75"/>
      <c r="H168" s="105"/>
      <c r="I168" s="106" t="s">
        <v>41</v>
      </c>
      <c r="J168" s="107"/>
      <c r="K168" s="114"/>
      <c r="L168" s="78"/>
      <c r="M168" s="114"/>
      <c r="N168" s="78"/>
      <c r="O168" s="78"/>
      <c r="P168" s="114"/>
      <c r="Q168" s="114">
        <v>317772.2</v>
      </c>
      <c r="R168" s="114"/>
      <c r="S168" s="78">
        <f>SUM(P168:R168)</f>
        <v>317772.2</v>
      </c>
      <c r="T168" s="78">
        <f>SUM(O168+S168)</f>
        <v>317772.2</v>
      </c>
      <c r="U168" s="78"/>
      <c r="V168" s="78">
        <f>SUM(S168/T168)*100</f>
        <v>100</v>
      </c>
      <c r="W168" s="57"/>
    </row>
    <row r="169" spans="1:23" ht="23.25">
      <c r="A169" s="58"/>
      <c r="B169" s="75"/>
      <c r="C169" s="75"/>
      <c r="D169" s="75"/>
      <c r="E169" s="75"/>
      <c r="F169" s="75"/>
      <c r="G169" s="75"/>
      <c r="H169" s="105"/>
      <c r="I169" s="106" t="s">
        <v>42</v>
      </c>
      <c r="J169" s="107"/>
      <c r="K169" s="114"/>
      <c r="L169" s="78"/>
      <c r="M169" s="114"/>
      <c r="N169" s="78"/>
      <c r="O169" s="78"/>
      <c r="P169" s="114"/>
      <c r="Q169" s="114"/>
      <c r="R169" s="114"/>
      <c r="S169" s="78"/>
      <c r="T169" s="78"/>
      <c r="U169" s="78"/>
      <c r="V169" s="78"/>
      <c r="W169" s="57"/>
    </row>
    <row r="170" spans="1:23" ht="23.25">
      <c r="A170" s="58"/>
      <c r="B170" s="75"/>
      <c r="C170" s="75"/>
      <c r="D170" s="75"/>
      <c r="E170" s="75"/>
      <c r="F170" s="75"/>
      <c r="G170" s="93"/>
      <c r="H170" s="105"/>
      <c r="I170" s="106"/>
      <c r="J170" s="107"/>
      <c r="K170" s="77"/>
      <c r="L170" s="78"/>
      <c r="M170" s="79"/>
      <c r="N170" s="81"/>
      <c r="O170" s="81"/>
      <c r="P170" s="82"/>
      <c r="Q170" s="77"/>
      <c r="R170" s="108"/>
      <c r="S170" s="81"/>
      <c r="T170" s="81"/>
      <c r="U170" s="81"/>
      <c r="V170" s="78"/>
      <c r="W170" s="57"/>
    </row>
    <row r="171" spans="1:23" ht="23.25">
      <c r="A171" s="58"/>
      <c r="B171" s="75"/>
      <c r="C171" s="75"/>
      <c r="D171" s="75"/>
      <c r="E171" s="75"/>
      <c r="F171" s="93" t="s">
        <v>78</v>
      </c>
      <c r="G171" s="75"/>
      <c r="H171" s="105"/>
      <c r="I171" s="106" t="s">
        <v>128</v>
      </c>
      <c r="J171" s="107"/>
      <c r="K171" s="77"/>
      <c r="L171" s="78"/>
      <c r="M171" s="79"/>
      <c r="N171" s="81"/>
      <c r="O171" s="81"/>
      <c r="P171" s="82"/>
      <c r="Q171" s="77"/>
      <c r="R171" s="108"/>
      <c r="S171" s="81"/>
      <c r="T171" s="81"/>
      <c r="U171" s="81"/>
      <c r="V171" s="78"/>
      <c r="W171" s="57"/>
    </row>
    <row r="172" spans="1:23" ht="23.25">
      <c r="A172" s="58"/>
      <c r="B172" s="75"/>
      <c r="C172" s="75"/>
      <c r="D172" s="75"/>
      <c r="E172" s="75"/>
      <c r="F172" s="115"/>
      <c r="G172" s="75"/>
      <c r="H172" s="105"/>
      <c r="I172" s="106" t="s">
        <v>66</v>
      </c>
      <c r="J172" s="107"/>
      <c r="K172" s="77"/>
      <c r="L172" s="78"/>
      <c r="M172" s="79"/>
      <c r="N172" s="81"/>
      <c r="O172" s="81"/>
      <c r="P172" s="82"/>
      <c r="Q172" s="77"/>
      <c r="R172" s="108"/>
      <c r="S172" s="81"/>
      <c r="T172" s="81"/>
      <c r="U172" s="81"/>
      <c r="V172" s="78"/>
      <c r="W172" s="57"/>
    </row>
    <row r="173" spans="1:23" ht="23.25">
      <c r="A173" s="58"/>
      <c r="B173" s="75"/>
      <c r="C173" s="75"/>
      <c r="D173" s="75"/>
      <c r="E173" s="75"/>
      <c r="F173" s="115"/>
      <c r="G173" s="116"/>
      <c r="H173" s="106"/>
      <c r="I173" s="106" t="s">
        <v>40</v>
      </c>
      <c r="J173" s="107"/>
      <c r="K173" s="76">
        <f>SUM(K178+K183+K188+K203+K209+K215)</f>
        <v>1199361.7000000002</v>
      </c>
      <c r="L173" s="76">
        <f>SUM(L178+L183+L188+L203+L209+L215)</f>
        <v>254907.4</v>
      </c>
      <c r="M173" s="76">
        <f>SUM(M178+M183+M188+M203+M209+M215)</f>
        <v>2216860.5</v>
      </c>
      <c r="N173" s="76">
        <f>SUM(N178+N183+N188+N203+N209+N215)</f>
        <v>0</v>
      </c>
      <c r="O173" s="76">
        <f>SUM(K173:N173)</f>
        <v>3671129.6</v>
      </c>
      <c r="P173" s="76">
        <f>SUM(P178+P183+P188+P203+P209+P215)</f>
        <v>688244.2</v>
      </c>
      <c r="Q173" s="76">
        <f>SUM(Q178+Q183+Q188+Q203+Q209+Q215)</f>
        <v>1390276</v>
      </c>
      <c r="R173" s="76">
        <f>SUM(R178+R183+R188+R203+R209+R215)</f>
        <v>110578.9</v>
      </c>
      <c r="S173" s="76">
        <f>SUM(P173:R173)</f>
        <v>2189099.1</v>
      </c>
      <c r="T173" s="76">
        <f>SUM(O173+S173)</f>
        <v>5860228.7</v>
      </c>
      <c r="U173" s="78">
        <f>SUM(O173/T173)*100</f>
        <v>62.64481794029643</v>
      </c>
      <c r="V173" s="78">
        <f>SUM(S173/T173)*100</f>
        <v>37.35518205970357</v>
      </c>
      <c r="W173" s="57"/>
    </row>
    <row r="174" spans="1:23" ht="23.25">
      <c r="A174" s="58"/>
      <c r="B174" s="75"/>
      <c r="C174" s="75"/>
      <c r="D174" s="75"/>
      <c r="E174" s="75"/>
      <c r="F174" s="115"/>
      <c r="G174" s="116"/>
      <c r="H174" s="106"/>
      <c r="I174" s="106" t="s">
        <v>41</v>
      </c>
      <c r="J174" s="107"/>
      <c r="K174" s="76">
        <f>SUM(K179+K184+K199+K204+K210+K216)</f>
        <v>1932521.3</v>
      </c>
      <c r="L174" s="76">
        <f>SUM(L179+L184+L199+L204+L210+L216)</f>
        <v>127013.90000000001</v>
      </c>
      <c r="M174" s="76">
        <f>SUM(M179+M184+M199+M204+M210+M216)</f>
        <v>1902481.3</v>
      </c>
      <c r="N174" s="76">
        <f>SUM(N179+N184+N199+N204+N210+N216)</f>
        <v>0</v>
      </c>
      <c r="O174" s="76">
        <f>SUM(K174:N174)</f>
        <v>3962016.5</v>
      </c>
      <c r="P174" s="76">
        <f>SUM(P179+P184+P199+P204+P210+P216)</f>
        <v>605317</v>
      </c>
      <c r="Q174" s="76">
        <f>SUM(Q179+Q184+Q199+Q204+Q210+Q216)</f>
        <v>1052490.8</v>
      </c>
      <c r="R174" s="76">
        <f>SUM(R179+R184+R199+R204+R210+R216)</f>
        <v>0</v>
      </c>
      <c r="S174" s="76">
        <f>SUM(P174:R174)</f>
        <v>1657807.8</v>
      </c>
      <c r="T174" s="76">
        <f>SUM(O174+S174)</f>
        <v>5619824.3</v>
      </c>
      <c r="U174" s="78">
        <f>SUM(O174/T174)*100</f>
        <v>70.50071832316893</v>
      </c>
      <c r="V174" s="78">
        <f>SUM(S174/T174)*100</f>
        <v>29.499281676831075</v>
      </c>
      <c r="W174" s="57"/>
    </row>
    <row r="175" spans="1:23" ht="23.25">
      <c r="A175" s="58"/>
      <c r="B175" s="75"/>
      <c r="C175" s="75"/>
      <c r="D175" s="75"/>
      <c r="E175" s="75"/>
      <c r="F175" s="127"/>
      <c r="G175" s="115"/>
      <c r="H175" s="105"/>
      <c r="I175" s="106" t="s">
        <v>42</v>
      </c>
      <c r="J175" s="107"/>
      <c r="K175" s="78">
        <f>SUM(K174/K173)*100</f>
        <v>161.1291489464771</v>
      </c>
      <c r="L175" s="78">
        <f>SUM(L174/L173)*100</f>
        <v>49.82746675851702</v>
      </c>
      <c r="M175" s="78">
        <f>SUM(M174/M173)*100</f>
        <v>85.81871976157272</v>
      </c>
      <c r="N175" s="78"/>
      <c r="O175" s="78">
        <f>SUM(O174/O173)*100</f>
        <v>107.92363473084687</v>
      </c>
      <c r="P175" s="78">
        <f>SUM(P174/P173)*100</f>
        <v>87.95090463530242</v>
      </c>
      <c r="Q175" s="78">
        <f>SUM(Q174/Q173)*100</f>
        <v>75.70373077000538</v>
      </c>
      <c r="R175" s="114"/>
      <c r="S175" s="78">
        <f>SUM(S174/S173)*100</f>
        <v>75.73013939844022</v>
      </c>
      <c r="T175" s="78">
        <f>SUM(T174/T173)*100</f>
        <v>95.8976959380442</v>
      </c>
      <c r="U175" s="78"/>
      <c r="V175" s="78"/>
      <c r="W175" s="57"/>
    </row>
    <row r="176" spans="1:23" ht="23.25">
      <c r="A176" s="58"/>
      <c r="B176" s="127"/>
      <c r="C176" s="93"/>
      <c r="D176" s="93"/>
      <c r="E176" s="93"/>
      <c r="F176" s="115"/>
      <c r="G176" s="115"/>
      <c r="H176" s="105"/>
      <c r="I176" s="106"/>
      <c r="J176" s="107"/>
      <c r="K176" s="114"/>
      <c r="L176" s="78"/>
      <c r="M176" s="114"/>
      <c r="N176" s="78"/>
      <c r="O176" s="78"/>
      <c r="P176" s="114"/>
      <c r="Q176" s="114"/>
      <c r="R176" s="114"/>
      <c r="S176" s="78"/>
      <c r="T176" s="78"/>
      <c r="U176" s="78"/>
      <c r="V176" s="78"/>
      <c r="W176" s="57"/>
    </row>
    <row r="177" spans="1:23" ht="23.25">
      <c r="A177" s="58"/>
      <c r="B177" s="115"/>
      <c r="C177" s="75"/>
      <c r="D177" s="75"/>
      <c r="E177" s="75"/>
      <c r="F177" s="115"/>
      <c r="G177" s="126" t="s">
        <v>67</v>
      </c>
      <c r="H177" s="106"/>
      <c r="I177" s="106" t="s">
        <v>68</v>
      </c>
      <c r="J177" s="107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57"/>
    </row>
    <row r="178" spans="1:23" ht="23.25">
      <c r="A178" s="58"/>
      <c r="B178" s="115"/>
      <c r="C178" s="75"/>
      <c r="D178" s="75"/>
      <c r="E178" s="75"/>
      <c r="F178" s="115"/>
      <c r="G178" s="115"/>
      <c r="H178" s="105"/>
      <c r="I178" s="106" t="s">
        <v>40</v>
      </c>
      <c r="J178" s="107"/>
      <c r="K178" s="114"/>
      <c r="L178" s="78"/>
      <c r="M178" s="114"/>
      <c r="N178" s="78"/>
      <c r="O178" s="78"/>
      <c r="P178" s="114"/>
      <c r="Q178" s="114">
        <v>553122.9</v>
      </c>
      <c r="R178" s="114"/>
      <c r="S178" s="76">
        <f>SUM(P178:R178)</f>
        <v>553122.9</v>
      </c>
      <c r="T178" s="76">
        <f>SUM(O178+S178)</f>
        <v>553122.9</v>
      </c>
      <c r="U178" s="78">
        <f>SUM(O178/T178)*100</f>
        <v>0</v>
      </c>
      <c r="V178" s="78">
        <f>SUM(S178/T178)*100</f>
        <v>100</v>
      </c>
      <c r="W178" s="57"/>
    </row>
    <row r="179" spans="1:23" ht="23.25">
      <c r="A179" s="58"/>
      <c r="B179" s="115"/>
      <c r="C179" s="116"/>
      <c r="D179" s="116"/>
      <c r="E179" s="116"/>
      <c r="F179" s="115"/>
      <c r="G179" s="115"/>
      <c r="H179" s="105"/>
      <c r="I179" s="106" t="s">
        <v>41</v>
      </c>
      <c r="J179" s="107"/>
      <c r="K179" s="114"/>
      <c r="L179" s="78"/>
      <c r="M179" s="114"/>
      <c r="N179" s="78"/>
      <c r="O179" s="78"/>
      <c r="P179" s="114"/>
      <c r="Q179" s="114">
        <v>316035.8</v>
      </c>
      <c r="R179" s="114"/>
      <c r="S179" s="76">
        <f>SUM(P179:R179)</f>
        <v>316035.8</v>
      </c>
      <c r="T179" s="76">
        <f>SUM(O179+S179)</f>
        <v>316035.8</v>
      </c>
      <c r="U179" s="78">
        <f>SUM(O179/T179)*100</f>
        <v>0</v>
      </c>
      <c r="V179" s="78">
        <f>SUM(S179/T179)*100</f>
        <v>100</v>
      </c>
      <c r="W179" s="57"/>
    </row>
    <row r="180" spans="1:23" ht="23.25">
      <c r="A180" s="58"/>
      <c r="B180" s="115"/>
      <c r="C180" s="116"/>
      <c r="D180" s="116"/>
      <c r="E180" s="116"/>
      <c r="F180" s="115"/>
      <c r="G180" s="115"/>
      <c r="H180" s="105"/>
      <c r="I180" s="106" t="s">
        <v>42</v>
      </c>
      <c r="J180" s="107"/>
      <c r="K180" s="114"/>
      <c r="L180" s="78"/>
      <c r="M180" s="114"/>
      <c r="N180" s="78"/>
      <c r="O180" s="78"/>
      <c r="P180" s="114"/>
      <c r="Q180" s="78">
        <f>SUM(Q179/Q178)*100</f>
        <v>57.136632744729965</v>
      </c>
      <c r="R180" s="114"/>
      <c r="S180" s="78">
        <f>SUM(S179/S178)*100</f>
        <v>57.136632744729965</v>
      </c>
      <c r="T180" s="78">
        <f>SUM(T179/T178)*100</f>
        <v>57.136632744729965</v>
      </c>
      <c r="U180" s="78"/>
      <c r="V180" s="78"/>
      <c r="W180" s="57"/>
    </row>
    <row r="181" spans="1:23" ht="23.25">
      <c r="A181" s="58"/>
      <c r="B181" s="127"/>
      <c r="C181" s="127"/>
      <c r="D181" s="127"/>
      <c r="E181" s="127"/>
      <c r="F181" s="115"/>
      <c r="G181" s="115"/>
      <c r="H181" s="105"/>
      <c r="I181" s="106"/>
      <c r="J181" s="107"/>
      <c r="K181" s="114"/>
      <c r="L181" s="78"/>
      <c r="M181" s="114"/>
      <c r="N181" s="78"/>
      <c r="O181" s="78"/>
      <c r="P181" s="114"/>
      <c r="Q181" s="114"/>
      <c r="R181" s="114"/>
      <c r="S181" s="78"/>
      <c r="T181" s="78"/>
      <c r="U181" s="78"/>
      <c r="V181" s="78"/>
      <c r="W181" s="57"/>
    </row>
    <row r="182" spans="1:23" ht="23.25">
      <c r="A182" s="58"/>
      <c r="B182" s="115"/>
      <c r="C182" s="115"/>
      <c r="D182" s="115"/>
      <c r="E182" s="115"/>
      <c r="F182" s="115"/>
      <c r="G182" s="93" t="s">
        <v>69</v>
      </c>
      <c r="H182" s="105"/>
      <c r="I182" s="106" t="s">
        <v>126</v>
      </c>
      <c r="J182" s="107"/>
      <c r="K182" s="114"/>
      <c r="L182" s="78"/>
      <c r="M182" s="114"/>
      <c r="N182" s="78"/>
      <c r="O182" s="78"/>
      <c r="P182" s="114"/>
      <c r="Q182" s="114"/>
      <c r="R182" s="114"/>
      <c r="S182" s="78"/>
      <c r="T182" s="78"/>
      <c r="U182" s="78"/>
      <c r="V182" s="78"/>
      <c r="W182" s="57"/>
    </row>
    <row r="183" spans="1:23" ht="23.25">
      <c r="A183" s="58"/>
      <c r="B183" s="115"/>
      <c r="C183" s="116"/>
      <c r="D183" s="116"/>
      <c r="E183" s="116"/>
      <c r="F183" s="115"/>
      <c r="G183" s="75"/>
      <c r="H183" s="105"/>
      <c r="I183" s="106" t="s">
        <v>40</v>
      </c>
      <c r="J183" s="107"/>
      <c r="K183" s="114"/>
      <c r="L183" s="78"/>
      <c r="M183" s="114"/>
      <c r="N183" s="78"/>
      <c r="O183" s="78"/>
      <c r="P183" s="114">
        <v>683862</v>
      </c>
      <c r="Q183" s="114">
        <v>36913.6</v>
      </c>
      <c r="R183" s="114">
        <v>110578.9</v>
      </c>
      <c r="S183" s="78">
        <f>SUM(P183:R183)</f>
        <v>831354.5</v>
      </c>
      <c r="T183" s="76">
        <f>SUM(O183+S183)</f>
        <v>831354.5</v>
      </c>
      <c r="U183" s="78"/>
      <c r="V183" s="78">
        <f>SUM(S183/T183)*100</f>
        <v>100</v>
      </c>
      <c r="W183" s="57"/>
    </row>
    <row r="184" spans="1:23" ht="23.25">
      <c r="A184" s="58"/>
      <c r="B184" s="115"/>
      <c r="C184" s="115"/>
      <c r="D184" s="115"/>
      <c r="E184" s="115"/>
      <c r="F184" s="115"/>
      <c r="G184" s="75"/>
      <c r="H184" s="105"/>
      <c r="I184" s="106" t="s">
        <v>41</v>
      </c>
      <c r="J184" s="107"/>
      <c r="K184" s="114"/>
      <c r="L184" s="78"/>
      <c r="M184" s="114"/>
      <c r="N184" s="78"/>
      <c r="O184" s="78"/>
      <c r="P184" s="114">
        <v>603093.5</v>
      </c>
      <c r="Q184" s="114">
        <v>26128.4</v>
      </c>
      <c r="R184" s="114"/>
      <c r="S184" s="78">
        <f>SUM(P184:R184)</f>
        <v>629221.9</v>
      </c>
      <c r="T184" s="76">
        <f>SUM(O184+S184)</f>
        <v>629221.9</v>
      </c>
      <c r="U184" s="78"/>
      <c r="V184" s="78">
        <f>SUM(S184/T184)*100</f>
        <v>100</v>
      </c>
      <c r="W184" s="57"/>
    </row>
    <row r="185" spans="1:23" ht="23.25">
      <c r="A185" s="58"/>
      <c r="B185" s="115"/>
      <c r="C185" s="115"/>
      <c r="D185" s="115"/>
      <c r="E185" s="115"/>
      <c r="F185" s="115"/>
      <c r="G185" s="75"/>
      <c r="H185" s="105"/>
      <c r="I185" s="106" t="s">
        <v>42</v>
      </c>
      <c r="J185" s="107"/>
      <c r="K185" s="114"/>
      <c r="L185" s="78"/>
      <c r="M185" s="114"/>
      <c r="N185" s="78"/>
      <c r="O185" s="78"/>
      <c r="P185" s="78">
        <f>SUM(P184/P183)*100</f>
        <v>88.18935691703882</v>
      </c>
      <c r="Q185" s="78">
        <f>SUM(Q184/Q183)*100</f>
        <v>70.78258419661047</v>
      </c>
      <c r="R185" s="114"/>
      <c r="S185" s="78">
        <f>SUM(S184/S183)*100</f>
        <v>75.68635281339068</v>
      </c>
      <c r="T185" s="78">
        <f>SUM(T184/T183)*100</f>
        <v>75.68635281339068</v>
      </c>
      <c r="U185" s="78"/>
      <c r="V185" s="78"/>
      <c r="W185" s="57"/>
    </row>
    <row r="186" spans="1:23" ht="23.25">
      <c r="A186" s="58"/>
      <c r="B186" s="115"/>
      <c r="C186" s="115"/>
      <c r="D186" s="115"/>
      <c r="E186" s="115"/>
      <c r="F186" s="115"/>
      <c r="G186" s="115"/>
      <c r="H186" s="105"/>
      <c r="I186" s="106"/>
      <c r="J186" s="107"/>
      <c r="K186" s="114"/>
      <c r="L186" s="78"/>
      <c r="M186" s="114"/>
      <c r="N186" s="78"/>
      <c r="O186" s="78"/>
      <c r="P186" s="114"/>
      <c r="Q186" s="114"/>
      <c r="R186" s="114"/>
      <c r="S186" s="78"/>
      <c r="T186" s="78"/>
      <c r="U186" s="78"/>
      <c r="V186" s="78"/>
      <c r="W186" s="57"/>
    </row>
    <row r="187" spans="1:23" ht="23.25">
      <c r="A187" s="58"/>
      <c r="B187" s="115"/>
      <c r="C187" s="115"/>
      <c r="D187" s="115"/>
      <c r="E187" s="115"/>
      <c r="F187" s="115"/>
      <c r="G187" s="126" t="s">
        <v>70</v>
      </c>
      <c r="H187" s="106"/>
      <c r="I187" s="106" t="s">
        <v>71</v>
      </c>
      <c r="J187" s="107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57"/>
    </row>
    <row r="188" spans="1:23" ht="23.25">
      <c r="A188" s="58"/>
      <c r="B188" s="115"/>
      <c r="C188" s="115"/>
      <c r="D188" s="115"/>
      <c r="E188" s="115"/>
      <c r="F188" s="115"/>
      <c r="G188" s="75"/>
      <c r="H188" s="105"/>
      <c r="I188" s="106" t="s">
        <v>40</v>
      </c>
      <c r="J188" s="107"/>
      <c r="K188" s="114">
        <v>1146523.6</v>
      </c>
      <c r="L188" s="78">
        <v>238058</v>
      </c>
      <c r="M188" s="114">
        <v>2050775.2</v>
      </c>
      <c r="N188" s="78"/>
      <c r="O188" s="78">
        <f>SUM(K188:N188)</f>
        <v>3435356.8</v>
      </c>
      <c r="P188" s="114"/>
      <c r="Q188" s="114"/>
      <c r="R188" s="114"/>
      <c r="S188" s="78"/>
      <c r="T188" s="76">
        <f>SUM(O188+S188)</f>
        <v>3435356.8</v>
      </c>
      <c r="U188" s="78">
        <f>SUM(O188/T188)*100</f>
        <v>100</v>
      </c>
      <c r="V188" s="78">
        <f>SUM(S188/T188)*100</f>
        <v>0</v>
      </c>
      <c r="W188" s="57"/>
    </row>
    <row r="189" spans="1:23" ht="23.25">
      <c r="A189" s="58"/>
      <c r="B189" s="115"/>
      <c r="C189" s="115"/>
      <c r="D189" s="115"/>
      <c r="E189" s="115"/>
      <c r="F189" s="115"/>
      <c r="G189" s="115"/>
      <c r="H189" s="105"/>
      <c r="I189" s="106"/>
      <c r="J189" s="107"/>
      <c r="K189" s="114"/>
      <c r="L189" s="78"/>
      <c r="M189" s="114"/>
      <c r="N189" s="78"/>
      <c r="O189" s="78"/>
      <c r="P189" s="114"/>
      <c r="Q189" s="114"/>
      <c r="R189" s="114"/>
      <c r="S189" s="78"/>
      <c r="T189" s="78"/>
      <c r="U189" s="78"/>
      <c r="V189" s="78"/>
      <c r="W189" s="57"/>
    </row>
    <row r="190" spans="1:23" ht="23.25">
      <c r="A190" s="58"/>
      <c r="B190" s="128"/>
      <c r="C190" s="128"/>
      <c r="D190" s="128"/>
      <c r="E190" s="128"/>
      <c r="F190" s="128"/>
      <c r="G190" s="128"/>
      <c r="H190" s="117"/>
      <c r="I190" s="118"/>
      <c r="J190" s="119"/>
      <c r="K190" s="120"/>
      <c r="L190" s="121"/>
      <c r="M190" s="120"/>
      <c r="N190" s="121"/>
      <c r="O190" s="121"/>
      <c r="P190" s="120"/>
      <c r="Q190" s="120"/>
      <c r="R190" s="120"/>
      <c r="S190" s="121"/>
      <c r="T190" s="121"/>
      <c r="U190" s="121"/>
      <c r="V190" s="121"/>
      <c r="W190" s="57"/>
    </row>
    <row r="191" spans="1:23" ht="23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23.25">
      <c r="A192" s="57"/>
      <c r="B192" s="123" t="s">
        <v>154</v>
      </c>
      <c r="C192" s="123"/>
      <c r="D192" s="123"/>
      <c r="E192" s="123"/>
      <c r="F192" s="123"/>
      <c r="G192" s="58"/>
      <c r="H192" s="58"/>
      <c r="I192" s="58"/>
      <c r="J192" s="58"/>
      <c r="K192" s="57"/>
      <c r="L192" s="57"/>
      <c r="M192" s="57"/>
      <c r="N192" s="57"/>
      <c r="O192" s="57"/>
      <c r="P192" s="57"/>
      <c r="Q192" s="57"/>
      <c r="R192" s="57"/>
      <c r="S192" s="62"/>
      <c r="T192" s="62"/>
      <c r="U192" s="62"/>
      <c r="V192" s="62" t="s">
        <v>149</v>
      </c>
      <c r="W192" s="57"/>
    </row>
    <row r="193" spans="1:23" ht="23.25">
      <c r="A193" s="57"/>
      <c r="B193" s="66"/>
      <c r="C193" s="67"/>
      <c r="D193" s="67"/>
      <c r="E193" s="67"/>
      <c r="F193" s="67"/>
      <c r="G193" s="67"/>
      <c r="H193" s="66"/>
      <c r="I193" s="67"/>
      <c r="J193" s="124"/>
      <c r="K193" s="69" t="s">
        <v>0</v>
      </c>
      <c r="L193" s="69"/>
      <c r="M193" s="69"/>
      <c r="N193" s="69"/>
      <c r="O193" s="69"/>
      <c r="P193" s="70" t="s">
        <v>1</v>
      </c>
      <c r="Q193" s="69"/>
      <c r="R193" s="69"/>
      <c r="S193" s="69"/>
      <c r="T193" s="70" t="s">
        <v>2</v>
      </c>
      <c r="U193" s="69"/>
      <c r="V193" s="71"/>
      <c r="W193" s="57"/>
    </row>
    <row r="194" spans="1:23" ht="23.25">
      <c r="A194" s="57"/>
      <c r="B194" s="72" t="s">
        <v>3</v>
      </c>
      <c r="C194" s="73"/>
      <c r="D194" s="73"/>
      <c r="E194" s="73"/>
      <c r="F194" s="73"/>
      <c r="G194" s="74"/>
      <c r="H194" s="75"/>
      <c r="I194" s="58"/>
      <c r="J194" s="116"/>
      <c r="K194" s="77"/>
      <c r="L194" s="78"/>
      <c r="M194" s="79"/>
      <c r="N194" s="80"/>
      <c r="O194" s="81"/>
      <c r="P194" s="82"/>
      <c r="Q194" s="77"/>
      <c r="R194" s="83"/>
      <c r="S194" s="81"/>
      <c r="T194" s="81"/>
      <c r="U194" s="84" t="s">
        <v>4</v>
      </c>
      <c r="V194" s="85"/>
      <c r="W194" s="57"/>
    </row>
    <row r="195" spans="1:23" ht="23.25">
      <c r="A195" s="57"/>
      <c r="B195" s="75"/>
      <c r="C195" s="86"/>
      <c r="D195" s="86"/>
      <c r="E195" s="86"/>
      <c r="F195" s="87"/>
      <c r="G195" s="86"/>
      <c r="H195" s="75"/>
      <c r="I195" s="88" t="s">
        <v>5</v>
      </c>
      <c r="J195" s="116"/>
      <c r="K195" s="89" t="s">
        <v>6</v>
      </c>
      <c r="L195" s="90" t="s">
        <v>7</v>
      </c>
      <c r="M195" s="91" t="s">
        <v>6</v>
      </c>
      <c r="N195" s="80" t="s">
        <v>8</v>
      </c>
      <c r="O195" s="78"/>
      <c r="P195" s="92" t="s">
        <v>9</v>
      </c>
      <c r="Q195" s="89" t="s">
        <v>10</v>
      </c>
      <c r="R195" s="83" t="s">
        <v>32</v>
      </c>
      <c r="S195" s="81"/>
      <c r="T195" s="81"/>
      <c r="U195" s="81"/>
      <c r="V195" s="90"/>
      <c r="W195" s="57"/>
    </row>
    <row r="196" spans="1:23" ht="23.25">
      <c r="A196" s="57"/>
      <c r="B196" s="93" t="s">
        <v>26</v>
      </c>
      <c r="C196" s="93" t="s">
        <v>27</v>
      </c>
      <c r="D196" s="93" t="s">
        <v>28</v>
      </c>
      <c r="E196" s="93" t="s">
        <v>29</v>
      </c>
      <c r="F196" s="93" t="s">
        <v>30</v>
      </c>
      <c r="G196" s="93" t="s">
        <v>31</v>
      </c>
      <c r="H196" s="75"/>
      <c r="I196" s="88"/>
      <c r="J196" s="116"/>
      <c r="K196" s="89" t="s">
        <v>11</v>
      </c>
      <c r="L196" s="90" t="s">
        <v>12</v>
      </c>
      <c r="M196" s="91" t="s">
        <v>13</v>
      </c>
      <c r="N196" s="80" t="s">
        <v>14</v>
      </c>
      <c r="O196" s="90" t="s">
        <v>15</v>
      </c>
      <c r="P196" s="92" t="s">
        <v>16</v>
      </c>
      <c r="Q196" s="89" t="s">
        <v>17</v>
      </c>
      <c r="R196" s="83" t="s">
        <v>33</v>
      </c>
      <c r="S196" s="80" t="s">
        <v>15</v>
      </c>
      <c r="T196" s="80" t="s">
        <v>18</v>
      </c>
      <c r="U196" s="80" t="s">
        <v>19</v>
      </c>
      <c r="V196" s="90" t="s">
        <v>20</v>
      </c>
      <c r="W196" s="57"/>
    </row>
    <row r="197" spans="1:23" ht="23.25">
      <c r="A197" s="57"/>
      <c r="B197" s="94"/>
      <c r="C197" s="94"/>
      <c r="D197" s="94"/>
      <c r="E197" s="94"/>
      <c r="F197" s="94"/>
      <c r="G197" s="94"/>
      <c r="H197" s="94"/>
      <c r="I197" s="95"/>
      <c r="J197" s="125"/>
      <c r="K197" s="97"/>
      <c r="L197" s="98"/>
      <c r="M197" s="99"/>
      <c r="N197" s="100"/>
      <c r="O197" s="101"/>
      <c r="P197" s="102" t="s">
        <v>21</v>
      </c>
      <c r="Q197" s="97"/>
      <c r="R197" s="103"/>
      <c r="S197" s="101"/>
      <c r="T197" s="101"/>
      <c r="U197" s="101"/>
      <c r="V197" s="104"/>
      <c r="W197" s="57"/>
    </row>
    <row r="198" spans="1:23" ht="23.25">
      <c r="A198" s="58"/>
      <c r="B198" s="115"/>
      <c r="C198" s="115"/>
      <c r="D198" s="115"/>
      <c r="E198" s="115"/>
      <c r="F198" s="115"/>
      <c r="G198" s="115"/>
      <c r="H198" s="105"/>
      <c r="I198" s="106"/>
      <c r="J198" s="107"/>
      <c r="K198" s="114"/>
      <c r="L198" s="78"/>
      <c r="M198" s="114"/>
      <c r="N198" s="78"/>
      <c r="O198" s="78"/>
      <c r="P198" s="114"/>
      <c r="Q198" s="114"/>
      <c r="R198" s="114"/>
      <c r="S198" s="78"/>
      <c r="T198" s="78"/>
      <c r="U198" s="78"/>
      <c r="V198" s="78"/>
      <c r="W198" s="57"/>
    </row>
    <row r="199" spans="1:23" ht="23.25">
      <c r="A199" s="58"/>
      <c r="B199" s="93" t="s">
        <v>60</v>
      </c>
      <c r="C199" s="93" t="s">
        <v>53</v>
      </c>
      <c r="D199" s="93" t="s">
        <v>45</v>
      </c>
      <c r="E199" s="75"/>
      <c r="F199" s="93" t="s">
        <v>78</v>
      </c>
      <c r="G199" s="127" t="s">
        <v>70</v>
      </c>
      <c r="H199" s="105"/>
      <c r="I199" s="106" t="s">
        <v>41</v>
      </c>
      <c r="J199" s="107"/>
      <c r="K199" s="114">
        <v>1839506.3</v>
      </c>
      <c r="L199" s="78">
        <v>123449.1</v>
      </c>
      <c r="M199" s="114">
        <v>1715385.5</v>
      </c>
      <c r="N199" s="78"/>
      <c r="O199" s="78">
        <f>SUM(K199:N199)</f>
        <v>3678340.9000000004</v>
      </c>
      <c r="P199" s="114"/>
      <c r="Q199" s="114"/>
      <c r="R199" s="114"/>
      <c r="S199" s="78"/>
      <c r="T199" s="76">
        <f>SUM(O199+S199)</f>
        <v>3678340.9000000004</v>
      </c>
      <c r="U199" s="78">
        <f>SUM(O199/T199)*100</f>
        <v>100</v>
      </c>
      <c r="V199" s="78">
        <f>SUM(S199/T199)*100</f>
        <v>0</v>
      </c>
      <c r="W199" s="57"/>
    </row>
    <row r="200" spans="1:23" ht="23.25">
      <c r="A200" s="58"/>
      <c r="B200" s="75"/>
      <c r="C200" s="75"/>
      <c r="D200" s="75"/>
      <c r="E200" s="75"/>
      <c r="F200" s="75"/>
      <c r="G200" s="115"/>
      <c r="H200" s="105"/>
      <c r="I200" s="106" t="s">
        <v>42</v>
      </c>
      <c r="J200" s="107"/>
      <c r="K200" s="78">
        <f>SUM(K199/K188)*100</f>
        <v>160.4420789942745</v>
      </c>
      <c r="L200" s="78">
        <f>SUM(L199/L188)*100</f>
        <v>51.856732392946256</v>
      </c>
      <c r="M200" s="78">
        <f>SUM(M199/M188)*100</f>
        <v>83.6457111437665</v>
      </c>
      <c r="N200" s="78"/>
      <c r="O200" s="78">
        <f>SUM(O199/O188)*100</f>
        <v>107.07303823579551</v>
      </c>
      <c r="P200" s="114"/>
      <c r="Q200" s="114"/>
      <c r="R200" s="114"/>
      <c r="S200" s="78"/>
      <c r="T200" s="78">
        <f>SUM(T199/T188)*100</f>
        <v>107.07303823579551</v>
      </c>
      <c r="U200" s="78"/>
      <c r="V200" s="78"/>
      <c r="W200" s="57"/>
    </row>
    <row r="201" spans="1:23" ht="23.25">
      <c r="A201" s="58"/>
      <c r="B201" s="75"/>
      <c r="C201" s="75"/>
      <c r="D201" s="75"/>
      <c r="E201" s="75"/>
      <c r="F201" s="75"/>
      <c r="G201" s="115"/>
      <c r="H201" s="105"/>
      <c r="I201" s="106"/>
      <c r="J201" s="107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57"/>
    </row>
    <row r="202" spans="1:23" ht="23.25">
      <c r="A202" s="58"/>
      <c r="B202" s="75"/>
      <c r="C202" s="75"/>
      <c r="D202" s="75"/>
      <c r="E202" s="75"/>
      <c r="F202" s="75"/>
      <c r="G202" s="127" t="s">
        <v>79</v>
      </c>
      <c r="H202" s="105"/>
      <c r="I202" s="106" t="s">
        <v>129</v>
      </c>
      <c r="J202" s="107"/>
      <c r="K202" s="114"/>
      <c r="L202" s="78"/>
      <c r="M202" s="114"/>
      <c r="N202" s="78"/>
      <c r="O202" s="78"/>
      <c r="P202" s="114"/>
      <c r="Q202" s="114"/>
      <c r="R202" s="114"/>
      <c r="S202" s="78"/>
      <c r="T202" s="78"/>
      <c r="U202" s="78"/>
      <c r="V202" s="78"/>
      <c r="W202" s="57"/>
    </row>
    <row r="203" spans="1:23" ht="23.25">
      <c r="A203" s="58"/>
      <c r="B203" s="75"/>
      <c r="C203" s="75"/>
      <c r="D203" s="75"/>
      <c r="E203" s="75"/>
      <c r="F203" s="75"/>
      <c r="G203" s="115"/>
      <c r="H203" s="105"/>
      <c r="I203" s="106" t="s">
        <v>40</v>
      </c>
      <c r="J203" s="107"/>
      <c r="K203" s="114">
        <v>52838.1</v>
      </c>
      <c r="L203" s="78">
        <v>16849.4</v>
      </c>
      <c r="M203" s="114">
        <v>166085.3</v>
      </c>
      <c r="N203" s="78"/>
      <c r="O203" s="78">
        <f>SUM(K203:N203)</f>
        <v>235772.8</v>
      </c>
      <c r="P203" s="114">
        <v>4382.2</v>
      </c>
      <c r="Q203" s="114">
        <v>10661.8</v>
      </c>
      <c r="R203" s="114"/>
      <c r="S203" s="78">
        <f>SUM(P203:R203)</f>
        <v>15044</v>
      </c>
      <c r="T203" s="76">
        <f>SUM(O203+S203)</f>
        <v>250816.8</v>
      </c>
      <c r="U203" s="78">
        <f>SUM(O203/T203)*100</f>
        <v>94.00199667645867</v>
      </c>
      <c r="V203" s="78">
        <f>SUM(S203/T203)*100</f>
        <v>5.998003323541326</v>
      </c>
      <c r="W203" s="57"/>
    </row>
    <row r="204" spans="1:23" ht="23.25">
      <c r="A204" s="58"/>
      <c r="B204" s="75"/>
      <c r="C204" s="75"/>
      <c r="D204" s="75"/>
      <c r="E204" s="75"/>
      <c r="F204" s="75"/>
      <c r="G204" s="115"/>
      <c r="H204" s="105"/>
      <c r="I204" s="106" t="s">
        <v>41</v>
      </c>
      <c r="J204" s="107"/>
      <c r="K204" s="114">
        <v>93015</v>
      </c>
      <c r="L204" s="78">
        <v>3564.8</v>
      </c>
      <c r="M204" s="114">
        <v>187095.8</v>
      </c>
      <c r="N204" s="78"/>
      <c r="O204" s="78">
        <f>SUM(K204:N204)</f>
        <v>283675.6</v>
      </c>
      <c r="P204" s="114">
        <v>2223.5</v>
      </c>
      <c r="Q204" s="114">
        <v>8020.8</v>
      </c>
      <c r="R204" s="114"/>
      <c r="S204" s="78">
        <f>SUM(P204:R204)</f>
        <v>10244.3</v>
      </c>
      <c r="T204" s="76">
        <f>SUM(O204+S204)</f>
        <v>293919.89999999997</v>
      </c>
      <c r="U204" s="78">
        <f>SUM(O204/T204)*100</f>
        <v>96.51459462254853</v>
      </c>
      <c r="V204" s="78">
        <f>SUM(S204/T204)*100</f>
        <v>3.485405377451476</v>
      </c>
      <c r="W204" s="57"/>
    </row>
    <row r="205" spans="1:23" ht="23.25">
      <c r="A205" s="58"/>
      <c r="B205" s="115"/>
      <c r="C205" s="116"/>
      <c r="D205" s="116"/>
      <c r="E205" s="116"/>
      <c r="F205" s="132"/>
      <c r="G205" s="127"/>
      <c r="H205" s="105"/>
      <c r="I205" s="106" t="s">
        <v>42</v>
      </c>
      <c r="J205" s="107"/>
      <c r="K205" s="78">
        <f>SUM(K204/K203)*100</f>
        <v>176.03774549046994</v>
      </c>
      <c r="L205" s="78">
        <f>SUM(L204/L203)*100</f>
        <v>21.156836445214665</v>
      </c>
      <c r="M205" s="78">
        <f>SUM(M204/M203)*100</f>
        <v>112.6504272202296</v>
      </c>
      <c r="N205" s="81"/>
      <c r="O205" s="78">
        <f>SUM(O204/O203)*100</f>
        <v>120.31735637020047</v>
      </c>
      <c r="P205" s="78">
        <f>SUM(P204/P203)*100</f>
        <v>50.739354662041904</v>
      </c>
      <c r="Q205" s="78">
        <f>SUM(Q204/Q203)*100</f>
        <v>75.22932337879158</v>
      </c>
      <c r="R205" s="108"/>
      <c r="S205" s="78">
        <f>SUM(S204/S203)*100</f>
        <v>68.09558628024462</v>
      </c>
      <c r="T205" s="78">
        <f>SUM(T204/T203)*100</f>
        <v>117.1850928645928</v>
      </c>
      <c r="U205" s="81"/>
      <c r="V205" s="78"/>
      <c r="W205" s="57"/>
    </row>
    <row r="206" spans="1:23" ht="23.25">
      <c r="A206" s="58"/>
      <c r="B206" s="75"/>
      <c r="C206" s="75"/>
      <c r="D206" s="75"/>
      <c r="E206" s="75"/>
      <c r="F206" s="75"/>
      <c r="G206" s="115"/>
      <c r="H206" s="105"/>
      <c r="I206" s="106"/>
      <c r="J206" s="107"/>
      <c r="K206" s="77"/>
      <c r="L206" s="78"/>
      <c r="M206" s="79"/>
      <c r="N206" s="81"/>
      <c r="O206" s="81"/>
      <c r="P206" s="82"/>
      <c r="Q206" s="77"/>
      <c r="R206" s="108"/>
      <c r="S206" s="81"/>
      <c r="T206" s="81"/>
      <c r="U206" s="81"/>
      <c r="V206" s="78"/>
      <c r="W206" s="57"/>
    </row>
    <row r="207" spans="1:23" ht="23.25">
      <c r="A207" s="58"/>
      <c r="B207" s="75"/>
      <c r="C207" s="75"/>
      <c r="D207" s="75"/>
      <c r="E207" s="75"/>
      <c r="F207" s="75"/>
      <c r="G207" s="127" t="s">
        <v>80</v>
      </c>
      <c r="H207" s="105"/>
      <c r="I207" s="106" t="s">
        <v>130</v>
      </c>
      <c r="J207" s="107"/>
      <c r="K207" s="77"/>
      <c r="L207" s="78"/>
      <c r="M207" s="79"/>
      <c r="N207" s="81"/>
      <c r="O207" s="81"/>
      <c r="P207" s="82"/>
      <c r="Q207" s="77"/>
      <c r="R207" s="108"/>
      <c r="S207" s="81"/>
      <c r="T207" s="81"/>
      <c r="U207" s="81"/>
      <c r="V207" s="78"/>
      <c r="W207" s="57"/>
    </row>
    <row r="208" spans="1:23" ht="23.25">
      <c r="A208" s="58"/>
      <c r="B208" s="75"/>
      <c r="C208" s="75"/>
      <c r="D208" s="75"/>
      <c r="E208" s="75"/>
      <c r="F208" s="75"/>
      <c r="G208" s="115"/>
      <c r="H208" s="106"/>
      <c r="I208" s="106" t="s">
        <v>131</v>
      </c>
      <c r="J208" s="107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57"/>
    </row>
    <row r="209" spans="1:23" ht="23.25">
      <c r="A209" s="58"/>
      <c r="B209" s="75"/>
      <c r="C209" s="75"/>
      <c r="D209" s="75"/>
      <c r="E209" s="75"/>
      <c r="F209" s="75"/>
      <c r="G209" s="115"/>
      <c r="H209" s="106"/>
      <c r="I209" s="106" t="s">
        <v>40</v>
      </c>
      <c r="J209" s="107"/>
      <c r="K209" s="76"/>
      <c r="L209" s="76"/>
      <c r="M209" s="76"/>
      <c r="N209" s="76"/>
      <c r="O209" s="76"/>
      <c r="P209" s="76"/>
      <c r="Q209" s="76">
        <v>578481.8</v>
      </c>
      <c r="R209" s="76"/>
      <c r="S209" s="78">
        <f>SUM(P209:R209)</f>
        <v>578481.8</v>
      </c>
      <c r="T209" s="76">
        <f>SUM(O209+S209)</f>
        <v>578481.8</v>
      </c>
      <c r="U209" s="76"/>
      <c r="V209" s="78">
        <f>SUM(S209/T209)*100</f>
        <v>100</v>
      </c>
      <c r="W209" s="57"/>
    </row>
    <row r="210" spans="1:23" ht="23.25">
      <c r="A210" s="58"/>
      <c r="B210" s="75"/>
      <c r="C210" s="75"/>
      <c r="D210" s="75"/>
      <c r="E210" s="75"/>
      <c r="F210" s="75"/>
      <c r="G210" s="115"/>
      <c r="H210" s="105"/>
      <c r="I210" s="106" t="s">
        <v>41</v>
      </c>
      <c r="J210" s="107"/>
      <c r="K210" s="114"/>
      <c r="L210" s="78"/>
      <c r="M210" s="114"/>
      <c r="N210" s="78"/>
      <c r="O210" s="78"/>
      <c r="P210" s="114"/>
      <c r="Q210" s="114">
        <v>614937.3</v>
      </c>
      <c r="R210" s="114"/>
      <c r="S210" s="78">
        <f>SUM(P210:R210)</f>
        <v>614937.3</v>
      </c>
      <c r="T210" s="76">
        <f>SUM(O210+S210)</f>
        <v>614937.3</v>
      </c>
      <c r="U210" s="78"/>
      <c r="V210" s="78">
        <f>SUM(S210/T210)*100</f>
        <v>100</v>
      </c>
      <c r="W210" s="57"/>
    </row>
    <row r="211" spans="1:23" ht="23.25">
      <c r="A211" s="58"/>
      <c r="B211" s="75"/>
      <c r="C211" s="75"/>
      <c r="D211" s="75"/>
      <c r="E211" s="75"/>
      <c r="F211" s="75"/>
      <c r="G211" s="115"/>
      <c r="H211" s="105"/>
      <c r="I211" s="106" t="s">
        <v>42</v>
      </c>
      <c r="J211" s="107"/>
      <c r="K211" s="114"/>
      <c r="L211" s="78"/>
      <c r="M211" s="114"/>
      <c r="N211" s="78"/>
      <c r="O211" s="78"/>
      <c r="P211" s="114"/>
      <c r="Q211" s="78">
        <f>SUM(Q210/Q209)*100</f>
        <v>106.30192687133804</v>
      </c>
      <c r="R211" s="114"/>
      <c r="S211" s="78">
        <f>SUM(S210/S209)*100</f>
        <v>106.30192687133804</v>
      </c>
      <c r="T211" s="78">
        <f>SUM(T210/T209)*100</f>
        <v>106.30192687133804</v>
      </c>
      <c r="U211" s="78"/>
      <c r="V211" s="78"/>
      <c r="W211" s="57"/>
    </row>
    <row r="212" spans="1:23" ht="23.25">
      <c r="A212" s="58"/>
      <c r="B212" s="75"/>
      <c r="C212" s="75"/>
      <c r="D212" s="75"/>
      <c r="E212" s="75"/>
      <c r="F212" s="75"/>
      <c r="G212" s="115"/>
      <c r="H212" s="106"/>
      <c r="I212" s="106"/>
      <c r="J212" s="107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57"/>
    </row>
    <row r="213" spans="1:23" ht="23.25">
      <c r="A213" s="58"/>
      <c r="B213" s="75"/>
      <c r="C213" s="75"/>
      <c r="D213" s="75"/>
      <c r="E213" s="75"/>
      <c r="F213" s="75"/>
      <c r="G213" s="127" t="s">
        <v>81</v>
      </c>
      <c r="H213" s="105"/>
      <c r="I213" s="106" t="s">
        <v>132</v>
      </c>
      <c r="J213" s="107"/>
      <c r="K213" s="114"/>
      <c r="L213" s="78"/>
      <c r="M213" s="114"/>
      <c r="N213" s="78"/>
      <c r="O213" s="78"/>
      <c r="P213" s="114"/>
      <c r="Q213" s="114"/>
      <c r="R213" s="114"/>
      <c r="S213" s="78"/>
      <c r="T213" s="78"/>
      <c r="U213" s="78"/>
      <c r="V213" s="78"/>
      <c r="W213" s="57"/>
    </row>
    <row r="214" spans="1:23" ht="23.25">
      <c r="A214" s="58"/>
      <c r="B214" s="127"/>
      <c r="C214" s="93"/>
      <c r="D214" s="93"/>
      <c r="E214" s="93"/>
      <c r="F214" s="93"/>
      <c r="G214" s="115"/>
      <c r="H214" s="105"/>
      <c r="I214" s="106" t="s">
        <v>133</v>
      </c>
      <c r="J214" s="107"/>
      <c r="K214" s="114"/>
      <c r="L214" s="78"/>
      <c r="M214" s="114"/>
      <c r="N214" s="78"/>
      <c r="O214" s="78"/>
      <c r="P214" s="114"/>
      <c r="Q214" s="114"/>
      <c r="R214" s="114"/>
      <c r="S214" s="78"/>
      <c r="T214" s="78"/>
      <c r="U214" s="78"/>
      <c r="V214" s="78"/>
      <c r="W214" s="57"/>
    </row>
    <row r="215" spans="1:23" ht="23.25">
      <c r="A215" s="58"/>
      <c r="B215" s="115"/>
      <c r="C215" s="75"/>
      <c r="D215" s="75"/>
      <c r="E215" s="75"/>
      <c r="F215" s="75"/>
      <c r="G215" s="115"/>
      <c r="H215" s="105"/>
      <c r="I215" s="106" t="s">
        <v>40</v>
      </c>
      <c r="J215" s="107"/>
      <c r="K215" s="114"/>
      <c r="L215" s="78"/>
      <c r="M215" s="114"/>
      <c r="N215" s="78"/>
      <c r="O215" s="78"/>
      <c r="P215" s="114"/>
      <c r="Q215" s="114">
        <v>211095.9</v>
      </c>
      <c r="R215" s="114"/>
      <c r="S215" s="78">
        <f>SUM(P215:R215)</f>
        <v>211095.9</v>
      </c>
      <c r="T215" s="76">
        <f>SUM(O215+S215)</f>
        <v>211095.9</v>
      </c>
      <c r="U215" s="78"/>
      <c r="V215" s="78">
        <f>SUM(S215/T215)*100</f>
        <v>100</v>
      </c>
      <c r="W215" s="57"/>
    </row>
    <row r="216" spans="1:23" ht="23.25">
      <c r="A216" s="58"/>
      <c r="B216" s="115"/>
      <c r="C216" s="75"/>
      <c r="D216" s="75"/>
      <c r="E216" s="75"/>
      <c r="F216" s="75"/>
      <c r="G216" s="115"/>
      <c r="H216" s="105"/>
      <c r="I216" s="106" t="s">
        <v>41</v>
      </c>
      <c r="J216" s="107"/>
      <c r="K216" s="114"/>
      <c r="L216" s="78"/>
      <c r="M216" s="114"/>
      <c r="N216" s="78"/>
      <c r="O216" s="78"/>
      <c r="P216" s="114"/>
      <c r="Q216" s="114">
        <v>87368.5</v>
      </c>
      <c r="R216" s="114"/>
      <c r="S216" s="78">
        <f>SUM(P216:R216)</f>
        <v>87368.5</v>
      </c>
      <c r="T216" s="76">
        <f>SUM(O216+S216)</f>
        <v>87368.5</v>
      </c>
      <c r="U216" s="78"/>
      <c r="V216" s="78">
        <f>SUM(S216/T216)*100</f>
        <v>100</v>
      </c>
      <c r="W216" s="57"/>
    </row>
    <row r="217" spans="1:23" ht="23.25">
      <c r="A217" s="58"/>
      <c r="B217" s="115"/>
      <c r="C217" s="116"/>
      <c r="D217" s="116"/>
      <c r="E217" s="116"/>
      <c r="F217" s="116"/>
      <c r="G217" s="115"/>
      <c r="H217" s="105"/>
      <c r="I217" s="106" t="s">
        <v>42</v>
      </c>
      <c r="J217" s="107"/>
      <c r="K217" s="114"/>
      <c r="L217" s="78"/>
      <c r="M217" s="114"/>
      <c r="N217" s="78"/>
      <c r="O217" s="78"/>
      <c r="P217" s="114"/>
      <c r="Q217" s="78">
        <f>SUM(Q216/Q215)*100</f>
        <v>41.388061066084184</v>
      </c>
      <c r="R217" s="114"/>
      <c r="S217" s="78">
        <f>SUM(S216/S215)*100</f>
        <v>41.388061066084184</v>
      </c>
      <c r="T217" s="78">
        <f>SUM(T216/T215)*100</f>
        <v>41.388061066084184</v>
      </c>
      <c r="U217" s="78"/>
      <c r="V217" s="78"/>
      <c r="W217" s="57"/>
    </row>
    <row r="218" spans="1:23" ht="23.25">
      <c r="A218" s="58"/>
      <c r="B218" s="115"/>
      <c r="C218" s="116"/>
      <c r="D218" s="116"/>
      <c r="E218" s="116"/>
      <c r="F218" s="116"/>
      <c r="G218" s="115"/>
      <c r="H218" s="105"/>
      <c r="I218" s="106"/>
      <c r="J218" s="107"/>
      <c r="K218" s="114"/>
      <c r="L218" s="78"/>
      <c r="M218" s="114"/>
      <c r="N218" s="78"/>
      <c r="O218" s="78"/>
      <c r="P218" s="114"/>
      <c r="Q218" s="114"/>
      <c r="R218" s="114"/>
      <c r="S218" s="78"/>
      <c r="T218" s="78"/>
      <c r="U218" s="78"/>
      <c r="V218" s="78"/>
      <c r="W218" s="57"/>
    </row>
    <row r="219" spans="1:23" ht="23.25">
      <c r="A219" s="58"/>
      <c r="B219" s="127"/>
      <c r="C219" s="127"/>
      <c r="D219" s="127"/>
      <c r="E219" s="127"/>
      <c r="F219" s="93" t="s">
        <v>82</v>
      </c>
      <c r="G219" s="93"/>
      <c r="H219" s="105"/>
      <c r="I219" s="106" t="s">
        <v>83</v>
      </c>
      <c r="J219" s="107"/>
      <c r="K219" s="114"/>
      <c r="L219" s="78"/>
      <c r="M219" s="114"/>
      <c r="N219" s="78"/>
      <c r="O219" s="78"/>
      <c r="P219" s="114"/>
      <c r="Q219" s="114"/>
      <c r="R219" s="114"/>
      <c r="S219" s="78"/>
      <c r="T219" s="78"/>
      <c r="U219" s="78"/>
      <c r="V219" s="78"/>
      <c r="W219" s="57"/>
    </row>
    <row r="220" spans="1:23" ht="23.25">
      <c r="A220" s="58"/>
      <c r="B220" s="115"/>
      <c r="C220" s="115"/>
      <c r="D220" s="115"/>
      <c r="E220" s="115"/>
      <c r="F220" s="75"/>
      <c r="G220" s="75"/>
      <c r="H220" s="105"/>
      <c r="I220" s="106" t="s">
        <v>66</v>
      </c>
      <c r="J220" s="107"/>
      <c r="K220" s="114"/>
      <c r="L220" s="78"/>
      <c r="M220" s="114"/>
      <c r="N220" s="78"/>
      <c r="O220" s="78"/>
      <c r="P220" s="114"/>
      <c r="Q220" s="114"/>
      <c r="R220" s="114"/>
      <c r="S220" s="78"/>
      <c r="T220" s="78"/>
      <c r="U220" s="78"/>
      <c r="V220" s="78"/>
      <c r="W220" s="57"/>
    </row>
    <row r="221" spans="1:23" ht="23.25">
      <c r="A221" s="58"/>
      <c r="B221" s="115"/>
      <c r="C221" s="116"/>
      <c r="D221" s="116"/>
      <c r="E221" s="116"/>
      <c r="F221" s="75"/>
      <c r="G221" s="75"/>
      <c r="H221" s="105"/>
      <c r="I221" s="106" t="s">
        <v>40</v>
      </c>
      <c r="J221" s="107"/>
      <c r="K221" s="114">
        <f>SUM(K226+K241+K246+K251+K256+K261+K276+K281+K286+K292+K297+K302+K317+K322+K328+K334+K340)</f>
        <v>3707686.1999999997</v>
      </c>
      <c r="L221" s="114">
        <f>SUM(L226+L241+L246+L251+L256+L261+L276+L281+L286+L292+L297+L302+L317+L322+L328+L334+L340)</f>
        <v>3413196.5</v>
      </c>
      <c r="M221" s="114">
        <f>SUM(M226+M241+M246+M251+M256+M261+M276+M281+M286+M292+M297+M302+M317+M322+M328+M334+M340)</f>
        <v>4558060.8</v>
      </c>
      <c r="N221" s="114">
        <f>SUM(N226+N241+N246+N251+N256+N261+N276+N281+N286+N292+N297+N302+N317+N322+N328+N334+N340)</f>
        <v>0</v>
      </c>
      <c r="O221" s="78">
        <f>SUM(K221:N221)</f>
        <v>11678943.5</v>
      </c>
      <c r="P221" s="114">
        <f>SUM(P226+P241+P246+P251+P256+P261+P276+P281+P286+P292+P297+P302+P317+P322+P328+P334+P340)</f>
        <v>961705.2</v>
      </c>
      <c r="Q221" s="114">
        <f>SUM(Q226+Q241+Q246+Q251+Q256+Q261+Q276+Q281+Q286+Q292+Q297+Q302+Q317+Q322+Q328+Q334+Q340)</f>
        <v>11372285.500000002</v>
      </c>
      <c r="R221" s="114">
        <f>SUM(R226+R241+R246+R251+R256+R261+R276+R281+R286+R292+R297+R302+R317+R322+R328+R334+R340)</f>
        <v>0</v>
      </c>
      <c r="S221" s="78">
        <f>SUM(P221:R221)</f>
        <v>12333990.700000001</v>
      </c>
      <c r="T221" s="78">
        <f>SUM(O221+S221)</f>
        <v>24012934.200000003</v>
      </c>
      <c r="U221" s="78">
        <f>SUM(O221/T221)*100</f>
        <v>48.636053398255676</v>
      </c>
      <c r="V221" s="78">
        <f>SUM(S221/T221)*100</f>
        <v>51.36394660174432</v>
      </c>
      <c r="W221" s="57"/>
    </row>
    <row r="222" spans="1:23" ht="23.25">
      <c r="A222" s="58"/>
      <c r="B222" s="115"/>
      <c r="C222" s="115"/>
      <c r="D222" s="115"/>
      <c r="E222" s="115"/>
      <c r="F222" s="75"/>
      <c r="G222" s="75"/>
      <c r="H222" s="105"/>
      <c r="I222" s="106" t="s">
        <v>41</v>
      </c>
      <c r="J222" s="107"/>
      <c r="K222" s="114">
        <f>SUM(K237+K242+K247+K252+K257+K262+K277+K282+K287+K293+K298+K313+K318+K323+K329+K335+K351)</f>
        <v>5949278.4</v>
      </c>
      <c r="L222" s="114">
        <f>SUM(L237+L242+L247+L252+L257+L262+L277+L282+L287+L293+L298+L313+L318+L323+L329+L335+L351)</f>
        <v>3018614.1</v>
      </c>
      <c r="M222" s="114">
        <f>SUM(M237+M242+M247+M252+M257+M262+M277+M282+M287+M293+M298+M313+M318+M323+M329+M335+M351)</f>
        <v>2179503.4</v>
      </c>
      <c r="N222" s="114">
        <f>SUM(N237+N242+N247+N252+N257+N262+N277+N282+N287+N293+N298+N313+N318+N323+N329+N335+N351)</f>
        <v>0</v>
      </c>
      <c r="O222" s="78">
        <f>SUM(K222:N222)</f>
        <v>11147395.9</v>
      </c>
      <c r="P222" s="114">
        <f>SUM(P237+P242+P247+P252+P257+P262+P277+P282+P287+P293+P298+P313+P318+P323+P329+P335+P351)</f>
        <v>739275.9</v>
      </c>
      <c r="Q222" s="114">
        <f>SUM(Q237+Q242+Q247+Q252+Q257+Q262+Q277+Q282+Q287+Q293+Q298+Q313+Q318+Q323+Q329+Q335+Q351)</f>
        <v>9773097.3</v>
      </c>
      <c r="R222" s="114">
        <f>SUM(R237+R242+R247+R252+R257+R262+R277+R282+R287+R293+R298+R313+R318+R323+R329+R335+R351)</f>
        <v>0</v>
      </c>
      <c r="S222" s="78">
        <f>SUM(P222:R222)</f>
        <v>10512373.200000001</v>
      </c>
      <c r="T222" s="78">
        <f>SUM(O222+S222)</f>
        <v>21659769.1</v>
      </c>
      <c r="U222" s="78">
        <f>SUM(O222/T222)*100</f>
        <v>51.465903669305504</v>
      </c>
      <c r="V222" s="78">
        <f>SUM(S222/T222)*100</f>
        <v>48.534096330694496</v>
      </c>
      <c r="W222" s="57"/>
    </row>
    <row r="223" spans="1:23" ht="23.25">
      <c r="A223" s="58"/>
      <c r="B223" s="115"/>
      <c r="C223" s="115"/>
      <c r="D223" s="115"/>
      <c r="E223" s="115"/>
      <c r="F223" s="75"/>
      <c r="G223" s="75"/>
      <c r="H223" s="105"/>
      <c r="I223" s="106" t="s">
        <v>42</v>
      </c>
      <c r="J223" s="107"/>
      <c r="K223" s="78">
        <f>SUM(K222/K221)*100</f>
        <v>160.45798050546998</v>
      </c>
      <c r="L223" s="78">
        <f>SUM(L222/L221)*100</f>
        <v>88.43950531415346</v>
      </c>
      <c r="M223" s="78">
        <f>SUM(M222/M221)*100</f>
        <v>47.81646177251519</v>
      </c>
      <c r="N223" s="78"/>
      <c r="O223" s="78">
        <f>SUM(O222/O221)*100</f>
        <v>95.44866708191542</v>
      </c>
      <c r="P223" s="78">
        <f>SUM(P222/P221)*100</f>
        <v>76.87136349059983</v>
      </c>
      <c r="Q223" s="78">
        <f>SUM(Q222/Q221)*100</f>
        <v>85.9378468822296</v>
      </c>
      <c r="R223" s="114"/>
      <c r="S223" s="78">
        <f>SUM(S222/S221)*100</f>
        <v>85.23091557057847</v>
      </c>
      <c r="T223" s="78">
        <f>SUM(T222/T221)*100</f>
        <v>90.20042665173338</v>
      </c>
      <c r="U223" s="78"/>
      <c r="V223" s="78"/>
      <c r="W223" s="57"/>
    </row>
    <row r="224" spans="1:23" ht="23.25">
      <c r="A224" s="58"/>
      <c r="B224" s="115"/>
      <c r="C224" s="115"/>
      <c r="D224" s="115"/>
      <c r="E224" s="115"/>
      <c r="F224" s="115"/>
      <c r="G224" s="115"/>
      <c r="H224" s="105"/>
      <c r="I224" s="106"/>
      <c r="J224" s="107"/>
      <c r="K224" s="114"/>
      <c r="L224" s="78"/>
      <c r="M224" s="114"/>
      <c r="N224" s="78"/>
      <c r="O224" s="78"/>
      <c r="P224" s="114"/>
      <c r="Q224" s="114"/>
      <c r="R224" s="114"/>
      <c r="S224" s="78"/>
      <c r="T224" s="78"/>
      <c r="U224" s="78"/>
      <c r="V224" s="78"/>
      <c r="W224" s="57"/>
    </row>
    <row r="225" spans="1:23" ht="23.25">
      <c r="A225" s="58"/>
      <c r="B225" s="115"/>
      <c r="C225" s="115"/>
      <c r="D225" s="115"/>
      <c r="E225" s="115"/>
      <c r="F225" s="116"/>
      <c r="G225" s="126" t="s">
        <v>67</v>
      </c>
      <c r="H225" s="106"/>
      <c r="I225" s="106" t="s">
        <v>68</v>
      </c>
      <c r="J225" s="107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57"/>
    </row>
    <row r="226" spans="1:23" ht="23.25">
      <c r="A226" s="58"/>
      <c r="B226" s="115"/>
      <c r="C226" s="115"/>
      <c r="D226" s="115"/>
      <c r="E226" s="115"/>
      <c r="F226" s="75"/>
      <c r="G226" s="75"/>
      <c r="H226" s="105"/>
      <c r="I226" s="106" t="s">
        <v>40</v>
      </c>
      <c r="J226" s="107"/>
      <c r="K226" s="114"/>
      <c r="L226" s="78"/>
      <c r="M226" s="114"/>
      <c r="N226" s="78"/>
      <c r="O226" s="78"/>
      <c r="P226" s="114"/>
      <c r="Q226" s="114">
        <v>6016310.4</v>
      </c>
      <c r="R226" s="114"/>
      <c r="S226" s="78">
        <f>SUM(P226:R226)</f>
        <v>6016310.4</v>
      </c>
      <c r="T226" s="78">
        <f>SUM(O226+S226)</f>
        <v>6016310.4</v>
      </c>
      <c r="U226" s="78"/>
      <c r="V226" s="78">
        <f>SUM(S226/T226)*100</f>
        <v>100</v>
      </c>
      <c r="W226" s="57"/>
    </row>
    <row r="227" spans="1:23" ht="23.25">
      <c r="A227" s="58"/>
      <c r="B227" s="115"/>
      <c r="C227" s="115"/>
      <c r="D227" s="115"/>
      <c r="E227" s="115"/>
      <c r="F227" s="115"/>
      <c r="G227" s="115"/>
      <c r="H227" s="105"/>
      <c r="I227" s="106"/>
      <c r="J227" s="107"/>
      <c r="K227" s="114"/>
      <c r="L227" s="78"/>
      <c r="M227" s="114"/>
      <c r="N227" s="78"/>
      <c r="O227" s="78"/>
      <c r="P227" s="114"/>
      <c r="Q227" s="114"/>
      <c r="R227" s="114"/>
      <c r="S227" s="78"/>
      <c r="T227" s="78"/>
      <c r="U227" s="78"/>
      <c r="V227" s="78"/>
      <c r="W227" s="57"/>
    </row>
    <row r="228" spans="1:23" ht="23.25">
      <c r="A228" s="58"/>
      <c r="B228" s="128"/>
      <c r="C228" s="128"/>
      <c r="D228" s="128"/>
      <c r="E228" s="128"/>
      <c r="F228" s="128"/>
      <c r="G228" s="128"/>
      <c r="H228" s="117"/>
      <c r="I228" s="118"/>
      <c r="J228" s="119"/>
      <c r="K228" s="120"/>
      <c r="L228" s="121"/>
      <c r="M228" s="120"/>
      <c r="N228" s="121"/>
      <c r="O228" s="121"/>
      <c r="P228" s="120"/>
      <c r="Q228" s="120"/>
      <c r="R228" s="120"/>
      <c r="S228" s="121"/>
      <c r="T228" s="121"/>
      <c r="U228" s="121"/>
      <c r="V228" s="121"/>
      <c r="W228" s="57"/>
    </row>
    <row r="229" spans="1:23" ht="23.25">
      <c r="A229" s="57"/>
      <c r="B229" s="58"/>
      <c r="C229" s="58"/>
      <c r="D229" s="58"/>
      <c r="E229" s="58"/>
      <c r="F229" s="58"/>
      <c r="G229" s="58"/>
      <c r="H229" s="58"/>
      <c r="I229" s="58"/>
      <c r="J229" s="58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ht="23.25">
      <c r="A230" s="57"/>
      <c r="B230" s="123" t="s">
        <v>154</v>
      </c>
      <c r="C230" s="123"/>
      <c r="D230" s="123"/>
      <c r="E230" s="123"/>
      <c r="F230" s="123"/>
      <c r="G230" s="58"/>
      <c r="H230" s="58"/>
      <c r="I230" s="58"/>
      <c r="J230" s="58"/>
      <c r="K230" s="57"/>
      <c r="L230" s="57"/>
      <c r="M230" s="57"/>
      <c r="N230" s="57"/>
      <c r="O230" s="57"/>
      <c r="P230" s="57"/>
      <c r="Q230" s="57"/>
      <c r="R230" s="57"/>
      <c r="S230" s="62"/>
      <c r="T230" s="62"/>
      <c r="U230" s="62"/>
      <c r="V230" s="62" t="s">
        <v>148</v>
      </c>
      <c r="W230" s="57"/>
    </row>
    <row r="231" spans="1:23" ht="23.25">
      <c r="A231" s="57"/>
      <c r="B231" s="66"/>
      <c r="C231" s="67"/>
      <c r="D231" s="67"/>
      <c r="E231" s="67"/>
      <c r="F231" s="67"/>
      <c r="G231" s="67"/>
      <c r="H231" s="66"/>
      <c r="I231" s="67"/>
      <c r="J231" s="124"/>
      <c r="K231" s="69" t="s">
        <v>0</v>
      </c>
      <c r="L231" s="69"/>
      <c r="M231" s="69"/>
      <c r="N231" s="69"/>
      <c r="O231" s="69"/>
      <c r="P231" s="70" t="s">
        <v>1</v>
      </c>
      <c r="Q231" s="69"/>
      <c r="R231" s="69"/>
      <c r="S231" s="69"/>
      <c r="T231" s="70" t="s">
        <v>2</v>
      </c>
      <c r="U231" s="69"/>
      <c r="V231" s="71"/>
      <c r="W231" s="57"/>
    </row>
    <row r="232" spans="1:23" ht="23.25">
      <c r="A232" s="57"/>
      <c r="B232" s="72" t="s">
        <v>3</v>
      </c>
      <c r="C232" s="73"/>
      <c r="D232" s="73"/>
      <c r="E232" s="73"/>
      <c r="F232" s="73"/>
      <c r="G232" s="74"/>
      <c r="H232" s="75"/>
      <c r="I232" s="58"/>
      <c r="J232" s="116"/>
      <c r="K232" s="77"/>
      <c r="L232" s="78"/>
      <c r="M232" s="79"/>
      <c r="N232" s="80"/>
      <c r="O232" s="81"/>
      <c r="P232" s="82"/>
      <c r="Q232" s="77"/>
      <c r="R232" s="83"/>
      <c r="S232" s="81"/>
      <c r="T232" s="81"/>
      <c r="U232" s="84" t="s">
        <v>4</v>
      </c>
      <c r="V232" s="85"/>
      <c r="W232" s="57"/>
    </row>
    <row r="233" spans="1:23" ht="23.25">
      <c r="A233" s="57"/>
      <c r="B233" s="75"/>
      <c r="C233" s="86"/>
      <c r="D233" s="86"/>
      <c r="E233" s="86"/>
      <c r="F233" s="87"/>
      <c r="G233" s="86"/>
      <c r="H233" s="75"/>
      <c r="I233" s="88" t="s">
        <v>5</v>
      </c>
      <c r="J233" s="116"/>
      <c r="K233" s="89" t="s">
        <v>6</v>
      </c>
      <c r="L233" s="90" t="s">
        <v>7</v>
      </c>
      <c r="M233" s="91" t="s">
        <v>6</v>
      </c>
      <c r="N233" s="80" t="s">
        <v>8</v>
      </c>
      <c r="O233" s="78"/>
      <c r="P233" s="92" t="s">
        <v>9</v>
      </c>
      <c r="Q233" s="89" t="s">
        <v>10</v>
      </c>
      <c r="R233" s="83" t="s">
        <v>32</v>
      </c>
      <c r="S233" s="81"/>
      <c r="T233" s="81"/>
      <c r="U233" s="81"/>
      <c r="V233" s="90"/>
      <c r="W233" s="57"/>
    </row>
    <row r="234" spans="1:23" ht="23.25">
      <c r="A234" s="57"/>
      <c r="B234" s="93" t="s">
        <v>26</v>
      </c>
      <c r="C234" s="93" t="s">
        <v>27</v>
      </c>
      <c r="D234" s="93" t="s">
        <v>28</v>
      </c>
      <c r="E234" s="93" t="s">
        <v>29</v>
      </c>
      <c r="F234" s="93" t="s">
        <v>30</v>
      </c>
      <c r="G234" s="93" t="s">
        <v>31</v>
      </c>
      <c r="H234" s="75"/>
      <c r="I234" s="88"/>
      <c r="J234" s="116"/>
      <c r="K234" s="89" t="s">
        <v>11</v>
      </c>
      <c r="L234" s="90" t="s">
        <v>12</v>
      </c>
      <c r="M234" s="91" t="s">
        <v>13</v>
      </c>
      <c r="N234" s="80" t="s">
        <v>14</v>
      </c>
      <c r="O234" s="90" t="s">
        <v>15</v>
      </c>
      <c r="P234" s="92" t="s">
        <v>16</v>
      </c>
      <c r="Q234" s="89" t="s">
        <v>17</v>
      </c>
      <c r="R234" s="83" t="s">
        <v>33</v>
      </c>
      <c r="S234" s="80" t="s">
        <v>15</v>
      </c>
      <c r="T234" s="80" t="s">
        <v>18</v>
      </c>
      <c r="U234" s="80" t="s">
        <v>19</v>
      </c>
      <c r="V234" s="90" t="s">
        <v>20</v>
      </c>
      <c r="W234" s="57"/>
    </row>
    <row r="235" spans="1:23" ht="23.25">
      <c r="A235" s="57"/>
      <c r="B235" s="94"/>
      <c r="C235" s="94"/>
      <c r="D235" s="94"/>
      <c r="E235" s="94"/>
      <c r="F235" s="94"/>
      <c r="G235" s="94"/>
      <c r="H235" s="94"/>
      <c r="I235" s="95"/>
      <c r="J235" s="125"/>
      <c r="K235" s="97"/>
      <c r="L235" s="98"/>
      <c r="M235" s="99"/>
      <c r="N235" s="100"/>
      <c r="O235" s="101"/>
      <c r="P235" s="102" t="s">
        <v>21</v>
      </c>
      <c r="Q235" s="97"/>
      <c r="R235" s="103"/>
      <c r="S235" s="101"/>
      <c r="T235" s="101"/>
      <c r="U235" s="101"/>
      <c r="V235" s="104"/>
      <c r="W235" s="57"/>
    </row>
    <row r="236" spans="1:23" ht="23.25">
      <c r="A236" s="58"/>
      <c r="B236" s="115"/>
      <c r="C236" s="115"/>
      <c r="D236" s="115"/>
      <c r="E236" s="115"/>
      <c r="F236" s="115"/>
      <c r="G236" s="115"/>
      <c r="H236" s="105"/>
      <c r="I236" s="106"/>
      <c r="J236" s="107"/>
      <c r="K236" s="114"/>
      <c r="L236" s="78"/>
      <c r="M236" s="114"/>
      <c r="N236" s="78"/>
      <c r="O236" s="78"/>
      <c r="P236" s="114"/>
      <c r="Q236" s="114"/>
      <c r="R236" s="114"/>
      <c r="S236" s="78"/>
      <c r="T236" s="78"/>
      <c r="U236" s="78"/>
      <c r="V236" s="78"/>
      <c r="W236" s="57"/>
    </row>
    <row r="237" spans="1:23" ht="23.25">
      <c r="A237" s="58"/>
      <c r="B237" s="93" t="s">
        <v>60</v>
      </c>
      <c r="C237" s="93" t="s">
        <v>53</v>
      </c>
      <c r="D237" s="93" t="s">
        <v>45</v>
      </c>
      <c r="E237" s="75"/>
      <c r="F237" s="127" t="s">
        <v>82</v>
      </c>
      <c r="G237" s="126" t="s">
        <v>67</v>
      </c>
      <c r="H237" s="105"/>
      <c r="I237" s="106" t="s">
        <v>41</v>
      </c>
      <c r="J237" s="107"/>
      <c r="K237" s="114"/>
      <c r="L237" s="78"/>
      <c r="M237" s="114"/>
      <c r="N237" s="78"/>
      <c r="O237" s="78"/>
      <c r="P237" s="114"/>
      <c r="Q237" s="114">
        <v>3512117.7</v>
      </c>
      <c r="R237" s="114"/>
      <c r="S237" s="78">
        <f>SUM(P237:R237)</f>
        <v>3512117.7</v>
      </c>
      <c r="T237" s="78">
        <f>SUM(O237+S237)</f>
        <v>3512117.7</v>
      </c>
      <c r="U237" s="78"/>
      <c r="V237" s="78">
        <f>SUM(S237/T237)*100</f>
        <v>100</v>
      </c>
      <c r="W237" s="57"/>
    </row>
    <row r="238" spans="1:23" ht="23.25">
      <c r="A238" s="58"/>
      <c r="B238" s="75"/>
      <c r="C238" s="75"/>
      <c r="D238" s="75"/>
      <c r="E238" s="75"/>
      <c r="F238" s="75"/>
      <c r="G238" s="75"/>
      <c r="H238" s="105"/>
      <c r="I238" s="106" t="s">
        <v>42</v>
      </c>
      <c r="J238" s="107"/>
      <c r="K238" s="114"/>
      <c r="L238" s="78"/>
      <c r="M238" s="114"/>
      <c r="N238" s="78"/>
      <c r="O238" s="78"/>
      <c r="P238" s="114"/>
      <c r="Q238" s="78">
        <f>SUM(Q237/Q226)*100</f>
        <v>58.37660403957881</v>
      </c>
      <c r="R238" s="114"/>
      <c r="S238" s="78">
        <f>SUM(S237/S226)*100</f>
        <v>58.37660403957881</v>
      </c>
      <c r="T238" s="78">
        <f>SUM(T237/T226)*100</f>
        <v>58.37660403957881</v>
      </c>
      <c r="U238" s="78"/>
      <c r="V238" s="78"/>
      <c r="W238" s="57"/>
    </row>
    <row r="239" spans="1:23" ht="23.25">
      <c r="A239" s="58"/>
      <c r="B239" s="75"/>
      <c r="C239" s="75"/>
      <c r="D239" s="75"/>
      <c r="E239" s="75"/>
      <c r="F239" s="75"/>
      <c r="G239" s="75"/>
      <c r="H239" s="105"/>
      <c r="I239" s="106"/>
      <c r="J239" s="107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57"/>
    </row>
    <row r="240" spans="1:23" ht="23.25">
      <c r="A240" s="58"/>
      <c r="B240" s="75"/>
      <c r="C240" s="75"/>
      <c r="D240" s="75"/>
      <c r="E240" s="75"/>
      <c r="F240" s="75"/>
      <c r="G240" s="93" t="s">
        <v>69</v>
      </c>
      <c r="H240" s="105"/>
      <c r="I240" s="106" t="s">
        <v>126</v>
      </c>
      <c r="J240" s="107"/>
      <c r="K240" s="114"/>
      <c r="L240" s="78"/>
      <c r="M240" s="114"/>
      <c r="N240" s="78"/>
      <c r="O240" s="78"/>
      <c r="P240" s="114"/>
      <c r="Q240" s="114"/>
      <c r="R240" s="114"/>
      <c r="S240" s="78"/>
      <c r="T240" s="78"/>
      <c r="U240" s="78"/>
      <c r="V240" s="78"/>
      <c r="W240" s="57"/>
    </row>
    <row r="241" spans="1:23" ht="23.25">
      <c r="A241" s="58"/>
      <c r="B241" s="75"/>
      <c r="C241" s="75"/>
      <c r="D241" s="75"/>
      <c r="E241" s="75"/>
      <c r="F241" s="75"/>
      <c r="G241" s="75"/>
      <c r="H241" s="105"/>
      <c r="I241" s="106" t="s">
        <v>40</v>
      </c>
      <c r="J241" s="107"/>
      <c r="K241" s="114"/>
      <c r="L241" s="78"/>
      <c r="M241" s="114"/>
      <c r="N241" s="78"/>
      <c r="O241" s="78"/>
      <c r="P241" s="114">
        <v>705581.6</v>
      </c>
      <c r="Q241" s="114">
        <v>725177.6</v>
      </c>
      <c r="R241" s="114"/>
      <c r="S241" s="78">
        <f>SUM(P241:R241)</f>
        <v>1430759.2</v>
      </c>
      <c r="T241" s="78">
        <f>SUM(O241+S241)</f>
        <v>1430759.2</v>
      </c>
      <c r="U241" s="78"/>
      <c r="V241" s="78">
        <f>SUM(S241/T241)*100</f>
        <v>100</v>
      </c>
      <c r="W241" s="57"/>
    </row>
    <row r="242" spans="1:23" ht="23.25">
      <c r="A242" s="58"/>
      <c r="B242" s="75"/>
      <c r="C242" s="75"/>
      <c r="D242" s="75"/>
      <c r="E242" s="75"/>
      <c r="F242" s="75"/>
      <c r="G242" s="75"/>
      <c r="H242" s="105"/>
      <c r="I242" s="106" t="s">
        <v>41</v>
      </c>
      <c r="J242" s="107"/>
      <c r="K242" s="114"/>
      <c r="L242" s="78"/>
      <c r="M242" s="114"/>
      <c r="N242" s="78"/>
      <c r="O242" s="78"/>
      <c r="P242" s="114">
        <v>635672.1</v>
      </c>
      <c r="Q242" s="114">
        <v>614147.9</v>
      </c>
      <c r="R242" s="114"/>
      <c r="S242" s="78">
        <f>SUM(P242:R242)</f>
        <v>1249820</v>
      </c>
      <c r="T242" s="78">
        <f>SUM(O242+S242)</f>
        <v>1249820</v>
      </c>
      <c r="U242" s="78"/>
      <c r="V242" s="78">
        <f>SUM(S242/T242)*100</f>
        <v>100</v>
      </c>
      <c r="W242" s="57"/>
    </row>
    <row r="243" spans="1:23" ht="23.25">
      <c r="A243" s="58"/>
      <c r="B243" s="115"/>
      <c r="C243" s="116"/>
      <c r="D243" s="116"/>
      <c r="E243" s="116"/>
      <c r="F243" s="75"/>
      <c r="G243" s="93"/>
      <c r="H243" s="105"/>
      <c r="I243" s="106" t="s">
        <v>42</v>
      </c>
      <c r="J243" s="107"/>
      <c r="K243" s="77"/>
      <c r="L243" s="78"/>
      <c r="M243" s="79"/>
      <c r="N243" s="81"/>
      <c r="O243" s="81"/>
      <c r="P243" s="78">
        <f>SUM(P242/P241)*100</f>
        <v>90.09193266944602</v>
      </c>
      <c r="Q243" s="78">
        <f>SUM(Q242/Q241)*100</f>
        <v>84.68930921197787</v>
      </c>
      <c r="R243" s="108"/>
      <c r="S243" s="78">
        <f>SUM(S242/S241)*100</f>
        <v>87.35362316733661</v>
      </c>
      <c r="T243" s="78">
        <f>SUM(T242/T241)*100</f>
        <v>87.35362316733661</v>
      </c>
      <c r="U243" s="81"/>
      <c r="V243" s="78"/>
      <c r="W243" s="57"/>
    </row>
    <row r="244" spans="1:23" ht="23.25">
      <c r="A244" s="58"/>
      <c r="B244" s="75"/>
      <c r="C244" s="75"/>
      <c r="D244" s="75"/>
      <c r="E244" s="75"/>
      <c r="F244" s="93"/>
      <c r="G244" s="75"/>
      <c r="H244" s="105"/>
      <c r="I244" s="106"/>
      <c r="J244" s="107"/>
      <c r="K244" s="77"/>
      <c r="L244" s="78"/>
      <c r="M244" s="79"/>
      <c r="N244" s="81"/>
      <c r="O244" s="81"/>
      <c r="P244" s="82"/>
      <c r="Q244" s="77"/>
      <c r="R244" s="108"/>
      <c r="S244" s="81"/>
      <c r="T244" s="81"/>
      <c r="U244" s="81"/>
      <c r="V244" s="78"/>
      <c r="W244" s="57"/>
    </row>
    <row r="245" spans="1:23" ht="23.25">
      <c r="A245" s="58"/>
      <c r="B245" s="75"/>
      <c r="C245" s="75"/>
      <c r="D245" s="75"/>
      <c r="E245" s="75"/>
      <c r="F245" s="75"/>
      <c r="G245" s="93" t="s">
        <v>70</v>
      </c>
      <c r="H245" s="105"/>
      <c r="I245" s="106" t="s">
        <v>71</v>
      </c>
      <c r="J245" s="107"/>
      <c r="K245" s="77"/>
      <c r="L245" s="78"/>
      <c r="M245" s="79"/>
      <c r="N245" s="81"/>
      <c r="O245" s="81"/>
      <c r="P245" s="82"/>
      <c r="Q245" s="77"/>
      <c r="R245" s="108"/>
      <c r="S245" s="81"/>
      <c r="T245" s="81"/>
      <c r="U245" s="81"/>
      <c r="V245" s="78"/>
      <c r="W245" s="57"/>
    </row>
    <row r="246" spans="1:23" ht="23.25">
      <c r="A246" s="58"/>
      <c r="B246" s="75"/>
      <c r="C246" s="75"/>
      <c r="D246" s="75"/>
      <c r="E246" s="75"/>
      <c r="F246" s="133"/>
      <c r="G246" s="116"/>
      <c r="H246" s="106"/>
      <c r="I246" s="106" t="s">
        <v>40</v>
      </c>
      <c r="J246" s="107"/>
      <c r="K246" s="76">
        <v>3599281.4</v>
      </c>
      <c r="L246" s="76">
        <v>3265119.3</v>
      </c>
      <c r="M246" s="76">
        <v>4249142.7</v>
      </c>
      <c r="N246" s="76"/>
      <c r="O246" s="78">
        <f>SUM(K246:N246)</f>
        <v>11113543.399999999</v>
      </c>
      <c r="P246" s="76"/>
      <c r="Q246" s="76"/>
      <c r="R246" s="76"/>
      <c r="S246" s="76"/>
      <c r="T246" s="78">
        <f>SUM(O246+S246)</f>
        <v>11113543.399999999</v>
      </c>
      <c r="U246" s="78">
        <f>SUM(O246/T246)*100</f>
        <v>100</v>
      </c>
      <c r="V246" s="78">
        <f>SUM(S246/T246)*100</f>
        <v>0</v>
      </c>
      <c r="W246" s="57"/>
    </row>
    <row r="247" spans="1:23" ht="23.25">
      <c r="A247" s="58"/>
      <c r="B247" s="75"/>
      <c r="C247" s="75"/>
      <c r="D247" s="75"/>
      <c r="E247" s="75"/>
      <c r="F247" s="133"/>
      <c r="G247" s="116"/>
      <c r="H247" s="106"/>
      <c r="I247" s="106" t="s">
        <v>41</v>
      </c>
      <c r="J247" s="107"/>
      <c r="K247" s="76">
        <v>5740046.7</v>
      </c>
      <c r="L247" s="76">
        <v>2942939.6</v>
      </c>
      <c r="M247" s="76">
        <v>1879013.6</v>
      </c>
      <c r="N247" s="76"/>
      <c r="O247" s="78">
        <f>SUM(K247:N247)</f>
        <v>10561999.9</v>
      </c>
      <c r="P247" s="76"/>
      <c r="Q247" s="76"/>
      <c r="R247" s="76"/>
      <c r="S247" s="76"/>
      <c r="T247" s="78">
        <f>SUM(O247+S247)</f>
        <v>10561999.9</v>
      </c>
      <c r="U247" s="78">
        <f>SUM(O247/T247)*100</f>
        <v>100</v>
      </c>
      <c r="V247" s="78">
        <f>SUM(S247/T247)*100</f>
        <v>0</v>
      </c>
      <c r="W247" s="57"/>
    </row>
    <row r="248" spans="1:23" ht="23.25">
      <c r="A248" s="58"/>
      <c r="B248" s="75"/>
      <c r="C248" s="75"/>
      <c r="D248" s="75"/>
      <c r="E248" s="75"/>
      <c r="F248" s="133"/>
      <c r="G248" s="116"/>
      <c r="H248" s="105"/>
      <c r="I248" s="106" t="s">
        <v>42</v>
      </c>
      <c r="J248" s="107"/>
      <c r="K248" s="78">
        <f>SUM(K247/K246)*100</f>
        <v>159.4775751626422</v>
      </c>
      <c r="L248" s="78">
        <f>SUM(L247/L246)*100</f>
        <v>90.13268213507544</v>
      </c>
      <c r="M248" s="78">
        <f>SUM(M247/M246)*100</f>
        <v>44.22100486293388</v>
      </c>
      <c r="N248" s="78"/>
      <c r="O248" s="78">
        <f>SUM(O247/O246)*100</f>
        <v>95.0371948878159</v>
      </c>
      <c r="P248" s="114"/>
      <c r="Q248" s="114"/>
      <c r="R248" s="114"/>
      <c r="S248" s="78"/>
      <c r="T248" s="78">
        <f>SUM(T247/T246)*100</f>
        <v>95.0371948878159</v>
      </c>
      <c r="U248" s="78"/>
      <c r="V248" s="78"/>
      <c r="W248" s="57"/>
    </row>
    <row r="249" spans="1:23" ht="23.25">
      <c r="A249" s="58"/>
      <c r="B249" s="75"/>
      <c r="C249" s="75"/>
      <c r="D249" s="75"/>
      <c r="E249" s="75"/>
      <c r="F249" s="134"/>
      <c r="G249" s="116"/>
      <c r="H249" s="105"/>
      <c r="I249" s="106"/>
      <c r="J249" s="107"/>
      <c r="K249" s="114"/>
      <c r="L249" s="78"/>
      <c r="M249" s="114"/>
      <c r="N249" s="78"/>
      <c r="O249" s="78"/>
      <c r="P249" s="114"/>
      <c r="Q249" s="114"/>
      <c r="R249" s="114"/>
      <c r="S249" s="78"/>
      <c r="T249" s="78"/>
      <c r="U249" s="78"/>
      <c r="V249" s="78"/>
      <c r="W249" s="57"/>
    </row>
    <row r="250" spans="1:23" ht="23.25">
      <c r="A250" s="58"/>
      <c r="B250" s="75"/>
      <c r="C250" s="75"/>
      <c r="D250" s="75"/>
      <c r="E250" s="75"/>
      <c r="F250" s="133"/>
      <c r="G250" s="126" t="s">
        <v>84</v>
      </c>
      <c r="H250" s="106"/>
      <c r="I250" s="106" t="s">
        <v>85</v>
      </c>
      <c r="J250" s="107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57"/>
    </row>
    <row r="251" spans="1:23" ht="23.25">
      <c r="A251" s="58"/>
      <c r="B251" s="75"/>
      <c r="C251" s="75"/>
      <c r="D251" s="75"/>
      <c r="E251" s="75"/>
      <c r="F251" s="133"/>
      <c r="G251" s="116"/>
      <c r="H251" s="105"/>
      <c r="I251" s="106" t="s">
        <v>40</v>
      </c>
      <c r="J251" s="107"/>
      <c r="K251" s="114">
        <v>108404.8</v>
      </c>
      <c r="L251" s="78">
        <v>148077.2</v>
      </c>
      <c r="M251" s="114">
        <v>308918.1</v>
      </c>
      <c r="N251" s="78"/>
      <c r="O251" s="78">
        <f>SUM(K251:N251)</f>
        <v>565400.1</v>
      </c>
      <c r="P251" s="114"/>
      <c r="Q251" s="114"/>
      <c r="R251" s="114"/>
      <c r="S251" s="78"/>
      <c r="T251" s="78">
        <f>SUM(O251+S251)</f>
        <v>565400.1</v>
      </c>
      <c r="U251" s="78">
        <f>SUM(O251/T251)*100</f>
        <v>100</v>
      </c>
      <c r="V251" s="78">
        <f>SUM(S251/T251)*100</f>
        <v>0</v>
      </c>
      <c r="W251" s="57"/>
    </row>
    <row r="252" spans="1:23" ht="23.25">
      <c r="A252" s="58"/>
      <c r="B252" s="127"/>
      <c r="C252" s="93"/>
      <c r="D252" s="93"/>
      <c r="E252" s="93"/>
      <c r="F252" s="133"/>
      <c r="G252" s="116"/>
      <c r="H252" s="105"/>
      <c r="I252" s="106" t="s">
        <v>41</v>
      </c>
      <c r="J252" s="107"/>
      <c r="K252" s="114">
        <v>209231.7</v>
      </c>
      <c r="L252" s="78">
        <v>75674.5</v>
      </c>
      <c r="M252" s="114">
        <v>300489.8</v>
      </c>
      <c r="N252" s="78"/>
      <c r="O252" s="78">
        <f>SUM(K252:N252)</f>
        <v>585396</v>
      </c>
      <c r="P252" s="114"/>
      <c r="Q252" s="114"/>
      <c r="R252" s="114"/>
      <c r="S252" s="78"/>
      <c r="T252" s="78">
        <f>SUM(O252+S252)</f>
        <v>585396</v>
      </c>
      <c r="U252" s="78">
        <f>SUM(O252/T252)*100</f>
        <v>100</v>
      </c>
      <c r="V252" s="78">
        <f>SUM(S252/T252)*100</f>
        <v>0</v>
      </c>
      <c r="W252" s="57"/>
    </row>
    <row r="253" spans="1:23" ht="23.25">
      <c r="A253" s="58"/>
      <c r="B253" s="115"/>
      <c r="C253" s="75"/>
      <c r="D253" s="75"/>
      <c r="E253" s="75"/>
      <c r="F253" s="133"/>
      <c r="G253" s="116"/>
      <c r="H253" s="105"/>
      <c r="I253" s="106" t="s">
        <v>42</v>
      </c>
      <c r="J253" s="107"/>
      <c r="K253" s="78">
        <f>SUM(K252/K251)*100</f>
        <v>193.00962687999058</v>
      </c>
      <c r="L253" s="78">
        <f>SUM(L252/L251)*100</f>
        <v>51.104761570316015</v>
      </c>
      <c r="M253" s="78">
        <f>SUM(M252/M251)*100</f>
        <v>97.27167168255923</v>
      </c>
      <c r="N253" s="78"/>
      <c r="O253" s="78">
        <f>SUM(O252/O251)*100</f>
        <v>103.53659293657714</v>
      </c>
      <c r="P253" s="114"/>
      <c r="Q253" s="114"/>
      <c r="R253" s="114"/>
      <c r="S253" s="78"/>
      <c r="T253" s="78">
        <f>SUM(T252/T251)*100</f>
        <v>103.53659293657714</v>
      </c>
      <c r="U253" s="78"/>
      <c r="V253" s="78"/>
      <c r="W253" s="57"/>
    </row>
    <row r="254" spans="1:23" ht="23.25">
      <c r="A254" s="58"/>
      <c r="B254" s="115"/>
      <c r="C254" s="75"/>
      <c r="D254" s="75"/>
      <c r="E254" s="75"/>
      <c r="F254" s="134"/>
      <c r="G254" s="116"/>
      <c r="H254" s="105"/>
      <c r="I254" s="106"/>
      <c r="J254" s="107"/>
      <c r="K254" s="114"/>
      <c r="L254" s="78"/>
      <c r="M254" s="114"/>
      <c r="N254" s="78"/>
      <c r="O254" s="78"/>
      <c r="P254" s="114"/>
      <c r="Q254" s="114"/>
      <c r="R254" s="114"/>
      <c r="S254" s="78"/>
      <c r="T254" s="78"/>
      <c r="U254" s="78"/>
      <c r="V254" s="78"/>
      <c r="W254" s="57"/>
    </row>
    <row r="255" spans="1:23" ht="23.25">
      <c r="A255" s="58"/>
      <c r="B255" s="115"/>
      <c r="C255" s="116"/>
      <c r="D255" s="116"/>
      <c r="E255" s="132"/>
      <c r="F255" s="93"/>
      <c r="G255" s="93" t="s">
        <v>86</v>
      </c>
      <c r="H255" s="105"/>
      <c r="I255" s="106" t="s">
        <v>87</v>
      </c>
      <c r="J255" s="107"/>
      <c r="K255" s="114"/>
      <c r="L255" s="78"/>
      <c r="M255" s="114"/>
      <c r="N255" s="78"/>
      <c r="O255" s="78"/>
      <c r="P255" s="114"/>
      <c r="Q255" s="114"/>
      <c r="R255" s="114"/>
      <c r="S255" s="78"/>
      <c r="T255" s="78"/>
      <c r="U255" s="78"/>
      <c r="V255" s="78"/>
      <c r="W255" s="57"/>
    </row>
    <row r="256" spans="1:23" ht="23.25">
      <c r="A256" s="58"/>
      <c r="B256" s="115"/>
      <c r="C256" s="116"/>
      <c r="D256" s="116"/>
      <c r="E256" s="132"/>
      <c r="F256" s="75"/>
      <c r="G256" s="75"/>
      <c r="H256" s="105"/>
      <c r="I256" s="106" t="s">
        <v>40</v>
      </c>
      <c r="J256" s="107"/>
      <c r="K256" s="114"/>
      <c r="L256" s="78"/>
      <c r="M256" s="114"/>
      <c r="N256" s="78"/>
      <c r="O256" s="78"/>
      <c r="P256" s="114">
        <v>56851.2</v>
      </c>
      <c r="Q256" s="114">
        <v>1620717.4</v>
      </c>
      <c r="R256" s="114"/>
      <c r="S256" s="78">
        <f>SUM(P256:R256)</f>
        <v>1677568.5999999999</v>
      </c>
      <c r="T256" s="78">
        <f>SUM(O256+S256)</f>
        <v>1677568.5999999999</v>
      </c>
      <c r="U256" s="78"/>
      <c r="V256" s="78">
        <f>SUM(S256/T256)*100</f>
        <v>100</v>
      </c>
      <c r="W256" s="57"/>
    </row>
    <row r="257" spans="1:23" ht="23.25">
      <c r="A257" s="58"/>
      <c r="B257" s="127"/>
      <c r="C257" s="127"/>
      <c r="D257" s="127"/>
      <c r="E257" s="93"/>
      <c r="F257" s="75"/>
      <c r="G257" s="75"/>
      <c r="H257" s="105"/>
      <c r="I257" s="106" t="s">
        <v>41</v>
      </c>
      <c r="J257" s="107"/>
      <c r="K257" s="114"/>
      <c r="L257" s="78"/>
      <c r="M257" s="114"/>
      <c r="N257" s="78"/>
      <c r="O257" s="78"/>
      <c r="P257" s="114">
        <v>8736.1</v>
      </c>
      <c r="Q257" s="114">
        <v>1529578.1</v>
      </c>
      <c r="R257" s="114"/>
      <c r="S257" s="78">
        <f>SUM(P257:R257)</f>
        <v>1538314.2000000002</v>
      </c>
      <c r="T257" s="78">
        <f>SUM(O257+S257)</f>
        <v>1538314.2000000002</v>
      </c>
      <c r="U257" s="78"/>
      <c r="V257" s="78">
        <f>SUM(S257/T257)*100</f>
        <v>100</v>
      </c>
      <c r="W257" s="57"/>
    </row>
    <row r="258" spans="1:23" ht="23.25">
      <c r="A258" s="58"/>
      <c r="B258" s="115"/>
      <c r="C258" s="115"/>
      <c r="D258" s="115"/>
      <c r="E258" s="75"/>
      <c r="F258" s="75"/>
      <c r="G258" s="75"/>
      <c r="H258" s="105"/>
      <c r="I258" s="106" t="s">
        <v>42</v>
      </c>
      <c r="J258" s="107"/>
      <c r="K258" s="114"/>
      <c r="L258" s="78"/>
      <c r="M258" s="114"/>
      <c r="N258" s="78"/>
      <c r="O258" s="78"/>
      <c r="P258" s="78">
        <f>SUM(P257/P256)*100</f>
        <v>15.366606157829562</v>
      </c>
      <c r="Q258" s="78">
        <f>SUM(Q257/Q256)*100</f>
        <v>94.37660754428873</v>
      </c>
      <c r="R258" s="114"/>
      <c r="S258" s="78">
        <f>SUM(S257/S256)*100</f>
        <v>91.69903394710657</v>
      </c>
      <c r="T258" s="78">
        <f>SUM(T257/T256)*100</f>
        <v>91.69903394710657</v>
      </c>
      <c r="U258" s="78"/>
      <c r="V258" s="78"/>
      <c r="W258" s="57"/>
    </row>
    <row r="259" spans="1:23" ht="23.25">
      <c r="A259" s="58"/>
      <c r="B259" s="115"/>
      <c r="C259" s="116"/>
      <c r="D259" s="116"/>
      <c r="E259" s="132"/>
      <c r="F259" s="75"/>
      <c r="G259" s="75"/>
      <c r="H259" s="105"/>
      <c r="I259" s="106"/>
      <c r="J259" s="107"/>
      <c r="K259" s="114"/>
      <c r="L259" s="78"/>
      <c r="M259" s="114"/>
      <c r="N259" s="78"/>
      <c r="O259" s="78"/>
      <c r="P259" s="114"/>
      <c r="Q259" s="114"/>
      <c r="R259" s="114"/>
      <c r="S259" s="78"/>
      <c r="T259" s="78"/>
      <c r="U259" s="78"/>
      <c r="V259" s="78"/>
      <c r="W259" s="57"/>
    </row>
    <row r="260" spans="1:23" ht="23.25">
      <c r="A260" s="58"/>
      <c r="B260" s="115"/>
      <c r="C260" s="115"/>
      <c r="D260" s="115"/>
      <c r="E260" s="75"/>
      <c r="F260" s="75"/>
      <c r="G260" s="75" t="s">
        <v>88</v>
      </c>
      <c r="H260" s="105"/>
      <c r="I260" s="106" t="s">
        <v>89</v>
      </c>
      <c r="J260" s="107"/>
      <c r="K260" s="114"/>
      <c r="L260" s="78"/>
      <c r="M260" s="114"/>
      <c r="N260" s="78"/>
      <c r="O260" s="78"/>
      <c r="P260" s="114"/>
      <c r="Q260" s="114"/>
      <c r="R260" s="114"/>
      <c r="S260" s="78"/>
      <c r="T260" s="78"/>
      <c r="U260" s="78"/>
      <c r="V260" s="78"/>
      <c r="W260" s="57"/>
    </row>
    <row r="261" spans="1:23" ht="23.25">
      <c r="A261" s="58"/>
      <c r="B261" s="115"/>
      <c r="C261" s="115"/>
      <c r="D261" s="115"/>
      <c r="E261" s="75"/>
      <c r="F261" s="115"/>
      <c r="G261" s="116"/>
      <c r="H261" s="106"/>
      <c r="I261" s="106" t="s">
        <v>40</v>
      </c>
      <c r="J261" s="107"/>
      <c r="K261" s="76"/>
      <c r="L261" s="76"/>
      <c r="M261" s="76"/>
      <c r="N261" s="76"/>
      <c r="O261" s="76"/>
      <c r="P261" s="76">
        <v>33139.3</v>
      </c>
      <c r="Q261" s="76">
        <v>1032183.6</v>
      </c>
      <c r="R261" s="76"/>
      <c r="S261" s="78">
        <f>SUM(P261:R261)</f>
        <v>1065322.9</v>
      </c>
      <c r="T261" s="78">
        <f>SUM(O261+S261)</f>
        <v>1065322.9</v>
      </c>
      <c r="U261" s="76"/>
      <c r="V261" s="78">
        <f>SUM(S261/T261)*100</f>
        <v>100</v>
      </c>
      <c r="W261" s="57"/>
    </row>
    <row r="262" spans="1:23" ht="23.25">
      <c r="A262" s="58"/>
      <c r="B262" s="115"/>
      <c r="C262" s="115"/>
      <c r="D262" s="115"/>
      <c r="E262" s="75"/>
      <c r="F262" s="134"/>
      <c r="G262" s="116"/>
      <c r="H262" s="105"/>
      <c r="I262" s="106" t="s">
        <v>41</v>
      </c>
      <c r="J262" s="107"/>
      <c r="K262" s="114"/>
      <c r="L262" s="78"/>
      <c r="M262" s="114"/>
      <c r="N262" s="78"/>
      <c r="O262" s="78"/>
      <c r="P262" s="114">
        <v>52171.4</v>
      </c>
      <c r="Q262" s="114">
        <v>1165529.4</v>
      </c>
      <c r="R262" s="114"/>
      <c r="S262" s="78">
        <f>SUM(P262:R262)</f>
        <v>1217700.7999999998</v>
      </c>
      <c r="T262" s="78">
        <f>SUM(O262+S262)</f>
        <v>1217700.7999999998</v>
      </c>
      <c r="U262" s="78"/>
      <c r="V262" s="78">
        <f>SUM(S262/T262)*100</f>
        <v>100</v>
      </c>
      <c r="W262" s="57"/>
    </row>
    <row r="263" spans="1:23" ht="23.25">
      <c r="A263" s="58"/>
      <c r="B263" s="115"/>
      <c r="C263" s="115"/>
      <c r="D263" s="115"/>
      <c r="E263" s="75"/>
      <c r="F263" s="133"/>
      <c r="G263" s="116"/>
      <c r="H263" s="105"/>
      <c r="I263" s="106" t="s">
        <v>42</v>
      </c>
      <c r="J263" s="107"/>
      <c r="K263" s="114"/>
      <c r="L263" s="78"/>
      <c r="M263" s="114"/>
      <c r="N263" s="78"/>
      <c r="O263" s="78"/>
      <c r="P263" s="78">
        <f>SUM(P262/P261)*100</f>
        <v>157.43060354322512</v>
      </c>
      <c r="Q263" s="78">
        <f>SUM(Q262/Q261)*100</f>
        <v>112.91880630538984</v>
      </c>
      <c r="R263" s="114"/>
      <c r="S263" s="78">
        <f>SUM(S262/S261)*100</f>
        <v>114.30344733976901</v>
      </c>
      <c r="T263" s="78">
        <f>SUM(T262/T261)*100</f>
        <v>114.30344733976901</v>
      </c>
      <c r="U263" s="78"/>
      <c r="V263" s="78"/>
      <c r="W263" s="57"/>
    </row>
    <row r="264" spans="1:23" ht="23.25">
      <c r="A264" s="58"/>
      <c r="B264" s="115"/>
      <c r="C264" s="115"/>
      <c r="D264" s="115"/>
      <c r="E264" s="115"/>
      <c r="F264" s="115"/>
      <c r="G264" s="115"/>
      <c r="H264" s="105"/>
      <c r="I264" s="106"/>
      <c r="J264" s="107"/>
      <c r="K264" s="114"/>
      <c r="L264" s="78"/>
      <c r="M264" s="114"/>
      <c r="N264" s="78"/>
      <c r="O264" s="78"/>
      <c r="P264" s="114"/>
      <c r="Q264" s="114"/>
      <c r="R264" s="114"/>
      <c r="S264" s="78"/>
      <c r="T264" s="78"/>
      <c r="U264" s="78"/>
      <c r="V264" s="78"/>
      <c r="W264" s="57"/>
    </row>
    <row r="265" spans="1:23" ht="23.25">
      <c r="A265" s="58"/>
      <c r="B265" s="115"/>
      <c r="C265" s="115"/>
      <c r="D265" s="115"/>
      <c r="E265" s="115"/>
      <c r="F265" s="115"/>
      <c r="G265" s="115"/>
      <c r="H265" s="105"/>
      <c r="I265" s="106"/>
      <c r="J265" s="107"/>
      <c r="K265" s="114"/>
      <c r="L265" s="78"/>
      <c r="M265" s="114"/>
      <c r="N265" s="78"/>
      <c r="O265" s="78"/>
      <c r="P265" s="114"/>
      <c r="Q265" s="114"/>
      <c r="R265" s="114"/>
      <c r="S265" s="78"/>
      <c r="T265" s="78"/>
      <c r="U265" s="78"/>
      <c r="V265" s="78"/>
      <c r="W265" s="57"/>
    </row>
    <row r="266" spans="1:23" ht="23.25">
      <c r="A266" s="58"/>
      <c r="B266" s="128"/>
      <c r="C266" s="128"/>
      <c r="D266" s="128"/>
      <c r="E266" s="128"/>
      <c r="F266" s="128"/>
      <c r="G266" s="128"/>
      <c r="H266" s="117"/>
      <c r="I266" s="118"/>
      <c r="J266" s="119"/>
      <c r="K266" s="120"/>
      <c r="L266" s="121"/>
      <c r="M266" s="120"/>
      <c r="N266" s="121"/>
      <c r="O266" s="121"/>
      <c r="P266" s="120"/>
      <c r="Q266" s="120"/>
      <c r="R266" s="120"/>
      <c r="S266" s="121"/>
      <c r="T266" s="121"/>
      <c r="U266" s="121"/>
      <c r="V266" s="121"/>
      <c r="W266" s="57"/>
    </row>
    <row r="267" spans="1:23" ht="23.25">
      <c r="A267" s="57"/>
      <c r="B267" s="58"/>
      <c r="C267" s="58"/>
      <c r="D267" s="58"/>
      <c r="E267" s="58"/>
      <c r="F267" s="58"/>
      <c r="G267" s="58"/>
      <c r="H267" s="58"/>
      <c r="I267" s="58"/>
      <c r="J267" s="58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ht="23.25">
      <c r="A268" s="57"/>
      <c r="B268" s="123" t="s">
        <v>154</v>
      </c>
      <c r="C268" s="123"/>
      <c r="D268" s="123"/>
      <c r="E268" s="123"/>
      <c r="F268" s="123"/>
      <c r="G268" s="58"/>
      <c r="H268" s="58"/>
      <c r="I268" s="58"/>
      <c r="J268" s="58"/>
      <c r="K268" s="57"/>
      <c r="L268" s="57"/>
      <c r="M268" s="57"/>
      <c r="N268" s="57"/>
      <c r="O268" s="57"/>
      <c r="P268" s="57"/>
      <c r="Q268" s="57"/>
      <c r="R268" s="57"/>
      <c r="S268" s="62"/>
      <c r="T268" s="62"/>
      <c r="U268" s="62"/>
      <c r="V268" s="62" t="s">
        <v>147</v>
      </c>
      <c r="W268" s="57"/>
    </row>
    <row r="269" spans="1:23" ht="23.25">
      <c r="A269" s="57"/>
      <c r="B269" s="66"/>
      <c r="C269" s="67"/>
      <c r="D269" s="67"/>
      <c r="E269" s="67"/>
      <c r="F269" s="67"/>
      <c r="G269" s="67"/>
      <c r="H269" s="66"/>
      <c r="I269" s="67"/>
      <c r="J269" s="124"/>
      <c r="K269" s="69" t="s">
        <v>0</v>
      </c>
      <c r="L269" s="69"/>
      <c r="M269" s="69"/>
      <c r="N269" s="69"/>
      <c r="O269" s="69"/>
      <c r="P269" s="70" t="s">
        <v>1</v>
      </c>
      <c r="Q269" s="69"/>
      <c r="R269" s="69"/>
      <c r="S269" s="69"/>
      <c r="T269" s="70" t="s">
        <v>2</v>
      </c>
      <c r="U269" s="69"/>
      <c r="V269" s="71"/>
      <c r="W269" s="57"/>
    </row>
    <row r="270" spans="1:23" ht="23.25">
      <c r="A270" s="57"/>
      <c r="B270" s="72" t="s">
        <v>3</v>
      </c>
      <c r="C270" s="73"/>
      <c r="D270" s="73"/>
      <c r="E270" s="73"/>
      <c r="F270" s="73"/>
      <c r="G270" s="74"/>
      <c r="H270" s="75"/>
      <c r="I270" s="58"/>
      <c r="J270" s="116"/>
      <c r="K270" s="77"/>
      <c r="L270" s="78"/>
      <c r="M270" s="79"/>
      <c r="N270" s="80"/>
      <c r="O270" s="81"/>
      <c r="P270" s="82"/>
      <c r="Q270" s="77"/>
      <c r="R270" s="83"/>
      <c r="S270" s="81"/>
      <c r="T270" s="81"/>
      <c r="U270" s="84" t="s">
        <v>4</v>
      </c>
      <c r="V270" s="85"/>
      <c r="W270" s="57"/>
    </row>
    <row r="271" spans="1:23" ht="23.25">
      <c r="A271" s="57"/>
      <c r="B271" s="75"/>
      <c r="C271" s="86"/>
      <c r="D271" s="86"/>
      <c r="E271" s="86"/>
      <c r="F271" s="87"/>
      <c r="G271" s="86"/>
      <c r="H271" s="75"/>
      <c r="I271" s="88" t="s">
        <v>5</v>
      </c>
      <c r="J271" s="116"/>
      <c r="K271" s="89" t="s">
        <v>6</v>
      </c>
      <c r="L271" s="90" t="s">
        <v>7</v>
      </c>
      <c r="M271" s="91" t="s">
        <v>6</v>
      </c>
      <c r="N271" s="80" t="s">
        <v>8</v>
      </c>
      <c r="O271" s="78"/>
      <c r="P271" s="92" t="s">
        <v>9</v>
      </c>
      <c r="Q271" s="89" t="s">
        <v>10</v>
      </c>
      <c r="R271" s="83" t="s">
        <v>32</v>
      </c>
      <c r="S271" s="81"/>
      <c r="T271" s="81"/>
      <c r="U271" s="81"/>
      <c r="V271" s="90"/>
      <c r="W271" s="57"/>
    </row>
    <row r="272" spans="1:23" ht="23.25">
      <c r="A272" s="57"/>
      <c r="B272" s="93" t="s">
        <v>26</v>
      </c>
      <c r="C272" s="93" t="s">
        <v>27</v>
      </c>
      <c r="D272" s="93" t="s">
        <v>28</v>
      </c>
      <c r="E272" s="93" t="s">
        <v>29</v>
      </c>
      <c r="F272" s="93" t="s">
        <v>30</v>
      </c>
      <c r="G272" s="93" t="s">
        <v>31</v>
      </c>
      <c r="H272" s="75"/>
      <c r="I272" s="88"/>
      <c r="J272" s="116"/>
      <c r="K272" s="89" t="s">
        <v>11</v>
      </c>
      <c r="L272" s="90" t="s">
        <v>12</v>
      </c>
      <c r="M272" s="91" t="s">
        <v>13</v>
      </c>
      <c r="N272" s="80" t="s">
        <v>14</v>
      </c>
      <c r="O272" s="90" t="s">
        <v>15</v>
      </c>
      <c r="P272" s="92" t="s">
        <v>16</v>
      </c>
      <c r="Q272" s="89" t="s">
        <v>17</v>
      </c>
      <c r="R272" s="83" t="s">
        <v>33</v>
      </c>
      <c r="S272" s="80" t="s">
        <v>15</v>
      </c>
      <c r="T272" s="80" t="s">
        <v>18</v>
      </c>
      <c r="U272" s="80" t="s">
        <v>19</v>
      </c>
      <c r="V272" s="90" t="s">
        <v>20</v>
      </c>
      <c r="W272" s="57"/>
    </row>
    <row r="273" spans="1:23" ht="23.25">
      <c r="A273" s="57"/>
      <c r="B273" s="94"/>
      <c r="C273" s="94"/>
      <c r="D273" s="94"/>
      <c r="E273" s="94"/>
      <c r="F273" s="94"/>
      <c r="G273" s="94"/>
      <c r="H273" s="94"/>
      <c r="I273" s="95"/>
      <c r="J273" s="125"/>
      <c r="K273" s="97"/>
      <c r="L273" s="98"/>
      <c r="M273" s="99"/>
      <c r="N273" s="100"/>
      <c r="O273" s="101"/>
      <c r="P273" s="102" t="s">
        <v>21</v>
      </c>
      <c r="Q273" s="97"/>
      <c r="R273" s="103"/>
      <c r="S273" s="101"/>
      <c r="T273" s="101"/>
      <c r="U273" s="101"/>
      <c r="V273" s="104"/>
      <c r="W273" s="57"/>
    </row>
    <row r="274" spans="1:23" ht="23.25">
      <c r="A274" s="58"/>
      <c r="B274" s="115"/>
      <c r="C274" s="115"/>
      <c r="D274" s="115"/>
      <c r="E274" s="115"/>
      <c r="F274" s="115"/>
      <c r="G274" s="115"/>
      <c r="H274" s="105"/>
      <c r="I274" s="106"/>
      <c r="J274" s="107"/>
      <c r="K274" s="114"/>
      <c r="L274" s="78"/>
      <c r="M274" s="114"/>
      <c r="N274" s="78"/>
      <c r="O274" s="78"/>
      <c r="P274" s="114"/>
      <c r="Q274" s="114"/>
      <c r="R274" s="114"/>
      <c r="S274" s="78"/>
      <c r="T274" s="78"/>
      <c r="U274" s="78"/>
      <c r="V274" s="78"/>
      <c r="W274" s="57"/>
    </row>
    <row r="275" spans="1:23" ht="23.25">
      <c r="A275" s="58"/>
      <c r="B275" s="93" t="s">
        <v>60</v>
      </c>
      <c r="C275" s="93" t="s">
        <v>53</v>
      </c>
      <c r="D275" s="93" t="s">
        <v>45</v>
      </c>
      <c r="E275" s="75"/>
      <c r="F275" s="93" t="s">
        <v>82</v>
      </c>
      <c r="G275" s="93" t="s">
        <v>90</v>
      </c>
      <c r="H275" s="105"/>
      <c r="I275" s="106" t="s">
        <v>91</v>
      </c>
      <c r="J275" s="107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57"/>
    </row>
    <row r="276" spans="1:23" ht="23.25">
      <c r="A276" s="58"/>
      <c r="B276" s="75"/>
      <c r="C276" s="75"/>
      <c r="D276" s="75"/>
      <c r="E276" s="75"/>
      <c r="F276" s="75"/>
      <c r="G276" s="75"/>
      <c r="H276" s="105"/>
      <c r="I276" s="106" t="s">
        <v>40</v>
      </c>
      <c r="J276" s="107"/>
      <c r="K276" s="114"/>
      <c r="L276" s="78"/>
      <c r="M276" s="114"/>
      <c r="N276" s="78"/>
      <c r="O276" s="78"/>
      <c r="P276" s="114">
        <v>68222.9</v>
      </c>
      <c r="Q276" s="114">
        <v>961697</v>
      </c>
      <c r="R276" s="114"/>
      <c r="S276" s="78">
        <f>SUM(P276:R276)</f>
        <v>1029919.9</v>
      </c>
      <c r="T276" s="78">
        <f>SUM(O276+S276)</f>
        <v>1029919.9</v>
      </c>
      <c r="U276" s="78"/>
      <c r="V276" s="78">
        <f>SUM(S276/T276)*100</f>
        <v>100</v>
      </c>
      <c r="W276" s="57"/>
    </row>
    <row r="277" spans="1:23" ht="23.25">
      <c r="A277" s="58"/>
      <c r="B277" s="75"/>
      <c r="C277" s="75"/>
      <c r="D277" s="75"/>
      <c r="E277" s="75"/>
      <c r="F277" s="75"/>
      <c r="G277" s="75"/>
      <c r="H277" s="105"/>
      <c r="I277" s="106" t="s">
        <v>41</v>
      </c>
      <c r="J277" s="107"/>
      <c r="K277" s="114"/>
      <c r="L277" s="78"/>
      <c r="M277" s="114"/>
      <c r="N277" s="78"/>
      <c r="O277" s="78"/>
      <c r="P277" s="114">
        <v>42696.3</v>
      </c>
      <c r="Q277" s="114">
        <v>1094428.4</v>
      </c>
      <c r="R277" s="114"/>
      <c r="S277" s="78">
        <f>SUM(P277:R277)</f>
        <v>1137124.7</v>
      </c>
      <c r="T277" s="78">
        <f>SUM(O277+S277)</f>
        <v>1137124.7</v>
      </c>
      <c r="U277" s="78"/>
      <c r="V277" s="78">
        <f>SUM(S277/T277)*100</f>
        <v>100</v>
      </c>
      <c r="W277" s="57"/>
    </row>
    <row r="278" spans="1:23" ht="23.25">
      <c r="A278" s="58"/>
      <c r="B278" s="75"/>
      <c r="C278" s="75"/>
      <c r="D278" s="75"/>
      <c r="E278" s="75"/>
      <c r="F278" s="75"/>
      <c r="G278" s="75"/>
      <c r="H278" s="105"/>
      <c r="I278" s="106" t="s">
        <v>42</v>
      </c>
      <c r="J278" s="107"/>
      <c r="K278" s="114"/>
      <c r="L278" s="78"/>
      <c r="M278" s="114"/>
      <c r="N278" s="78"/>
      <c r="O278" s="78"/>
      <c r="P278" s="78">
        <f>SUM(P277/P276)*100</f>
        <v>62.58353133625221</v>
      </c>
      <c r="Q278" s="78">
        <f>SUM(Q277/Q276)*100</f>
        <v>113.80178996087125</v>
      </c>
      <c r="R278" s="114"/>
      <c r="S278" s="78">
        <f>SUM(S277/S276)*100</f>
        <v>110.40904248961496</v>
      </c>
      <c r="T278" s="78">
        <f>SUM(T277/T276)*100</f>
        <v>110.40904248961496</v>
      </c>
      <c r="U278" s="78"/>
      <c r="V278" s="78"/>
      <c r="W278" s="57"/>
    </row>
    <row r="279" spans="1:23" ht="23.25">
      <c r="A279" s="58"/>
      <c r="B279" s="75"/>
      <c r="C279" s="75"/>
      <c r="D279" s="75"/>
      <c r="E279" s="75"/>
      <c r="F279" s="75"/>
      <c r="G279" s="75"/>
      <c r="H279" s="105"/>
      <c r="I279" s="129"/>
      <c r="J279" s="107"/>
      <c r="K279" s="114"/>
      <c r="L279" s="78"/>
      <c r="M279" s="114"/>
      <c r="N279" s="78"/>
      <c r="O279" s="78"/>
      <c r="P279" s="114"/>
      <c r="Q279" s="114"/>
      <c r="R279" s="114"/>
      <c r="S279" s="78"/>
      <c r="T279" s="78"/>
      <c r="U279" s="78"/>
      <c r="V279" s="78"/>
      <c r="W279" s="57"/>
    </row>
    <row r="280" spans="1:23" ht="23.25">
      <c r="A280" s="58"/>
      <c r="B280" s="75"/>
      <c r="C280" s="75"/>
      <c r="D280" s="75"/>
      <c r="E280" s="75"/>
      <c r="F280" s="93"/>
      <c r="G280" s="93" t="s">
        <v>92</v>
      </c>
      <c r="H280" s="105"/>
      <c r="I280" s="106" t="s">
        <v>134</v>
      </c>
      <c r="J280" s="107"/>
      <c r="K280" s="77"/>
      <c r="L280" s="78"/>
      <c r="M280" s="79"/>
      <c r="N280" s="81"/>
      <c r="O280" s="81"/>
      <c r="P280" s="82"/>
      <c r="Q280" s="77"/>
      <c r="R280" s="108"/>
      <c r="S280" s="81"/>
      <c r="T280" s="81"/>
      <c r="U280" s="81"/>
      <c r="V280" s="78"/>
      <c r="W280" s="57"/>
    </row>
    <row r="281" spans="1:23" ht="23.25">
      <c r="A281" s="58"/>
      <c r="B281" s="115"/>
      <c r="C281" s="116"/>
      <c r="D281" s="116"/>
      <c r="E281" s="116"/>
      <c r="F281" s="75"/>
      <c r="G281" s="75"/>
      <c r="H281" s="105"/>
      <c r="I281" s="106" t="s">
        <v>40</v>
      </c>
      <c r="J281" s="107"/>
      <c r="K281" s="77"/>
      <c r="L281" s="78"/>
      <c r="M281" s="79"/>
      <c r="N281" s="81"/>
      <c r="O281" s="81"/>
      <c r="P281" s="82">
        <v>97910.2</v>
      </c>
      <c r="Q281" s="77">
        <v>428157.4</v>
      </c>
      <c r="R281" s="108"/>
      <c r="S281" s="78">
        <f>SUM(P281:R281)</f>
        <v>526067.6</v>
      </c>
      <c r="T281" s="78">
        <f>SUM(O281+S281)</f>
        <v>526067.6</v>
      </c>
      <c r="U281" s="81"/>
      <c r="V281" s="78">
        <f>SUM(S281/T281)*100</f>
        <v>100</v>
      </c>
      <c r="W281" s="57"/>
    </row>
    <row r="282" spans="1:23" ht="23.25">
      <c r="A282" s="58"/>
      <c r="B282" s="75"/>
      <c r="C282" s="75"/>
      <c r="D282" s="75"/>
      <c r="E282" s="75"/>
      <c r="F282" s="75"/>
      <c r="G282" s="115"/>
      <c r="H282" s="106"/>
      <c r="I282" s="106" t="s">
        <v>41</v>
      </c>
      <c r="J282" s="107"/>
      <c r="K282" s="76"/>
      <c r="L282" s="76"/>
      <c r="M282" s="76"/>
      <c r="N282" s="76"/>
      <c r="O282" s="76"/>
      <c r="P282" s="76"/>
      <c r="Q282" s="76">
        <v>40717.6</v>
      </c>
      <c r="R282" s="76"/>
      <c r="S282" s="78">
        <f>SUM(P282:R282)</f>
        <v>40717.6</v>
      </c>
      <c r="T282" s="78">
        <f>SUM(O282+S282)</f>
        <v>40717.6</v>
      </c>
      <c r="U282" s="76"/>
      <c r="V282" s="78">
        <f>SUM(S282/T282)*100</f>
        <v>100</v>
      </c>
      <c r="W282" s="57"/>
    </row>
    <row r="283" spans="1:23" ht="23.25">
      <c r="A283" s="58"/>
      <c r="B283" s="75"/>
      <c r="C283" s="75"/>
      <c r="D283" s="75"/>
      <c r="E283" s="75"/>
      <c r="F283" s="115"/>
      <c r="G283" s="116"/>
      <c r="H283" s="106"/>
      <c r="I283" s="106" t="s">
        <v>42</v>
      </c>
      <c r="J283" s="107"/>
      <c r="K283" s="76"/>
      <c r="L283" s="76"/>
      <c r="M283" s="76"/>
      <c r="N283" s="76"/>
      <c r="O283" s="76"/>
      <c r="P283" s="76"/>
      <c r="Q283" s="78">
        <f>SUM(Q282/Q281)*100</f>
        <v>9.509960589259931</v>
      </c>
      <c r="R283" s="76"/>
      <c r="S283" s="78">
        <f>SUM(S282/S281)*100</f>
        <v>7.739993871510049</v>
      </c>
      <c r="T283" s="78">
        <f>SUM(T282/T281)*100</f>
        <v>7.739993871510049</v>
      </c>
      <c r="U283" s="76"/>
      <c r="V283" s="76"/>
      <c r="W283" s="57"/>
    </row>
    <row r="284" spans="1:23" ht="23.25">
      <c r="A284" s="58"/>
      <c r="B284" s="75"/>
      <c r="C284" s="75"/>
      <c r="D284" s="75"/>
      <c r="E284" s="75"/>
      <c r="F284" s="115"/>
      <c r="G284" s="115"/>
      <c r="H284" s="105"/>
      <c r="I284" s="106"/>
      <c r="J284" s="107"/>
      <c r="K284" s="114"/>
      <c r="L284" s="78"/>
      <c r="M284" s="114"/>
      <c r="N284" s="78"/>
      <c r="O284" s="78"/>
      <c r="P284" s="114"/>
      <c r="Q284" s="114"/>
      <c r="R284" s="114"/>
      <c r="S284" s="78"/>
      <c r="T284" s="78"/>
      <c r="U284" s="78"/>
      <c r="V284" s="78"/>
      <c r="W284" s="57"/>
    </row>
    <row r="285" spans="1:23" ht="23.25">
      <c r="A285" s="58"/>
      <c r="B285" s="75"/>
      <c r="C285" s="75"/>
      <c r="D285" s="75"/>
      <c r="E285" s="75"/>
      <c r="F285" s="127"/>
      <c r="G285" s="127" t="s">
        <v>76</v>
      </c>
      <c r="H285" s="105"/>
      <c r="I285" s="106" t="s">
        <v>93</v>
      </c>
      <c r="J285" s="107"/>
      <c r="K285" s="114"/>
      <c r="L285" s="78"/>
      <c r="M285" s="114"/>
      <c r="N285" s="78"/>
      <c r="O285" s="78"/>
      <c r="P285" s="114"/>
      <c r="Q285" s="114"/>
      <c r="R285" s="114"/>
      <c r="S285" s="78"/>
      <c r="T285" s="78"/>
      <c r="U285" s="78"/>
      <c r="V285" s="78"/>
      <c r="W285" s="57"/>
    </row>
    <row r="286" spans="1:23" ht="23.25">
      <c r="A286" s="58"/>
      <c r="B286" s="75"/>
      <c r="C286" s="75"/>
      <c r="D286" s="75"/>
      <c r="E286" s="75"/>
      <c r="F286" s="115"/>
      <c r="G286" s="116"/>
      <c r="H286" s="106"/>
      <c r="I286" s="106" t="s">
        <v>40</v>
      </c>
      <c r="J286" s="107"/>
      <c r="K286" s="76"/>
      <c r="L286" s="76"/>
      <c r="M286" s="76"/>
      <c r="N286" s="76"/>
      <c r="O286" s="76"/>
      <c r="P286" s="76"/>
      <c r="Q286" s="76">
        <v>43282.3</v>
      </c>
      <c r="R286" s="76"/>
      <c r="S286" s="78">
        <f>SUM(P286:R286)</f>
        <v>43282.3</v>
      </c>
      <c r="T286" s="78">
        <f>SUM(O286+S286)</f>
        <v>43282.3</v>
      </c>
      <c r="U286" s="76"/>
      <c r="V286" s="78">
        <f>SUM(S286/T286)*100</f>
        <v>100</v>
      </c>
      <c r="W286" s="57"/>
    </row>
    <row r="287" spans="1:23" ht="23.25">
      <c r="A287" s="58"/>
      <c r="B287" s="75"/>
      <c r="C287" s="75"/>
      <c r="D287" s="75"/>
      <c r="E287" s="75"/>
      <c r="F287" s="115"/>
      <c r="G287" s="115"/>
      <c r="H287" s="105"/>
      <c r="I287" s="106" t="s">
        <v>41</v>
      </c>
      <c r="J287" s="107"/>
      <c r="K287" s="114"/>
      <c r="L287" s="78"/>
      <c r="M287" s="114"/>
      <c r="N287" s="78"/>
      <c r="O287" s="78"/>
      <c r="P287" s="114"/>
      <c r="Q287" s="114">
        <v>568439.4</v>
      </c>
      <c r="R287" s="114"/>
      <c r="S287" s="78">
        <f>SUM(P287:R287)</f>
        <v>568439.4</v>
      </c>
      <c r="T287" s="78">
        <f>SUM(O287+S287)</f>
        <v>568439.4</v>
      </c>
      <c r="U287" s="78"/>
      <c r="V287" s="78">
        <f>SUM(S287/T287)*100</f>
        <v>100</v>
      </c>
      <c r="W287" s="57"/>
    </row>
    <row r="288" spans="1:23" ht="23.25">
      <c r="A288" s="58"/>
      <c r="B288" s="75"/>
      <c r="C288" s="75"/>
      <c r="D288" s="75"/>
      <c r="E288" s="75"/>
      <c r="F288" s="115"/>
      <c r="G288" s="115"/>
      <c r="H288" s="105"/>
      <c r="I288" s="106" t="s">
        <v>42</v>
      </c>
      <c r="J288" s="107"/>
      <c r="K288" s="114"/>
      <c r="L288" s="78"/>
      <c r="M288" s="114"/>
      <c r="N288" s="78"/>
      <c r="O288" s="78"/>
      <c r="P288" s="114"/>
      <c r="Q288" s="78">
        <f>SUM(Q287/Q286)*100</f>
        <v>1313.3299293244581</v>
      </c>
      <c r="R288" s="114"/>
      <c r="S288" s="78">
        <f>SUM(S287/S286)*100</f>
        <v>1313.3299293244581</v>
      </c>
      <c r="T288" s="78">
        <f>SUM(T287/T286)*100</f>
        <v>1313.3299293244581</v>
      </c>
      <c r="U288" s="78"/>
      <c r="V288" s="78"/>
      <c r="W288" s="57"/>
    </row>
    <row r="289" spans="1:23" ht="23.25">
      <c r="A289" s="58"/>
      <c r="B289" s="75"/>
      <c r="C289" s="75"/>
      <c r="D289" s="75"/>
      <c r="E289" s="75"/>
      <c r="F289" s="115"/>
      <c r="G289" s="115"/>
      <c r="H289" s="105"/>
      <c r="I289" s="106"/>
      <c r="J289" s="107"/>
      <c r="K289" s="114"/>
      <c r="L289" s="78"/>
      <c r="M289" s="114"/>
      <c r="N289" s="78"/>
      <c r="O289" s="78"/>
      <c r="P289" s="114"/>
      <c r="Q289" s="114"/>
      <c r="R289" s="114"/>
      <c r="S289" s="78"/>
      <c r="T289" s="78"/>
      <c r="U289" s="78"/>
      <c r="V289" s="78"/>
      <c r="W289" s="57"/>
    </row>
    <row r="290" spans="1:23" ht="23.25">
      <c r="A290" s="58"/>
      <c r="B290" s="127"/>
      <c r="C290" s="93"/>
      <c r="D290" s="93"/>
      <c r="E290" s="93"/>
      <c r="F290" s="115"/>
      <c r="G290" s="93" t="s">
        <v>94</v>
      </c>
      <c r="H290" s="105"/>
      <c r="I290" s="106" t="s">
        <v>135</v>
      </c>
      <c r="J290" s="107"/>
      <c r="K290" s="114"/>
      <c r="L290" s="78"/>
      <c r="M290" s="114"/>
      <c r="N290" s="78"/>
      <c r="O290" s="78"/>
      <c r="P290" s="114"/>
      <c r="Q290" s="114"/>
      <c r="R290" s="114"/>
      <c r="S290" s="78"/>
      <c r="T290" s="78"/>
      <c r="U290" s="78"/>
      <c r="V290" s="78"/>
      <c r="W290" s="57"/>
    </row>
    <row r="291" spans="1:23" ht="23.25">
      <c r="A291" s="58"/>
      <c r="B291" s="115"/>
      <c r="C291" s="75"/>
      <c r="D291" s="75"/>
      <c r="E291" s="75"/>
      <c r="F291" s="115"/>
      <c r="G291" s="75"/>
      <c r="H291" s="105"/>
      <c r="I291" s="106" t="s">
        <v>136</v>
      </c>
      <c r="J291" s="107"/>
      <c r="K291" s="114"/>
      <c r="L291" s="78"/>
      <c r="M291" s="114"/>
      <c r="N291" s="78"/>
      <c r="O291" s="78"/>
      <c r="P291" s="114"/>
      <c r="Q291" s="114"/>
      <c r="R291" s="114"/>
      <c r="S291" s="78"/>
      <c r="T291" s="78"/>
      <c r="U291" s="78"/>
      <c r="V291" s="78"/>
      <c r="W291" s="57"/>
    </row>
    <row r="292" spans="1:23" ht="23.25">
      <c r="A292" s="58"/>
      <c r="B292" s="115"/>
      <c r="C292" s="75"/>
      <c r="D292" s="75"/>
      <c r="E292" s="75"/>
      <c r="F292" s="115"/>
      <c r="G292" s="75"/>
      <c r="H292" s="105"/>
      <c r="I292" s="106" t="s">
        <v>40</v>
      </c>
      <c r="J292" s="107"/>
      <c r="K292" s="114"/>
      <c r="L292" s="78"/>
      <c r="M292" s="114"/>
      <c r="N292" s="78"/>
      <c r="O292" s="78"/>
      <c r="P292" s="114"/>
      <c r="Q292" s="114">
        <v>272934.1</v>
      </c>
      <c r="R292" s="114"/>
      <c r="S292" s="78">
        <f>SUM(P292:R292)</f>
        <v>272934.1</v>
      </c>
      <c r="T292" s="78">
        <f>SUM(O292+S292)</f>
        <v>272934.1</v>
      </c>
      <c r="U292" s="78"/>
      <c r="V292" s="78">
        <f>SUM(S292/T292)*100</f>
        <v>100</v>
      </c>
      <c r="W292" s="57"/>
    </row>
    <row r="293" spans="1:23" ht="23.25">
      <c r="A293" s="58"/>
      <c r="B293" s="115"/>
      <c r="C293" s="116"/>
      <c r="D293" s="116"/>
      <c r="E293" s="116"/>
      <c r="F293" s="115"/>
      <c r="G293" s="75"/>
      <c r="H293" s="105"/>
      <c r="I293" s="106" t="s">
        <v>41</v>
      </c>
      <c r="J293" s="107"/>
      <c r="K293" s="114"/>
      <c r="L293" s="78"/>
      <c r="M293" s="114"/>
      <c r="N293" s="78"/>
      <c r="O293" s="78"/>
      <c r="P293" s="114"/>
      <c r="Q293" s="114">
        <v>220226.9</v>
      </c>
      <c r="R293" s="114"/>
      <c r="S293" s="78">
        <f>SUM(P293:R293)</f>
        <v>220226.9</v>
      </c>
      <c r="T293" s="78">
        <f>SUM(O293+S293)</f>
        <v>220226.9</v>
      </c>
      <c r="U293" s="78"/>
      <c r="V293" s="78">
        <f>SUM(S293/T293)*100</f>
        <v>100</v>
      </c>
      <c r="W293" s="57"/>
    </row>
    <row r="294" spans="1:23" ht="23.25">
      <c r="A294" s="58"/>
      <c r="B294" s="115"/>
      <c r="C294" s="116"/>
      <c r="D294" s="116"/>
      <c r="E294" s="116"/>
      <c r="F294" s="115"/>
      <c r="G294" s="75"/>
      <c r="H294" s="105"/>
      <c r="I294" s="106" t="s">
        <v>42</v>
      </c>
      <c r="J294" s="107"/>
      <c r="K294" s="114"/>
      <c r="L294" s="78"/>
      <c r="M294" s="114"/>
      <c r="N294" s="78"/>
      <c r="O294" s="78"/>
      <c r="P294" s="114"/>
      <c r="Q294" s="78">
        <f>SUM(Q293/Q292)*100</f>
        <v>80.68867173431242</v>
      </c>
      <c r="R294" s="78"/>
      <c r="S294" s="78">
        <f>SUM(S293/S292)*100</f>
        <v>80.68867173431242</v>
      </c>
      <c r="T294" s="78">
        <f>SUM(T293/T292)*100</f>
        <v>80.68867173431242</v>
      </c>
      <c r="U294" s="78"/>
      <c r="V294" s="78"/>
      <c r="W294" s="57"/>
    </row>
    <row r="295" spans="1:23" ht="23.25">
      <c r="A295" s="58"/>
      <c r="B295" s="127"/>
      <c r="C295" s="127"/>
      <c r="D295" s="127"/>
      <c r="E295" s="127"/>
      <c r="F295" s="115"/>
      <c r="G295" s="75"/>
      <c r="H295" s="105"/>
      <c r="I295" s="106"/>
      <c r="J295" s="107"/>
      <c r="K295" s="114"/>
      <c r="L295" s="78"/>
      <c r="M295" s="114"/>
      <c r="N295" s="78"/>
      <c r="O295" s="78"/>
      <c r="P295" s="114"/>
      <c r="Q295" s="114"/>
      <c r="R295" s="114"/>
      <c r="S295" s="78"/>
      <c r="T295" s="78"/>
      <c r="U295" s="78"/>
      <c r="V295" s="78"/>
      <c r="W295" s="57"/>
    </row>
    <row r="296" spans="1:23" ht="23.25">
      <c r="A296" s="58"/>
      <c r="B296" s="115"/>
      <c r="C296" s="115"/>
      <c r="D296" s="115"/>
      <c r="E296" s="115"/>
      <c r="F296" s="115"/>
      <c r="G296" s="126" t="s">
        <v>95</v>
      </c>
      <c r="H296" s="106"/>
      <c r="I296" s="106" t="s">
        <v>96</v>
      </c>
      <c r="J296" s="107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57"/>
    </row>
    <row r="297" spans="1:23" ht="23.25">
      <c r="A297" s="58"/>
      <c r="B297" s="115"/>
      <c r="C297" s="116"/>
      <c r="D297" s="116"/>
      <c r="E297" s="116"/>
      <c r="F297" s="115"/>
      <c r="G297" s="75"/>
      <c r="H297" s="105"/>
      <c r="I297" s="106" t="s">
        <v>40</v>
      </c>
      <c r="J297" s="107"/>
      <c r="K297" s="114"/>
      <c r="L297" s="78"/>
      <c r="M297" s="114"/>
      <c r="N297" s="78"/>
      <c r="O297" s="78"/>
      <c r="P297" s="114"/>
      <c r="Q297" s="114">
        <v>14471.4</v>
      </c>
      <c r="R297" s="114"/>
      <c r="S297" s="78">
        <f>SUM(P297:R297)</f>
        <v>14471.4</v>
      </c>
      <c r="T297" s="78">
        <f>SUM(O297+S297)</f>
        <v>14471.4</v>
      </c>
      <c r="U297" s="78"/>
      <c r="V297" s="78">
        <f>SUM(S297/T297)*100</f>
        <v>100</v>
      </c>
      <c r="W297" s="57"/>
    </row>
    <row r="298" spans="1:23" ht="23.25">
      <c r="A298" s="58"/>
      <c r="B298" s="115"/>
      <c r="C298" s="115"/>
      <c r="D298" s="115"/>
      <c r="E298" s="115"/>
      <c r="F298" s="115"/>
      <c r="G298" s="75"/>
      <c r="H298" s="105"/>
      <c r="I298" s="106" t="s">
        <v>41</v>
      </c>
      <c r="J298" s="107"/>
      <c r="K298" s="114"/>
      <c r="L298" s="78"/>
      <c r="M298" s="114"/>
      <c r="N298" s="78"/>
      <c r="O298" s="78"/>
      <c r="P298" s="114"/>
      <c r="Q298" s="114">
        <v>127356.3</v>
      </c>
      <c r="R298" s="114"/>
      <c r="S298" s="78">
        <f>SUM(P298:R298)</f>
        <v>127356.3</v>
      </c>
      <c r="T298" s="78">
        <f>SUM(O298+S298)</f>
        <v>127356.3</v>
      </c>
      <c r="U298" s="78"/>
      <c r="V298" s="78">
        <f>SUM(S298/T298)*100</f>
        <v>100</v>
      </c>
      <c r="W298" s="57"/>
    </row>
    <row r="299" spans="1:23" ht="23.25">
      <c r="A299" s="58"/>
      <c r="B299" s="115"/>
      <c r="C299" s="115"/>
      <c r="D299" s="115"/>
      <c r="E299" s="115"/>
      <c r="F299" s="115"/>
      <c r="G299" s="75"/>
      <c r="H299" s="105"/>
      <c r="I299" s="106" t="s">
        <v>42</v>
      </c>
      <c r="J299" s="107"/>
      <c r="K299" s="114"/>
      <c r="L299" s="78"/>
      <c r="M299" s="114"/>
      <c r="N299" s="78"/>
      <c r="O299" s="78"/>
      <c r="P299" s="114"/>
      <c r="Q299" s="78">
        <f>SUM(Q298/Q297)*100</f>
        <v>880.0551432480618</v>
      </c>
      <c r="R299" s="114"/>
      <c r="S299" s="78">
        <f>SUM(S298/S297)*100</f>
        <v>880.0551432480618</v>
      </c>
      <c r="T299" s="78">
        <f>SUM(T298/T297)*100</f>
        <v>880.0551432480618</v>
      </c>
      <c r="U299" s="78"/>
      <c r="V299" s="78"/>
      <c r="W299" s="57"/>
    </row>
    <row r="300" spans="1:23" ht="23.25">
      <c r="A300" s="58"/>
      <c r="B300" s="115"/>
      <c r="C300" s="115"/>
      <c r="D300" s="115"/>
      <c r="E300" s="115"/>
      <c r="F300" s="115"/>
      <c r="G300" s="115"/>
      <c r="H300" s="105"/>
      <c r="I300" s="106"/>
      <c r="J300" s="107"/>
      <c r="K300" s="114"/>
      <c r="L300" s="78"/>
      <c r="M300" s="114"/>
      <c r="N300" s="78"/>
      <c r="O300" s="78"/>
      <c r="P300" s="114"/>
      <c r="Q300" s="114"/>
      <c r="R300" s="114"/>
      <c r="S300" s="78"/>
      <c r="T300" s="78"/>
      <c r="U300" s="78"/>
      <c r="V300" s="78"/>
      <c r="W300" s="57"/>
    </row>
    <row r="301" spans="1:23" ht="23.25">
      <c r="A301" s="58"/>
      <c r="B301" s="115"/>
      <c r="C301" s="115"/>
      <c r="D301" s="115"/>
      <c r="E301" s="115"/>
      <c r="F301" s="115"/>
      <c r="G301" s="93" t="s">
        <v>97</v>
      </c>
      <c r="H301" s="105"/>
      <c r="I301" s="106" t="s">
        <v>98</v>
      </c>
      <c r="J301" s="107"/>
      <c r="K301" s="114"/>
      <c r="L301" s="78"/>
      <c r="M301" s="114"/>
      <c r="N301" s="78"/>
      <c r="O301" s="78"/>
      <c r="P301" s="114"/>
      <c r="Q301" s="114"/>
      <c r="R301" s="114"/>
      <c r="S301" s="78"/>
      <c r="T301" s="78"/>
      <c r="U301" s="78"/>
      <c r="V301" s="78"/>
      <c r="W301" s="57"/>
    </row>
    <row r="302" spans="1:23" ht="23.25">
      <c r="A302" s="58"/>
      <c r="B302" s="115"/>
      <c r="C302" s="115"/>
      <c r="D302" s="115"/>
      <c r="E302" s="115"/>
      <c r="F302" s="115"/>
      <c r="G302" s="75"/>
      <c r="H302" s="105"/>
      <c r="I302" s="106" t="s">
        <v>40</v>
      </c>
      <c r="J302" s="107"/>
      <c r="K302" s="114"/>
      <c r="L302" s="78"/>
      <c r="M302" s="114"/>
      <c r="N302" s="78"/>
      <c r="O302" s="78"/>
      <c r="P302" s="114"/>
      <c r="Q302" s="114">
        <v>86371</v>
      </c>
      <c r="R302" s="114"/>
      <c r="S302" s="78">
        <f>SUM(P302:R302)</f>
        <v>86371</v>
      </c>
      <c r="T302" s="78">
        <f>SUM(O302+S302)</f>
        <v>86371</v>
      </c>
      <c r="U302" s="78"/>
      <c r="V302" s="78">
        <f>SUM(S302/T302)*100</f>
        <v>100</v>
      </c>
      <c r="W302" s="57"/>
    </row>
    <row r="303" spans="1:23" ht="23.25">
      <c r="A303" s="58"/>
      <c r="B303" s="115"/>
      <c r="C303" s="115"/>
      <c r="D303" s="115"/>
      <c r="E303" s="115"/>
      <c r="F303" s="115"/>
      <c r="G303" s="115"/>
      <c r="H303" s="105"/>
      <c r="I303" s="106"/>
      <c r="J303" s="107"/>
      <c r="K303" s="114"/>
      <c r="L303" s="78"/>
      <c r="M303" s="114"/>
      <c r="N303" s="78"/>
      <c r="O303" s="78"/>
      <c r="P303" s="114"/>
      <c r="Q303" s="114"/>
      <c r="R303" s="114"/>
      <c r="S303" s="78"/>
      <c r="T303" s="78"/>
      <c r="U303" s="78"/>
      <c r="V303" s="78"/>
      <c r="W303" s="57"/>
    </row>
    <row r="304" spans="1:23" ht="23.25">
      <c r="A304" s="58"/>
      <c r="B304" s="128"/>
      <c r="C304" s="128"/>
      <c r="D304" s="128"/>
      <c r="E304" s="128"/>
      <c r="F304" s="128"/>
      <c r="G304" s="128"/>
      <c r="H304" s="117"/>
      <c r="I304" s="118"/>
      <c r="J304" s="119"/>
      <c r="K304" s="120"/>
      <c r="L304" s="121"/>
      <c r="M304" s="120"/>
      <c r="N304" s="121"/>
      <c r="O304" s="121"/>
      <c r="P304" s="120"/>
      <c r="Q304" s="120"/>
      <c r="R304" s="120"/>
      <c r="S304" s="121"/>
      <c r="T304" s="121"/>
      <c r="U304" s="121"/>
      <c r="V304" s="121"/>
      <c r="W304" s="57"/>
    </row>
    <row r="305" spans="1:23" ht="23.25">
      <c r="A305" s="57"/>
      <c r="B305" s="58"/>
      <c r="C305" s="58"/>
      <c r="D305" s="58"/>
      <c r="E305" s="58"/>
      <c r="F305" s="58"/>
      <c r="G305" s="58"/>
      <c r="H305" s="58"/>
      <c r="I305" s="58"/>
      <c r="J305" s="58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ht="23.25">
      <c r="A306" s="57"/>
      <c r="B306" s="123" t="s">
        <v>154</v>
      </c>
      <c r="C306" s="123"/>
      <c r="D306" s="123"/>
      <c r="E306" s="123"/>
      <c r="F306" s="123"/>
      <c r="G306" s="58"/>
      <c r="H306" s="58"/>
      <c r="I306" s="58"/>
      <c r="J306" s="58"/>
      <c r="K306" s="57"/>
      <c r="L306" s="57"/>
      <c r="M306" s="57"/>
      <c r="N306" s="57"/>
      <c r="O306" s="57"/>
      <c r="P306" s="57"/>
      <c r="Q306" s="57"/>
      <c r="R306" s="57"/>
      <c r="S306" s="62"/>
      <c r="T306" s="62"/>
      <c r="U306" s="62"/>
      <c r="V306" s="62" t="s">
        <v>146</v>
      </c>
      <c r="W306" s="57"/>
    </row>
    <row r="307" spans="1:23" ht="23.25">
      <c r="A307" s="57"/>
      <c r="B307" s="66"/>
      <c r="C307" s="67"/>
      <c r="D307" s="67"/>
      <c r="E307" s="67"/>
      <c r="F307" s="67"/>
      <c r="G307" s="67"/>
      <c r="H307" s="66"/>
      <c r="I307" s="67"/>
      <c r="J307" s="124"/>
      <c r="K307" s="69" t="s">
        <v>0</v>
      </c>
      <c r="L307" s="69"/>
      <c r="M307" s="69"/>
      <c r="N307" s="69"/>
      <c r="O307" s="69"/>
      <c r="P307" s="70" t="s">
        <v>1</v>
      </c>
      <c r="Q307" s="69"/>
      <c r="R307" s="69"/>
      <c r="S307" s="69"/>
      <c r="T307" s="70" t="s">
        <v>2</v>
      </c>
      <c r="U307" s="69"/>
      <c r="V307" s="71"/>
      <c r="W307" s="57"/>
    </row>
    <row r="308" spans="1:23" ht="23.25">
      <c r="A308" s="57"/>
      <c r="B308" s="72" t="s">
        <v>3</v>
      </c>
      <c r="C308" s="73"/>
      <c r="D308" s="73"/>
      <c r="E308" s="73"/>
      <c r="F308" s="73"/>
      <c r="G308" s="74"/>
      <c r="H308" s="75"/>
      <c r="I308" s="58"/>
      <c r="J308" s="116"/>
      <c r="K308" s="77"/>
      <c r="L308" s="78"/>
      <c r="M308" s="79"/>
      <c r="N308" s="80"/>
      <c r="O308" s="81"/>
      <c r="P308" s="82"/>
      <c r="Q308" s="77"/>
      <c r="R308" s="83"/>
      <c r="S308" s="81"/>
      <c r="T308" s="81"/>
      <c r="U308" s="84" t="s">
        <v>4</v>
      </c>
      <c r="V308" s="85"/>
      <c r="W308" s="57"/>
    </row>
    <row r="309" spans="1:23" ht="23.25">
      <c r="A309" s="57"/>
      <c r="B309" s="75"/>
      <c r="C309" s="86"/>
      <c r="D309" s="86"/>
      <c r="E309" s="86"/>
      <c r="F309" s="87"/>
      <c r="G309" s="86"/>
      <c r="H309" s="75"/>
      <c r="I309" s="88" t="s">
        <v>5</v>
      </c>
      <c r="J309" s="116"/>
      <c r="K309" s="89" t="s">
        <v>6</v>
      </c>
      <c r="L309" s="90" t="s">
        <v>7</v>
      </c>
      <c r="M309" s="91" t="s">
        <v>6</v>
      </c>
      <c r="N309" s="80" t="s">
        <v>8</v>
      </c>
      <c r="O309" s="78"/>
      <c r="P309" s="92" t="s">
        <v>9</v>
      </c>
      <c r="Q309" s="89" t="s">
        <v>10</v>
      </c>
      <c r="R309" s="83" t="s">
        <v>32</v>
      </c>
      <c r="S309" s="81"/>
      <c r="T309" s="81"/>
      <c r="U309" s="81"/>
      <c r="V309" s="90"/>
      <c r="W309" s="57"/>
    </row>
    <row r="310" spans="1:23" ht="23.25">
      <c r="A310" s="57"/>
      <c r="B310" s="93" t="s">
        <v>26</v>
      </c>
      <c r="C310" s="93" t="s">
        <v>27</v>
      </c>
      <c r="D310" s="93" t="s">
        <v>28</v>
      </c>
      <c r="E310" s="93" t="s">
        <v>29</v>
      </c>
      <c r="F310" s="93" t="s">
        <v>30</v>
      </c>
      <c r="G310" s="93" t="s">
        <v>31</v>
      </c>
      <c r="H310" s="75"/>
      <c r="I310" s="88"/>
      <c r="J310" s="116"/>
      <c r="K310" s="89" t="s">
        <v>11</v>
      </c>
      <c r="L310" s="90" t="s">
        <v>12</v>
      </c>
      <c r="M310" s="91" t="s">
        <v>13</v>
      </c>
      <c r="N310" s="80" t="s">
        <v>14</v>
      </c>
      <c r="O310" s="90" t="s">
        <v>15</v>
      </c>
      <c r="P310" s="92" t="s">
        <v>16</v>
      </c>
      <c r="Q310" s="89" t="s">
        <v>17</v>
      </c>
      <c r="R310" s="83" t="s">
        <v>33</v>
      </c>
      <c r="S310" s="80" t="s">
        <v>15</v>
      </c>
      <c r="T310" s="80" t="s">
        <v>18</v>
      </c>
      <c r="U310" s="80" t="s">
        <v>19</v>
      </c>
      <c r="V310" s="90" t="s">
        <v>20</v>
      </c>
      <c r="W310" s="57"/>
    </row>
    <row r="311" spans="1:23" ht="23.25">
      <c r="A311" s="57"/>
      <c r="B311" s="94"/>
      <c r="C311" s="94"/>
      <c r="D311" s="94"/>
      <c r="E311" s="94"/>
      <c r="F311" s="94"/>
      <c r="G311" s="94"/>
      <c r="H311" s="94"/>
      <c r="I311" s="95"/>
      <c r="J311" s="125"/>
      <c r="K311" s="97"/>
      <c r="L311" s="98"/>
      <c r="M311" s="99"/>
      <c r="N311" s="100"/>
      <c r="O311" s="101"/>
      <c r="P311" s="102" t="s">
        <v>21</v>
      </c>
      <c r="Q311" s="97"/>
      <c r="R311" s="103"/>
      <c r="S311" s="101"/>
      <c r="T311" s="101"/>
      <c r="U311" s="101"/>
      <c r="V311" s="104"/>
      <c r="W311" s="57"/>
    </row>
    <row r="312" spans="1:23" ht="23.25">
      <c r="A312" s="58"/>
      <c r="B312" s="115"/>
      <c r="C312" s="115"/>
      <c r="D312" s="115"/>
      <c r="E312" s="115"/>
      <c r="F312" s="115"/>
      <c r="G312" s="115"/>
      <c r="H312" s="105"/>
      <c r="I312" s="106"/>
      <c r="J312" s="107"/>
      <c r="K312" s="114"/>
      <c r="L312" s="78"/>
      <c r="M312" s="114"/>
      <c r="N312" s="78"/>
      <c r="O312" s="78"/>
      <c r="P312" s="114"/>
      <c r="Q312" s="114"/>
      <c r="R312" s="114"/>
      <c r="S312" s="78"/>
      <c r="T312" s="78"/>
      <c r="U312" s="78"/>
      <c r="V312" s="78"/>
      <c r="W312" s="57"/>
    </row>
    <row r="313" spans="1:23" ht="23.25">
      <c r="A313" s="58"/>
      <c r="B313" s="93" t="s">
        <v>60</v>
      </c>
      <c r="C313" s="93" t="s">
        <v>53</v>
      </c>
      <c r="D313" s="93" t="s">
        <v>45</v>
      </c>
      <c r="E313" s="75"/>
      <c r="F313" s="93" t="s">
        <v>82</v>
      </c>
      <c r="G313" s="93" t="s">
        <v>97</v>
      </c>
      <c r="H313" s="105"/>
      <c r="I313" s="106" t="s">
        <v>41</v>
      </c>
      <c r="J313" s="107"/>
      <c r="K313" s="114"/>
      <c r="L313" s="78"/>
      <c r="M313" s="114"/>
      <c r="N313" s="78"/>
      <c r="O313" s="78"/>
      <c r="P313" s="114"/>
      <c r="Q313" s="114">
        <v>389906.4</v>
      </c>
      <c r="R313" s="114"/>
      <c r="S313" s="78">
        <f>SUM(P313:R313)</f>
        <v>389906.4</v>
      </c>
      <c r="T313" s="78">
        <f>SUM(O313+S313)</f>
        <v>389906.4</v>
      </c>
      <c r="U313" s="78"/>
      <c r="V313" s="78">
        <f>SUM(S313/T313)*100</f>
        <v>100</v>
      </c>
      <c r="W313" s="57"/>
    </row>
    <row r="314" spans="1:23" ht="23.25">
      <c r="A314" s="58"/>
      <c r="B314" s="75"/>
      <c r="C314" s="75"/>
      <c r="D314" s="75"/>
      <c r="E314" s="75"/>
      <c r="F314" s="75"/>
      <c r="G314" s="75"/>
      <c r="H314" s="105"/>
      <c r="I314" s="106" t="s">
        <v>42</v>
      </c>
      <c r="J314" s="107"/>
      <c r="K314" s="114"/>
      <c r="L314" s="78"/>
      <c r="M314" s="114"/>
      <c r="N314" s="78"/>
      <c r="O314" s="78"/>
      <c r="P314" s="114"/>
      <c r="Q314" s="78">
        <f>SUM(Q313/Q302)*100</f>
        <v>451.4320778965162</v>
      </c>
      <c r="R314" s="114"/>
      <c r="S314" s="78">
        <f>SUM(S313/S302)*100</f>
        <v>451.4320778965162</v>
      </c>
      <c r="T314" s="78">
        <f>SUM(T313/T302)*100</f>
        <v>451.4320778965162</v>
      </c>
      <c r="U314" s="78"/>
      <c r="V314" s="78"/>
      <c r="W314" s="57"/>
    </row>
    <row r="315" spans="1:23" ht="23.25">
      <c r="A315" s="58"/>
      <c r="B315" s="75"/>
      <c r="C315" s="75"/>
      <c r="D315" s="75"/>
      <c r="E315" s="75"/>
      <c r="F315" s="75"/>
      <c r="G315" s="93"/>
      <c r="H315" s="105"/>
      <c r="I315" s="106"/>
      <c r="J315" s="107"/>
      <c r="K315" s="77"/>
      <c r="L315" s="78"/>
      <c r="M315" s="79"/>
      <c r="N315" s="81"/>
      <c r="O315" s="81"/>
      <c r="P315" s="82"/>
      <c r="Q315" s="77"/>
      <c r="R315" s="108"/>
      <c r="S315" s="81"/>
      <c r="T315" s="81"/>
      <c r="U315" s="81"/>
      <c r="V315" s="78"/>
      <c r="W315" s="57"/>
    </row>
    <row r="316" spans="1:23" ht="23.25">
      <c r="A316" s="58"/>
      <c r="B316" s="75"/>
      <c r="C316" s="75"/>
      <c r="D316" s="75"/>
      <c r="E316" s="75"/>
      <c r="F316" s="75"/>
      <c r="G316" s="93" t="s">
        <v>99</v>
      </c>
      <c r="H316" s="105"/>
      <c r="I316" s="106" t="s">
        <v>100</v>
      </c>
      <c r="J316" s="107"/>
      <c r="K316" s="77"/>
      <c r="L316" s="78"/>
      <c r="M316" s="79"/>
      <c r="N316" s="81"/>
      <c r="O316" s="81"/>
      <c r="P316" s="82"/>
      <c r="Q316" s="77"/>
      <c r="R316" s="108"/>
      <c r="S316" s="81"/>
      <c r="T316" s="81"/>
      <c r="U316" s="81"/>
      <c r="V316" s="78"/>
      <c r="W316" s="57"/>
    </row>
    <row r="317" spans="1:23" ht="23.25">
      <c r="A317" s="58"/>
      <c r="B317" s="75"/>
      <c r="C317" s="75"/>
      <c r="D317" s="75"/>
      <c r="E317" s="75"/>
      <c r="F317" s="75"/>
      <c r="G317" s="75"/>
      <c r="H317" s="105"/>
      <c r="I317" s="106" t="s">
        <v>40</v>
      </c>
      <c r="J317" s="107"/>
      <c r="K317" s="77"/>
      <c r="L317" s="78"/>
      <c r="M317" s="79"/>
      <c r="N317" s="81"/>
      <c r="O317" s="81"/>
      <c r="P317" s="82"/>
      <c r="Q317" s="77">
        <v>75234</v>
      </c>
      <c r="R317" s="108"/>
      <c r="S317" s="78">
        <f>SUM(P317:R317)</f>
        <v>75234</v>
      </c>
      <c r="T317" s="78">
        <f>SUM(O317+S317)</f>
        <v>75234</v>
      </c>
      <c r="U317" s="81"/>
      <c r="V317" s="78">
        <f>SUM(S317/T317)*100</f>
        <v>100</v>
      </c>
      <c r="W317" s="57"/>
    </row>
    <row r="318" spans="1:23" ht="23.25">
      <c r="A318" s="58"/>
      <c r="B318" s="75"/>
      <c r="C318" s="75"/>
      <c r="D318" s="75"/>
      <c r="E318" s="75"/>
      <c r="F318" s="75"/>
      <c r="G318" s="133"/>
      <c r="H318" s="106"/>
      <c r="I318" s="106" t="s">
        <v>41</v>
      </c>
      <c r="J318" s="107"/>
      <c r="K318" s="76"/>
      <c r="L318" s="76"/>
      <c r="M318" s="76"/>
      <c r="N318" s="76"/>
      <c r="O318" s="76"/>
      <c r="P318" s="76"/>
      <c r="Q318" s="76">
        <v>81161.3</v>
      </c>
      <c r="R318" s="76"/>
      <c r="S318" s="78">
        <f>SUM(P318:R318)</f>
        <v>81161.3</v>
      </c>
      <c r="T318" s="78">
        <f>SUM(O318+S318)</f>
        <v>81161.3</v>
      </c>
      <c r="U318" s="76"/>
      <c r="V318" s="78">
        <f>SUM(S318/T318)*100</f>
        <v>100</v>
      </c>
      <c r="W318" s="57"/>
    </row>
    <row r="319" spans="1:23" ht="23.25">
      <c r="A319" s="58"/>
      <c r="B319" s="115"/>
      <c r="C319" s="116"/>
      <c r="D319" s="116"/>
      <c r="E319" s="116"/>
      <c r="F319" s="132"/>
      <c r="G319" s="133"/>
      <c r="H319" s="106"/>
      <c r="I319" s="106" t="s">
        <v>42</v>
      </c>
      <c r="J319" s="107"/>
      <c r="K319" s="76"/>
      <c r="L319" s="76"/>
      <c r="M319" s="76"/>
      <c r="N319" s="76"/>
      <c r="O319" s="76"/>
      <c r="P319" s="76"/>
      <c r="Q319" s="78">
        <f>SUM(Q318/Q317)*100</f>
        <v>107.87848579099875</v>
      </c>
      <c r="R319" s="76"/>
      <c r="S319" s="78">
        <f>SUM(S318/S317)*100</f>
        <v>107.87848579099875</v>
      </c>
      <c r="T319" s="78">
        <f>SUM(T318/T317)*100</f>
        <v>107.87848579099875</v>
      </c>
      <c r="U319" s="76"/>
      <c r="V319" s="76"/>
      <c r="W319" s="57"/>
    </row>
    <row r="320" spans="1:23" ht="23.25">
      <c r="A320" s="58"/>
      <c r="B320" s="75"/>
      <c r="C320" s="75"/>
      <c r="D320" s="75"/>
      <c r="E320" s="75"/>
      <c r="F320" s="75"/>
      <c r="G320" s="133"/>
      <c r="H320" s="129"/>
      <c r="I320" s="106"/>
      <c r="J320" s="107"/>
      <c r="K320" s="114"/>
      <c r="L320" s="78"/>
      <c r="M320" s="114"/>
      <c r="N320" s="78"/>
      <c r="O320" s="78"/>
      <c r="P320" s="114"/>
      <c r="Q320" s="114"/>
      <c r="R320" s="114"/>
      <c r="S320" s="78"/>
      <c r="T320" s="78"/>
      <c r="U320" s="78"/>
      <c r="V320" s="78"/>
      <c r="W320" s="57"/>
    </row>
    <row r="321" spans="1:23" ht="23.25">
      <c r="A321" s="58"/>
      <c r="B321" s="75"/>
      <c r="C321" s="75"/>
      <c r="D321" s="75"/>
      <c r="E321" s="75"/>
      <c r="F321" s="75"/>
      <c r="G321" s="134" t="s">
        <v>101</v>
      </c>
      <c r="H321" s="129"/>
      <c r="I321" s="106" t="s">
        <v>102</v>
      </c>
      <c r="J321" s="107"/>
      <c r="K321" s="114"/>
      <c r="L321" s="78"/>
      <c r="M321" s="114"/>
      <c r="N321" s="78"/>
      <c r="O321" s="78"/>
      <c r="P321" s="114"/>
      <c r="Q321" s="114"/>
      <c r="R321" s="114"/>
      <c r="S321" s="78"/>
      <c r="T321" s="78"/>
      <c r="U321" s="78"/>
      <c r="V321" s="78"/>
      <c r="W321" s="57"/>
    </row>
    <row r="322" spans="1:23" ht="23.25">
      <c r="A322" s="58"/>
      <c r="B322" s="75"/>
      <c r="C322" s="75"/>
      <c r="D322" s="75"/>
      <c r="E322" s="75"/>
      <c r="F322" s="75"/>
      <c r="G322" s="133"/>
      <c r="H322" s="106"/>
      <c r="I322" s="106" t="s">
        <v>40</v>
      </c>
      <c r="J322" s="107"/>
      <c r="K322" s="76"/>
      <c r="L322" s="76"/>
      <c r="M322" s="76"/>
      <c r="N322" s="76"/>
      <c r="O322" s="76"/>
      <c r="P322" s="76"/>
      <c r="Q322" s="76">
        <v>95749.3</v>
      </c>
      <c r="R322" s="76"/>
      <c r="S322" s="78">
        <f>SUM(P322:R322)</f>
        <v>95749.3</v>
      </c>
      <c r="T322" s="78">
        <f>SUM(O322+S322)</f>
        <v>95749.3</v>
      </c>
      <c r="U322" s="76"/>
      <c r="V322" s="78">
        <f>SUM(S322/T322)*100</f>
        <v>100</v>
      </c>
      <c r="W322" s="57"/>
    </row>
    <row r="323" spans="1:23" ht="23.25">
      <c r="A323" s="58"/>
      <c r="B323" s="75"/>
      <c r="C323" s="75"/>
      <c r="D323" s="75"/>
      <c r="E323" s="75"/>
      <c r="F323" s="75"/>
      <c r="G323" s="133"/>
      <c r="H323" s="129"/>
      <c r="I323" s="106" t="s">
        <v>41</v>
      </c>
      <c r="J323" s="107"/>
      <c r="K323" s="114"/>
      <c r="L323" s="78"/>
      <c r="M323" s="114"/>
      <c r="N323" s="78"/>
      <c r="O323" s="78"/>
      <c r="P323" s="114"/>
      <c r="Q323" s="114">
        <v>56404.1</v>
      </c>
      <c r="R323" s="114"/>
      <c r="S323" s="78">
        <f>SUM(P323:R323)</f>
        <v>56404.1</v>
      </c>
      <c r="T323" s="78">
        <f>SUM(O323+S323)</f>
        <v>56404.1</v>
      </c>
      <c r="U323" s="78"/>
      <c r="V323" s="78">
        <f>SUM(S323/T323)*100</f>
        <v>100</v>
      </c>
      <c r="W323" s="57"/>
    </row>
    <row r="324" spans="1:23" ht="23.25">
      <c r="A324" s="58"/>
      <c r="B324" s="75"/>
      <c r="C324" s="75"/>
      <c r="D324" s="75"/>
      <c r="E324" s="75"/>
      <c r="F324" s="75"/>
      <c r="G324" s="133"/>
      <c r="H324" s="129"/>
      <c r="I324" s="106" t="s">
        <v>42</v>
      </c>
      <c r="J324" s="107"/>
      <c r="K324" s="114"/>
      <c r="L324" s="78"/>
      <c r="M324" s="114"/>
      <c r="N324" s="78"/>
      <c r="O324" s="78"/>
      <c r="P324" s="114"/>
      <c r="Q324" s="78">
        <f>SUM(Q323/Q322)*100</f>
        <v>58.908106899998224</v>
      </c>
      <c r="R324" s="114"/>
      <c r="S324" s="78">
        <f>SUM(S323/S322)*100</f>
        <v>58.908106899998224</v>
      </c>
      <c r="T324" s="78">
        <f>SUM(T323/T322)*100</f>
        <v>58.908106899998224</v>
      </c>
      <c r="U324" s="78"/>
      <c r="V324" s="78"/>
      <c r="W324" s="57"/>
    </row>
    <row r="325" spans="1:23" ht="23.25">
      <c r="A325" s="58"/>
      <c r="B325" s="75"/>
      <c r="C325" s="75"/>
      <c r="D325" s="75"/>
      <c r="E325" s="75"/>
      <c r="F325" s="75"/>
      <c r="G325" s="115"/>
      <c r="H325" s="105"/>
      <c r="I325" s="106"/>
      <c r="J325" s="107"/>
      <c r="K325" s="114"/>
      <c r="L325" s="78"/>
      <c r="M325" s="114"/>
      <c r="N325" s="78"/>
      <c r="O325" s="78"/>
      <c r="P325" s="114"/>
      <c r="Q325" s="114"/>
      <c r="R325" s="114"/>
      <c r="S325" s="78"/>
      <c r="T325" s="78"/>
      <c r="U325" s="78"/>
      <c r="V325" s="78"/>
      <c r="W325" s="57"/>
    </row>
    <row r="326" spans="1:23" ht="23.25">
      <c r="A326" s="58"/>
      <c r="B326" s="75"/>
      <c r="C326" s="75"/>
      <c r="D326" s="75"/>
      <c r="E326" s="75"/>
      <c r="F326" s="75"/>
      <c r="G326" s="93" t="s">
        <v>103</v>
      </c>
      <c r="H326" s="105"/>
      <c r="I326" s="106" t="s">
        <v>104</v>
      </c>
      <c r="J326" s="107"/>
      <c r="K326" s="114"/>
      <c r="L326" s="78"/>
      <c r="M326" s="114"/>
      <c r="N326" s="78"/>
      <c r="O326" s="78"/>
      <c r="P326" s="114"/>
      <c r="Q326" s="114"/>
      <c r="R326" s="114"/>
      <c r="S326" s="78"/>
      <c r="T326" s="78"/>
      <c r="U326" s="78"/>
      <c r="V326" s="78"/>
      <c r="W326" s="57"/>
    </row>
    <row r="327" spans="1:23" ht="23.25">
      <c r="A327" s="58"/>
      <c r="B327" s="75"/>
      <c r="C327" s="75"/>
      <c r="D327" s="75"/>
      <c r="E327" s="75"/>
      <c r="F327" s="75"/>
      <c r="G327" s="75"/>
      <c r="H327" s="105"/>
      <c r="I327" s="106" t="s">
        <v>105</v>
      </c>
      <c r="J327" s="107"/>
      <c r="K327" s="114"/>
      <c r="L327" s="78"/>
      <c r="M327" s="114"/>
      <c r="N327" s="78"/>
      <c r="O327" s="78"/>
      <c r="P327" s="114"/>
      <c r="Q327" s="114"/>
      <c r="R327" s="114"/>
      <c r="S327" s="78"/>
      <c r="T327" s="78"/>
      <c r="U327" s="78"/>
      <c r="V327" s="78"/>
      <c r="W327" s="57"/>
    </row>
    <row r="328" spans="1:23" ht="23.25">
      <c r="A328" s="58"/>
      <c r="B328" s="127"/>
      <c r="C328" s="93"/>
      <c r="D328" s="93"/>
      <c r="E328" s="93"/>
      <c r="F328" s="93"/>
      <c r="G328" s="75"/>
      <c r="H328" s="105"/>
      <c r="I328" s="106" t="s">
        <v>40</v>
      </c>
      <c r="J328" s="107"/>
      <c r="K328" s="114"/>
      <c r="L328" s="78"/>
      <c r="M328" s="114"/>
      <c r="N328" s="78"/>
      <c r="O328" s="78"/>
      <c r="P328" s="114"/>
      <c r="Q328" s="114"/>
      <c r="R328" s="114"/>
      <c r="S328" s="78"/>
      <c r="T328" s="78"/>
      <c r="U328" s="78"/>
      <c r="V328" s="78"/>
      <c r="W328" s="57"/>
    </row>
    <row r="329" spans="1:23" ht="23.25">
      <c r="A329" s="58"/>
      <c r="B329" s="115"/>
      <c r="C329" s="75"/>
      <c r="D329" s="75"/>
      <c r="E329" s="75"/>
      <c r="F329" s="75"/>
      <c r="G329" s="75"/>
      <c r="H329" s="105"/>
      <c r="I329" s="106" t="s">
        <v>41</v>
      </c>
      <c r="J329" s="107"/>
      <c r="K329" s="114"/>
      <c r="L329" s="78"/>
      <c r="M329" s="114"/>
      <c r="N329" s="78"/>
      <c r="O329" s="78"/>
      <c r="P329" s="114"/>
      <c r="Q329" s="114">
        <v>74841.1</v>
      </c>
      <c r="R329" s="114"/>
      <c r="S329" s="78">
        <f>SUM(P329:R329)</f>
        <v>74841.1</v>
      </c>
      <c r="T329" s="78">
        <f>SUM(O329+S329)</f>
        <v>74841.1</v>
      </c>
      <c r="U329" s="78"/>
      <c r="V329" s="78">
        <f>SUM(S329/T329)*100</f>
        <v>100</v>
      </c>
      <c r="W329" s="57"/>
    </row>
    <row r="330" spans="1:23" ht="23.25">
      <c r="A330" s="58"/>
      <c r="B330" s="115"/>
      <c r="C330" s="75"/>
      <c r="D330" s="75"/>
      <c r="E330" s="75"/>
      <c r="F330" s="75"/>
      <c r="G330" s="75"/>
      <c r="H330" s="105"/>
      <c r="I330" s="106" t="s">
        <v>42</v>
      </c>
      <c r="J330" s="107"/>
      <c r="K330" s="114"/>
      <c r="L330" s="78"/>
      <c r="M330" s="114"/>
      <c r="N330" s="78"/>
      <c r="O330" s="78"/>
      <c r="P330" s="114"/>
      <c r="Q330" s="78"/>
      <c r="R330" s="114"/>
      <c r="S330" s="78"/>
      <c r="T330" s="78"/>
      <c r="U330" s="78"/>
      <c r="V330" s="78"/>
      <c r="W330" s="57"/>
    </row>
    <row r="331" spans="1:23" ht="23.25">
      <c r="A331" s="58"/>
      <c r="B331" s="115"/>
      <c r="C331" s="116"/>
      <c r="D331" s="116"/>
      <c r="E331" s="116"/>
      <c r="F331" s="132"/>
      <c r="G331" s="75"/>
      <c r="H331" s="105"/>
      <c r="I331" s="106"/>
      <c r="J331" s="107"/>
      <c r="K331" s="114"/>
      <c r="L331" s="78"/>
      <c r="M331" s="114"/>
      <c r="N331" s="78"/>
      <c r="O331" s="78"/>
      <c r="P331" s="114"/>
      <c r="Q331" s="114"/>
      <c r="R331" s="114"/>
      <c r="S331" s="78"/>
      <c r="T331" s="78"/>
      <c r="U331" s="78"/>
      <c r="V331" s="78"/>
      <c r="W331" s="57"/>
    </row>
    <row r="332" spans="1:23" ht="23.25">
      <c r="A332" s="58"/>
      <c r="B332" s="115"/>
      <c r="C332" s="116"/>
      <c r="D332" s="116"/>
      <c r="E332" s="116"/>
      <c r="F332" s="132"/>
      <c r="G332" s="127" t="s">
        <v>106</v>
      </c>
      <c r="H332" s="106"/>
      <c r="I332" s="106" t="s">
        <v>137</v>
      </c>
      <c r="J332" s="107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57"/>
    </row>
    <row r="333" spans="1:23" ht="23.25">
      <c r="A333" s="58"/>
      <c r="B333" s="127"/>
      <c r="C333" s="127"/>
      <c r="D333" s="127"/>
      <c r="E333" s="127"/>
      <c r="F333" s="93"/>
      <c r="G333" s="75"/>
      <c r="H333" s="105"/>
      <c r="I333" s="106" t="s">
        <v>107</v>
      </c>
      <c r="J333" s="107"/>
      <c r="K333" s="114"/>
      <c r="L333" s="78"/>
      <c r="M333" s="114"/>
      <c r="N333" s="78"/>
      <c r="O333" s="78"/>
      <c r="P333" s="114"/>
      <c r="Q333" s="114"/>
      <c r="R333" s="114"/>
      <c r="S333" s="78"/>
      <c r="T333" s="78"/>
      <c r="U333" s="78"/>
      <c r="V333" s="78"/>
      <c r="W333" s="57"/>
    </row>
    <row r="334" spans="1:23" ht="23.25">
      <c r="A334" s="58"/>
      <c r="B334" s="115"/>
      <c r="C334" s="115"/>
      <c r="D334" s="115"/>
      <c r="E334" s="115"/>
      <c r="F334" s="75"/>
      <c r="G334" s="75"/>
      <c r="H334" s="105"/>
      <c r="I334" s="106" t="s">
        <v>40</v>
      </c>
      <c r="J334" s="107"/>
      <c r="K334" s="114"/>
      <c r="L334" s="78"/>
      <c r="M334" s="114"/>
      <c r="N334" s="78"/>
      <c r="O334" s="78"/>
      <c r="P334" s="114"/>
      <c r="Q334" s="114"/>
      <c r="R334" s="114"/>
      <c r="S334" s="78"/>
      <c r="T334" s="78"/>
      <c r="U334" s="78"/>
      <c r="V334" s="78"/>
      <c r="W334" s="57"/>
    </row>
    <row r="335" spans="1:23" ht="23.25">
      <c r="A335" s="58"/>
      <c r="B335" s="115"/>
      <c r="C335" s="116"/>
      <c r="D335" s="116"/>
      <c r="E335" s="116"/>
      <c r="F335" s="132"/>
      <c r="G335" s="75"/>
      <c r="H335" s="105"/>
      <c r="I335" s="106" t="s">
        <v>41</v>
      </c>
      <c r="J335" s="107"/>
      <c r="K335" s="114"/>
      <c r="L335" s="78"/>
      <c r="M335" s="114"/>
      <c r="N335" s="78"/>
      <c r="O335" s="78"/>
      <c r="P335" s="114"/>
      <c r="Q335" s="114">
        <v>188035.6</v>
      </c>
      <c r="R335" s="114"/>
      <c r="S335" s="78">
        <f>SUM(P335:R335)</f>
        <v>188035.6</v>
      </c>
      <c r="T335" s="78">
        <f>SUM(O335+S335)</f>
        <v>188035.6</v>
      </c>
      <c r="U335" s="78"/>
      <c r="V335" s="78">
        <f>SUM(S335/T335)*100</f>
        <v>100</v>
      </c>
      <c r="W335" s="57"/>
    </row>
    <row r="336" spans="1:23" ht="23.25">
      <c r="A336" s="58"/>
      <c r="B336" s="115"/>
      <c r="C336" s="115"/>
      <c r="D336" s="115"/>
      <c r="E336" s="115"/>
      <c r="F336" s="75"/>
      <c r="G336" s="75"/>
      <c r="H336" s="105"/>
      <c r="I336" s="106" t="s">
        <v>42</v>
      </c>
      <c r="J336" s="107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8"/>
      <c r="W336" s="57"/>
    </row>
    <row r="337" spans="1:23" ht="23.25">
      <c r="A337" s="58"/>
      <c r="B337" s="115"/>
      <c r="C337" s="115"/>
      <c r="D337" s="115"/>
      <c r="E337" s="115"/>
      <c r="F337" s="75"/>
      <c r="G337" s="75"/>
      <c r="H337" s="105"/>
      <c r="I337" s="106"/>
      <c r="J337" s="107"/>
      <c r="K337" s="114"/>
      <c r="L337" s="78"/>
      <c r="M337" s="114"/>
      <c r="N337" s="78"/>
      <c r="O337" s="78"/>
      <c r="P337" s="114"/>
      <c r="Q337" s="114"/>
      <c r="R337" s="114"/>
      <c r="S337" s="78"/>
      <c r="T337" s="78"/>
      <c r="U337" s="78"/>
      <c r="V337" s="78"/>
      <c r="W337" s="57"/>
    </row>
    <row r="338" spans="1:23" ht="23.25">
      <c r="A338" s="58"/>
      <c r="B338" s="115"/>
      <c r="C338" s="115"/>
      <c r="D338" s="115"/>
      <c r="E338" s="115"/>
      <c r="F338" s="115"/>
      <c r="G338" s="93" t="s">
        <v>108</v>
      </c>
      <c r="H338" s="105"/>
      <c r="I338" s="106" t="s">
        <v>138</v>
      </c>
      <c r="J338" s="107"/>
      <c r="K338" s="114"/>
      <c r="L338" s="78"/>
      <c r="M338" s="114"/>
      <c r="N338" s="78"/>
      <c r="O338" s="78"/>
      <c r="P338" s="114"/>
      <c r="Q338" s="114"/>
      <c r="R338" s="114"/>
      <c r="S338" s="78"/>
      <c r="T338" s="78"/>
      <c r="U338" s="78"/>
      <c r="V338" s="78"/>
      <c r="W338" s="57"/>
    </row>
    <row r="339" spans="1:23" ht="23.25">
      <c r="A339" s="58"/>
      <c r="B339" s="115"/>
      <c r="C339" s="115"/>
      <c r="D339" s="115"/>
      <c r="E339" s="115"/>
      <c r="F339" s="115"/>
      <c r="G339" s="75"/>
      <c r="H339" s="105"/>
      <c r="I339" s="106" t="s">
        <v>139</v>
      </c>
      <c r="J339" s="107"/>
      <c r="K339" s="114"/>
      <c r="L339" s="78"/>
      <c r="M339" s="114"/>
      <c r="N339" s="78"/>
      <c r="O339" s="78"/>
      <c r="P339" s="114"/>
      <c r="Q339" s="114"/>
      <c r="R339" s="114"/>
      <c r="S339" s="78"/>
      <c r="T339" s="78"/>
      <c r="U339" s="78"/>
      <c r="V339" s="78"/>
      <c r="W339" s="57"/>
    </row>
    <row r="340" spans="1:23" ht="23.25">
      <c r="A340" s="58"/>
      <c r="B340" s="115"/>
      <c r="C340" s="115"/>
      <c r="D340" s="115"/>
      <c r="E340" s="115"/>
      <c r="F340" s="115"/>
      <c r="G340" s="75"/>
      <c r="H340" s="105"/>
      <c r="I340" s="106" t="s">
        <v>40</v>
      </c>
      <c r="J340" s="107"/>
      <c r="K340" s="114"/>
      <c r="L340" s="78"/>
      <c r="M340" s="114"/>
      <c r="N340" s="78"/>
      <c r="O340" s="78"/>
      <c r="P340" s="114"/>
      <c r="Q340" s="114"/>
      <c r="R340" s="114"/>
      <c r="S340" s="78"/>
      <c r="T340" s="78"/>
      <c r="U340" s="78"/>
      <c r="V340" s="78"/>
      <c r="W340" s="57"/>
    </row>
    <row r="341" spans="1:23" ht="23.25">
      <c r="A341" s="58"/>
      <c r="B341" s="115"/>
      <c r="C341" s="115"/>
      <c r="D341" s="115"/>
      <c r="E341" s="115"/>
      <c r="F341" s="115"/>
      <c r="G341" s="115"/>
      <c r="H341" s="105"/>
      <c r="I341" s="106"/>
      <c r="J341" s="107"/>
      <c r="K341" s="114"/>
      <c r="L341" s="78"/>
      <c r="M341" s="114"/>
      <c r="N341" s="78"/>
      <c r="O341" s="78"/>
      <c r="P341" s="114"/>
      <c r="Q341" s="114"/>
      <c r="R341" s="114"/>
      <c r="S341" s="78"/>
      <c r="T341" s="78"/>
      <c r="U341" s="78"/>
      <c r="V341" s="78"/>
      <c r="W341" s="57"/>
    </row>
    <row r="342" spans="1:23" ht="23.25">
      <c r="A342" s="58"/>
      <c r="B342" s="128"/>
      <c r="C342" s="128"/>
      <c r="D342" s="128"/>
      <c r="E342" s="128"/>
      <c r="F342" s="128"/>
      <c r="G342" s="128"/>
      <c r="H342" s="117"/>
      <c r="I342" s="118"/>
      <c r="J342" s="119"/>
      <c r="K342" s="120"/>
      <c r="L342" s="121"/>
      <c r="M342" s="120"/>
      <c r="N342" s="121"/>
      <c r="O342" s="121"/>
      <c r="P342" s="120"/>
      <c r="Q342" s="120"/>
      <c r="R342" s="120"/>
      <c r="S342" s="121"/>
      <c r="T342" s="121"/>
      <c r="U342" s="121"/>
      <c r="V342" s="121"/>
      <c r="W342" s="57"/>
    </row>
    <row r="343" spans="1:23" ht="23.25">
      <c r="A343" s="57"/>
      <c r="B343" s="58"/>
      <c r="C343" s="58"/>
      <c r="D343" s="58"/>
      <c r="E343" s="58"/>
      <c r="F343" s="58"/>
      <c r="G343" s="58"/>
      <c r="H343" s="58"/>
      <c r="I343" s="58"/>
      <c r="J343" s="58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</row>
    <row r="344" spans="1:23" ht="23.25">
      <c r="A344" s="57"/>
      <c r="B344" s="123" t="s">
        <v>154</v>
      </c>
      <c r="C344" s="123"/>
      <c r="D344" s="123"/>
      <c r="E344" s="123"/>
      <c r="F344" s="123"/>
      <c r="G344" s="58"/>
      <c r="H344" s="58"/>
      <c r="I344" s="58"/>
      <c r="J344" s="58"/>
      <c r="K344" s="57"/>
      <c r="L344" s="57"/>
      <c r="M344" s="57"/>
      <c r="N344" s="57"/>
      <c r="O344" s="57"/>
      <c r="P344" s="57"/>
      <c r="Q344" s="57"/>
      <c r="R344" s="57"/>
      <c r="S344" s="62"/>
      <c r="T344" s="62"/>
      <c r="U344" s="62"/>
      <c r="V344" s="62" t="s">
        <v>145</v>
      </c>
      <c r="W344" s="57"/>
    </row>
    <row r="345" spans="1:23" ht="23.25">
      <c r="A345" s="57"/>
      <c r="B345" s="66"/>
      <c r="C345" s="67"/>
      <c r="D345" s="67"/>
      <c r="E345" s="67"/>
      <c r="F345" s="67"/>
      <c r="G345" s="67"/>
      <c r="H345" s="66"/>
      <c r="I345" s="67"/>
      <c r="J345" s="124"/>
      <c r="K345" s="69" t="s">
        <v>0</v>
      </c>
      <c r="L345" s="69"/>
      <c r="M345" s="69"/>
      <c r="N345" s="69"/>
      <c r="O345" s="69"/>
      <c r="P345" s="70" t="s">
        <v>1</v>
      </c>
      <c r="Q345" s="69"/>
      <c r="R345" s="69"/>
      <c r="S345" s="69"/>
      <c r="T345" s="70" t="s">
        <v>2</v>
      </c>
      <c r="U345" s="69"/>
      <c r="V345" s="71"/>
      <c r="W345" s="57"/>
    </row>
    <row r="346" spans="1:23" ht="23.25">
      <c r="A346" s="57"/>
      <c r="B346" s="72" t="s">
        <v>3</v>
      </c>
      <c r="C346" s="73"/>
      <c r="D346" s="73"/>
      <c r="E346" s="73"/>
      <c r="F346" s="73"/>
      <c r="G346" s="74"/>
      <c r="H346" s="75"/>
      <c r="I346" s="58"/>
      <c r="J346" s="116"/>
      <c r="K346" s="77"/>
      <c r="L346" s="78"/>
      <c r="M346" s="79"/>
      <c r="N346" s="80"/>
      <c r="O346" s="81"/>
      <c r="P346" s="82"/>
      <c r="Q346" s="77"/>
      <c r="R346" s="83"/>
      <c r="S346" s="81"/>
      <c r="T346" s="81"/>
      <c r="U346" s="84" t="s">
        <v>4</v>
      </c>
      <c r="V346" s="85"/>
      <c r="W346" s="57"/>
    </row>
    <row r="347" spans="1:23" ht="23.25">
      <c r="A347" s="57"/>
      <c r="B347" s="75"/>
      <c r="C347" s="86"/>
      <c r="D347" s="86"/>
      <c r="E347" s="86"/>
      <c r="F347" s="87"/>
      <c r="G347" s="86"/>
      <c r="H347" s="75"/>
      <c r="I347" s="88" t="s">
        <v>5</v>
      </c>
      <c r="J347" s="116"/>
      <c r="K347" s="89" t="s">
        <v>6</v>
      </c>
      <c r="L347" s="90" t="s">
        <v>7</v>
      </c>
      <c r="M347" s="91" t="s">
        <v>6</v>
      </c>
      <c r="N347" s="80" t="s">
        <v>8</v>
      </c>
      <c r="O347" s="78"/>
      <c r="P347" s="92" t="s">
        <v>9</v>
      </c>
      <c r="Q347" s="89" t="s">
        <v>10</v>
      </c>
      <c r="R347" s="83" t="s">
        <v>32</v>
      </c>
      <c r="S347" s="81"/>
      <c r="T347" s="81"/>
      <c r="U347" s="81"/>
      <c r="V347" s="90"/>
      <c r="W347" s="57"/>
    </row>
    <row r="348" spans="1:23" ht="23.25">
      <c r="A348" s="57"/>
      <c r="B348" s="93" t="s">
        <v>26</v>
      </c>
      <c r="C348" s="93" t="s">
        <v>27</v>
      </c>
      <c r="D348" s="93" t="s">
        <v>28</v>
      </c>
      <c r="E348" s="93" t="s">
        <v>29</v>
      </c>
      <c r="F348" s="93" t="s">
        <v>30</v>
      </c>
      <c r="G348" s="93" t="s">
        <v>31</v>
      </c>
      <c r="H348" s="75"/>
      <c r="I348" s="88"/>
      <c r="J348" s="116"/>
      <c r="K348" s="89" t="s">
        <v>11</v>
      </c>
      <c r="L348" s="90" t="s">
        <v>12</v>
      </c>
      <c r="M348" s="91" t="s">
        <v>13</v>
      </c>
      <c r="N348" s="80" t="s">
        <v>14</v>
      </c>
      <c r="O348" s="90" t="s">
        <v>15</v>
      </c>
      <c r="P348" s="92" t="s">
        <v>16</v>
      </c>
      <c r="Q348" s="89" t="s">
        <v>17</v>
      </c>
      <c r="R348" s="83" t="s">
        <v>33</v>
      </c>
      <c r="S348" s="80" t="s">
        <v>15</v>
      </c>
      <c r="T348" s="80" t="s">
        <v>18</v>
      </c>
      <c r="U348" s="80" t="s">
        <v>19</v>
      </c>
      <c r="V348" s="90" t="s">
        <v>20</v>
      </c>
      <c r="W348" s="57"/>
    </row>
    <row r="349" spans="1:23" ht="23.25">
      <c r="A349" s="57"/>
      <c r="B349" s="94"/>
      <c r="C349" s="94"/>
      <c r="D349" s="94"/>
      <c r="E349" s="94"/>
      <c r="F349" s="94"/>
      <c r="G349" s="94"/>
      <c r="H349" s="94"/>
      <c r="I349" s="95"/>
      <c r="J349" s="125"/>
      <c r="K349" s="97"/>
      <c r="L349" s="98"/>
      <c r="M349" s="99"/>
      <c r="N349" s="100"/>
      <c r="O349" s="101"/>
      <c r="P349" s="102" t="s">
        <v>21</v>
      </c>
      <c r="Q349" s="97"/>
      <c r="R349" s="103"/>
      <c r="S349" s="101"/>
      <c r="T349" s="101"/>
      <c r="U349" s="101"/>
      <c r="V349" s="104"/>
      <c r="W349" s="57"/>
    </row>
    <row r="350" spans="1:23" ht="23.25">
      <c r="A350" s="58"/>
      <c r="B350" s="115"/>
      <c r="C350" s="115"/>
      <c r="D350" s="115"/>
      <c r="E350" s="115"/>
      <c r="F350" s="115"/>
      <c r="G350" s="115"/>
      <c r="H350" s="105"/>
      <c r="I350" s="106"/>
      <c r="J350" s="107"/>
      <c r="K350" s="114"/>
      <c r="L350" s="78"/>
      <c r="M350" s="114"/>
      <c r="N350" s="78"/>
      <c r="O350" s="78"/>
      <c r="P350" s="114"/>
      <c r="Q350" s="114"/>
      <c r="R350" s="114"/>
      <c r="S350" s="78"/>
      <c r="T350" s="78"/>
      <c r="U350" s="78"/>
      <c r="V350" s="78"/>
      <c r="W350" s="57"/>
    </row>
    <row r="351" spans="1:23" ht="23.25">
      <c r="A351" s="58"/>
      <c r="B351" s="93" t="s">
        <v>60</v>
      </c>
      <c r="C351" s="93" t="s">
        <v>53</v>
      </c>
      <c r="D351" s="93" t="s">
        <v>45</v>
      </c>
      <c r="E351" s="75"/>
      <c r="F351" s="93" t="s">
        <v>82</v>
      </c>
      <c r="G351" s="93" t="s">
        <v>108</v>
      </c>
      <c r="H351" s="105"/>
      <c r="I351" s="106" t="s">
        <v>41</v>
      </c>
      <c r="J351" s="107"/>
      <c r="K351" s="77"/>
      <c r="L351" s="78"/>
      <c r="M351" s="79"/>
      <c r="N351" s="81"/>
      <c r="O351" s="81"/>
      <c r="P351" s="82"/>
      <c r="Q351" s="77">
        <v>110207.1</v>
      </c>
      <c r="R351" s="108"/>
      <c r="S351" s="78">
        <f>SUM(P351:R351)</f>
        <v>110207.1</v>
      </c>
      <c r="T351" s="78">
        <f>SUM(O351+S351)</f>
        <v>110207.1</v>
      </c>
      <c r="U351" s="81"/>
      <c r="V351" s="78">
        <f>SUM(S351/T351)*100</f>
        <v>100</v>
      </c>
      <c r="W351" s="57"/>
    </row>
    <row r="352" spans="1:23" ht="23.25">
      <c r="A352" s="58"/>
      <c r="B352" s="75"/>
      <c r="C352" s="75"/>
      <c r="D352" s="75"/>
      <c r="E352" s="75"/>
      <c r="F352" s="75"/>
      <c r="G352" s="75"/>
      <c r="H352" s="105"/>
      <c r="I352" s="106" t="s">
        <v>42</v>
      </c>
      <c r="J352" s="107"/>
      <c r="K352" s="77"/>
      <c r="L352" s="78"/>
      <c r="M352" s="79"/>
      <c r="N352" s="81"/>
      <c r="O352" s="81"/>
      <c r="P352" s="82"/>
      <c r="Q352" s="77"/>
      <c r="R352" s="108"/>
      <c r="S352" s="81"/>
      <c r="T352" s="81"/>
      <c r="U352" s="81"/>
      <c r="V352" s="78"/>
      <c r="W352" s="57"/>
    </row>
    <row r="353" spans="1:23" ht="23.25">
      <c r="A353" s="58"/>
      <c r="B353" s="75"/>
      <c r="C353" s="75"/>
      <c r="D353" s="75"/>
      <c r="E353" s="75"/>
      <c r="F353" s="115"/>
      <c r="G353" s="115"/>
      <c r="H353" s="105"/>
      <c r="I353" s="106"/>
      <c r="J353" s="107"/>
      <c r="K353" s="114"/>
      <c r="L353" s="78"/>
      <c r="M353" s="114"/>
      <c r="N353" s="78"/>
      <c r="O353" s="78"/>
      <c r="P353" s="114"/>
      <c r="Q353" s="114"/>
      <c r="R353" s="114"/>
      <c r="S353" s="78"/>
      <c r="T353" s="78"/>
      <c r="U353" s="78"/>
      <c r="V353" s="78"/>
      <c r="W353" s="57"/>
    </row>
    <row r="354" spans="1:23" ht="23.25">
      <c r="A354" s="58"/>
      <c r="B354" s="75"/>
      <c r="C354" s="75"/>
      <c r="D354" s="75"/>
      <c r="E354" s="115"/>
      <c r="F354" s="126" t="s">
        <v>109</v>
      </c>
      <c r="G354" s="116"/>
      <c r="H354" s="106"/>
      <c r="I354" s="106" t="s">
        <v>110</v>
      </c>
      <c r="J354" s="107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57"/>
    </row>
    <row r="355" spans="1:23" ht="23.25">
      <c r="A355" s="58"/>
      <c r="B355" s="75"/>
      <c r="C355" s="75"/>
      <c r="D355" s="75"/>
      <c r="E355" s="115"/>
      <c r="F355" s="116"/>
      <c r="G355" s="116"/>
      <c r="H355" s="106"/>
      <c r="I355" s="106" t="s">
        <v>111</v>
      </c>
      <c r="J355" s="107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57"/>
    </row>
    <row r="356" spans="1:23" ht="23.25">
      <c r="A356" s="58"/>
      <c r="B356" s="75"/>
      <c r="C356" s="75"/>
      <c r="D356" s="75"/>
      <c r="E356" s="115"/>
      <c r="F356" s="126"/>
      <c r="G356" s="115"/>
      <c r="H356" s="105"/>
      <c r="I356" s="106" t="s">
        <v>40</v>
      </c>
      <c r="J356" s="107"/>
      <c r="K356" s="114">
        <f aca="true" t="shared" si="26" ref="K356:N357">SUM(K361+K366+K371)</f>
        <v>4429751.9</v>
      </c>
      <c r="L356" s="114">
        <f t="shared" si="26"/>
        <v>1712951.1</v>
      </c>
      <c r="M356" s="114">
        <f t="shared" si="26"/>
        <v>8627125.4</v>
      </c>
      <c r="N356" s="114">
        <f t="shared" si="26"/>
        <v>0</v>
      </c>
      <c r="O356" s="78">
        <f>SUM(K356:N356)</f>
        <v>14769828.4</v>
      </c>
      <c r="P356" s="114">
        <f aca="true" t="shared" si="27" ref="P356:R357">SUM(P361+P366+P371)</f>
        <v>1433521.8</v>
      </c>
      <c r="Q356" s="114">
        <f t="shared" si="27"/>
        <v>4140648.5</v>
      </c>
      <c r="R356" s="114">
        <f t="shared" si="27"/>
        <v>400000</v>
      </c>
      <c r="S356" s="78">
        <f>SUM(P356:R356)</f>
        <v>5974170.3</v>
      </c>
      <c r="T356" s="78">
        <f>SUM(O356+S356)</f>
        <v>20743998.7</v>
      </c>
      <c r="U356" s="78">
        <f>SUM(O356/T356)*100</f>
        <v>71.20048845741587</v>
      </c>
      <c r="V356" s="78">
        <f>SUM(S356/T356)*100</f>
        <v>28.79951154258412</v>
      </c>
      <c r="W356" s="57"/>
    </row>
    <row r="357" spans="1:23" ht="23.25">
      <c r="A357" s="58"/>
      <c r="B357" s="115"/>
      <c r="C357" s="116"/>
      <c r="D357" s="116"/>
      <c r="E357" s="115"/>
      <c r="F357" s="116"/>
      <c r="G357" s="115"/>
      <c r="H357" s="105"/>
      <c r="I357" s="106" t="s">
        <v>41</v>
      </c>
      <c r="J357" s="107"/>
      <c r="K357" s="114">
        <f t="shared" si="26"/>
        <v>8815803.1</v>
      </c>
      <c r="L357" s="114">
        <f t="shared" si="26"/>
        <v>1364206.8</v>
      </c>
      <c r="M357" s="114">
        <f t="shared" si="26"/>
        <v>5220339.5</v>
      </c>
      <c r="N357" s="114">
        <f t="shared" si="26"/>
        <v>0</v>
      </c>
      <c r="O357" s="78">
        <f>SUM(K357:N357)</f>
        <v>15400349.4</v>
      </c>
      <c r="P357" s="114">
        <f t="shared" si="27"/>
        <v>1007746</v>
      </c>
      <c r="Q357" s="114">
        <f t="shared" si="27"/>
        <v>3650455.3</v>
      </c>
      <c r="R357" s="114">
        <f t="shared" si="27"/>
        <v>400000</v>
      </c>
      <c r="S357" s="78">
        <f>SUM(P357:R357)</f>
        <v>5058201.3</v>
      </c>
      <c r="T357" s="78">
        <f>SUM(O357+S357)</f>
        <v>20458550.7</v>
      </c>
      <c r="U357" s="78">
        <f>SUM(O357/T357)*100</f>
        <v>75.27585715052632</v>
      </c>
      <c r="V357" s="78">
        <f>SUM(S357/T357)*100</f>
        <v>24.724142849473694</v>
      </c>
      <c r="W357" s="57"/>
    </row>
    <row r="358" spans="1:23" ht="23.25">
      <c r="A358" s="58"/>
      <c r="B358" s="75"/>
      <c r="C358" s="75"/>
      <c r="D358" s="75"/>
      <c r="E358" s="115"/>
      <c r="F358" s="116"/>
      <c r="G358" s="116"/>
      <c r="H358" s="106"/>
      <c r="I358" s="106" t="s">
        <v>42</v>
      </c>
      <c r="J358" s="107"/>
      <c r="K358" s="78">
        <f>SUM(K357/K356)*100</f>
        <v>199.01347296673654</v>
      </c>
      <c r="L358" s="78">
        <f>SUM(L357/L356)*100</f>
        <v>79.64073230111472</v>
      </c>
      <c r="M358" s="78">
        <f>SUM(M357/M356)*100</f>
        <v>60.51076410689474</v>
      </c>
      <c r="N358" s="76"/>
      <c r="O358" s="78">
        <f aca="true" t="shared" si="28" ref="O358:T358">SUM(O357/O356)*100</f>
        <v>104.26897986167532</v>
      </c>
      <c r="P358" s="78">
        <f t="shared" si="28"/>
        <v>70.29861701440467</v>
      </c>
      <c r="Q358" s="78">
        <f t="shared" si="28"/>
        <v>88.16143896300301</v>
      </c>
      <c r="R358" s="78">
        <f t="shared" si="28"/>
        <v>100</v>
      </c>
      <c r="S358" s="78">
        <f t="shared" si="28"/>
        <v>84.66784584296165</v>
      </c>
      <c r="T358" s="78">
        <f t="shared" si="28"/>
        <v>98.62394900747849</v>
      </c>
      <c r="U358" s="76"/>
      <c r="V358" s="76"/>
      <c r="W358" s="57"/>
    </row>
    <row r="359" spans="1:23" ht="23.25">
      <c r="A359" s="58"/>
      <c r="B359" s="75"/>
      <c r="C359" s="75"/>
      <c r="D359" s="75"/>
      <c r="E359" s="115"/>
      <c r="F359" s="116"/>
      <c r="G359" s="115"/>
      <c r="H359" s="105"/>
      <c r="I359" s="106"/>
      <c r="J359" s="107"/>
      <c r="K359" s="114"/>
      <c r="L359" s="78"/>
      <c r="M359" s="114"/>
      <c r="N359" s="78"/>
      <c r="O359" s="78"/>
      <c r="P359" s="114"/>
      <c r="Q359" s="114"/>
      <c r="R359" s="114"/>
      <c r="S359" s="78"/>
      <c r="T359" s="78"/>
      <c r="U359" s="78"/>
      <c r="V359" s="78"/>
      <c r="W359" s="57"/>
    </row>
    <row r="360" spans="1:23" ht="23.25">
      <c r="A360" s="58"/>
      <c r="B360" s="75"/>
      <c r="C360" s="75"/>
      <c r="D360" s="75"/>
      <c r="E360" s="75"/>
      <c r="F360" s="115"/>
      <c r="G360" s="93" t="s">
        <v>67</v>
      </c>
      <c r="H360" s="105"/>
      <c r="I360" s="106" t="s">
        <v>68</v>
      </c>
      <c r="J360" s="107"/>
      <c r="K360" s="114"/>
      <c r="L360" s="78"/>
      <c r="M360" s="114"/>
      <c r="N360" s="78"/>
      <c r="O360" s="78"/>
      <c r="P360" s="114"/>
      <c r="Q360" s="114"/>
      <c r="R360" s="114"/>
      <c r="S360" s="78"/>
      <c r="T360" s="78"/>
      <c r="U360" s="78"/>
      <c r="V360" s="78"/>
      <c r="W360" s="57"/>
    </row>
    <row r="361" spans="1:23" ht="23.25">
      <c r="A361" s="58"/>
      <c r="B361" s="75"/>
      <c r="C361" s="75"/>
      <c r="D361" s="75"/>
      <c r="E361" s="75"/>
      <c r="F361" s="115"/>
      <c r="G361" s="75"/>
      <c r="H361" s="105"/>
      <c r="I361" s="106" t="s">
        <v>40</v>
      </c>
      <c r="J361" s="107"/>
      <c r="K361" s="114"/>
      <c r="L361" s="78"/>
      <c r="M361" s="114"/>
      <c r="N361" s="78"/>
      <c r="O361" s="78"/>
      <c r="P361" s="114"/>
      <c r="Q361" s="114">
        <v>77706.4</v>
      </c>
      <c r="R361" s="114"/>
      <c r="S361" s="78">
        <f>SUM(P361:R361)</f>
        <v>77706.4</v>
      </c>
      <c r="T361" s="78">
        <f>SUM(O361+S361)</f>
        <v>77706.4</v>
      </c>
      <c r="U361" s="78"/>
      <c r="V361" s="78">
        <f>SUM(S361/T361)*100</f>
        <v>100</v>
      </c>
      <c r="W361" s="57"/>
    </row>
    <row r="362" spans="1:23" ht="23.25">
      <c r="A362" s="58"/>
      <c r="B362" s="75"/>
      <c r="C362" s="75"/>
      <c r="D362" s="75"/>
      <c r="E362" s="75"/>
      <c r="F362" s="115"/>
      <c r="G362" s="75"/>
      <c r="H362" s="105"/>
      <c r="I362" s="106" t="s">
        <v>41</v>
      </c>
      <c r="J362" s="107"/>
      <c r="K362" s="114"/>
      <c r="L362" s="78"/>
      <c r="M362" s="114"/>
      <c r="N362" s="78"/>
      <c r="O362" s="78"/>
      <c r="P362" s="114"/>
      <c r="Q362" s="114">
        <v>88819.4</v>
      </c>
      <c r="R362" s="114"/>
      <c r="S362" s="78">
        <f>SUM(P362:R362)</f>
        <v>88819.4</v>
      </c>
      <c r="T362" s="78">
        <f>SUM(O362+S362)</f>
        <v>88819.4</v>
      </c>
      <c r="U362" s="78"/>
      <c r="V362" s="78">
        <f>SUM(S362/T362)*100</f>
        <v>100</v>
      </c>
      <c r="W362" s="57"/>
    </row>
    <row r="363" spans="1:23" ht="23.25">
      <c r="A363" s="58"/>
      <c r="B363" s="75"/>
      <c r="C363" s="75"/>
      <c r="D363" s="75"/>
      <c r="E363" s="75"/>
      <c r="F363" s="115"/>
      <c r="G363" s="75"/>
      <c r="H363" s="105"/>
      <c r="I363" s="106" t="s">
        <v>42</v>
      </c>
      <c r="J363" s="107"/>
      <c r="K363" s="114"/>
      <c r="L363" s="78"/>
      <c r="M363" s="114"/>
      <c r="N363" s="78"/>
      <c r="O363" s="78"/>
      <c r="P363" s="114"/>
      <c r="Q363" s="78">
        <f>SUM(Q362/Q361)*100</f>
        <v>114.30126733447953</v>
      </c>
      <c r="R363" s="114"/>
      <c r="S363" s="78">
        <f>SUM(S362/S361)*100</f>
        <v>114.30126733447953</v>
      </c>
      <c r="T363" s="78">
        <f>SUM(T362/T361)*100</f>
        <v>114.30126733447953</v>
      </c>
      <c r="U363" s="78"/>
      <c r="V363" s="78"/>
      <c r="W363" s="57"/>
    </row>
    <row r="364" spans="1:23" ht="23.25">
      <c r="A364" s="58"/>
      <c r="B364" s="75"/>
      <c r="C364" s="75"/>
      <c r="D364" s="75"/>
      <c r="E364" s="75"/>
      <c r="F364" s="115"/>
      <c r="G364" s="75"/>
      <c r="H364" s="105"/>
      <c r="I364" s="106"/>
      <c r="J364" s="107"/>
      <c r="K364" s="114"/>
      <c r="L364" s="78"/>
      <c r="M364" s="114"/>
      <c r="N364" s="78"/>
      <c r="O364" s="78"/>
      <c r="P364" s="114"/>
      <c r="Q364" s="114"/>
      <c r="R364" s="114"/>
      <c r="S364" s="78"/>
      <c r="T364" s="78"/>
      <c r="U364" s="78"/>
      <c r="V364" s="78"/>
      <c r="W364" s="57"/>
    </row>
    <row r="365" spans="1:23" ht="23.25">
      <c r="A365" s="58"/>
      <c r="B365" s="75"/>
      <c r="C365" s="75"/>
      <c r="D365" s="75"/>
      <c r="E365" s="75"/>
      <c r="F365" s="115"/>
      <c r="G365" s="93" t="s">
        <v>69</v>
      </c>
      <c r="H365" s="105"/>
      <c r="I365" s="106" t="s">
        <v>126</v>
      </c>
      <c r="J365" s="107"/>
      <c r="K365" s="114"/>
      <c r="L365" s="78"/>
      <c r="M365" s="114"/>
      <c r="N365" s="78"/>
      <c r="O365" s="78"/>
      <c r="P365" s="114"/>
      <c r="Q365" s="114"/>
      <c r="R365" s="114"/>
      <c r="S365" s="78"/>
      <c r="T365" s="78"/>
      <c r="U365" s="78"/>
      <c r="V365" s="78"/>
      <c r="W365" s="57"/>
    </row>
    <row r="366" spans="1:23" ht="23.25">
      <c r="A366" s="58"/>
      <c r="B366" s="127"/>
      <c r="C366" s="93"/>
      <c r="D366" s="93"/>
      <c r="E366" s="93"/>
      <c r="F366" s="115"/>
      <c r="G366" s="75"/>
      <c r="H366" s="105"/>
      <c r="I366" s="106" t="s">
        <v>40</v>
      </c>
      <c r="J366" s="107"/>
      <c r="K366" s="114"/>
      <c r="L366" s="78"/>
      <c r="M366" s="114"/>
      <c r="N366" s="78"/>
      <c r="O366" s="78"/>
      <c r="P366" s="114">
        <v>1433521.8</v>
      </c>
      <c r="Q366" s="114">
        <v>4062942.1</v>
      </c>
      <c r="R366" s="114">
        <v>400000</v>
      </c>
      <c r="S366" s="78">
        <f>SUM(P366:R366)</f>
        <v>5896463.9</v>
      </c>
      <c r="T366" s="78">
        <f>SUM(O366+S366)</f>
        <v>5896463.9</v>
      </c>
      <c r="U366" s="78">
        <f>SUM(O366/T366)*100</f>
        <v>0</v>
      </c>
      <c r="V366" s="78">
        <f>SUM(S366/T366)*100</f>
        <v>100</v>
      </c>
      <c r="W366" s="57"/>
    </row>
    <row r="367" spans="1:23" ht="23.25">
      <c r="A367" s="58"/>
      <c r="B367" s="115"/>
      <c r="C367" s="75"/>
      <c r="D367" s="75"/>
      <c r="E367" s="75"/>
      <c r="F367" s="115"/>
      <c r="G367" s="75"/>
      <c r="H367" s="105"/>
      <c r="I367" s="106" t="s">
        <v>41</v>
      </c>
      <c r="J367" s="107"/>
      <c r="K367" s="114"/>
      <c r="L367" s="78"/>
      <c r="M367" s="114"/>
      <c r="N367" s="78"/>
      <c r="O367" s="78"/>
      <c r="P367" s="114">
        <v>1007746</v>
      </c>
      <c r="Q367" s="114">
        <v>3561635.9</v>
      </c>
      <c r="R367" s="114">
        <v>400000</v>
      </c>
      <c r="S367" s="78">
        <f>SUM(P367:R367)</f>
        <v>4969381.9</v>
      </c>
      <c r="T367" s="78">
        <f>SUM(O367+S367)</f>
        <v>4969381.9</v>
      </c>
      <c r="U367" s="78">
        <f>SUM(O367/T367)*100</f>
        <v>0</v>
      </c>
      <c r="V367" s="78">
        <f>SUM(S367/T367)*100</f>
        <v>100</v>
      </c>
      <c r="W367" s="57"/>
    </row>
    <row r="368" spans="1:23" ht="23.25">
      <c r="A368" s="58"/>
      <c r="B368" s="115"/>
      <c r="C368" s="75"/>
      <c r="D368" s="75"/>
      <c r="E368" s="75"/>
      <c r="F368" s="115"/>
      <c r="G368" s="75"/>
      <c r="H368" s="105"/>
      <c r="I368" s="106" t="s">
        <v>42</v>
      </c>
      <c r="J368" s="107"/>
      <c r="K368" s="114"/>
      <c r="L368" s="78"/>
      <c r="M368" s="114"/>
      <c r="N368" s="78"/>
      <c r="O368" s="78"/>
      <c r="P368" s="78">
        <f>SUM(P367/P366)*100</f>
        <v>70.29861701440467</v>
      </c>
      <c r="Q368" s="78">
        <f>SUM(Q367/Q366)*100</f>
        <v>87.66149780967835</v>
      </c>
      <c r="R368" s="78">
        <f>SUM(R367/R366)*100</f>
        <v>100</v>
      </c>
      <c r="S368" s="78">
        <f>SUM(S367/S366)*100</f>
        <v>84.27732254919766</v>
      </c>
      <c r="T368" s="78">
        <f>SUM(T367/T366)*100</f>
        <v>84.27732254919766</v>
      </c>
      <c r="U368" s="78"/>
      <c r="V368" s="78"/>
      <c r="W368" s="57"/>
    </row>
    <row r="369" spans="1:23" ht="23.25">
      <c r="A369" s="58"/>
      <c r="B369" s="115"/>
      <c r="C369" s="116"/>
      <c r="D369" s="116"/>
      <c r="E369" s="116"/>
      <c r="F369" s="115"/>
      <c r="G369" s="75"/>
      <c r="H369" s="105"/>
      <c r="I369" s="106"/>
      <c r="J369" s="107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57"/>
    </row>
    <row r="370" spans="1:23" ht="23.25">
      <c r="A370" s="58"/>
      <c r="B370" s="115"/>
      <c r="C370" s="116"/>
      <c r="D370" s="116"/>
      <c r="E370" s="116"/>
      <c r="F370" s="115"/>
      <c r="G370" s="93" t="s">
        <v>70</v>
      </c>
      <c r="H370" s="105"/>
      <c r="I370" s="106" t="s">
        <v>71</v>
      </c>
      <c r="J370" s="107"/>
      <c r="K370" s="114"/>
      <c r="L370" s="78"/>
      <c r="M370" s="114"/>
      <c r="N370" s="78"/>
      <c r="O370" s="78"/>
      <c r="P370" s="114"/>
      <c r="Q370" s="114"/>
      <c r="R370" s="114"/>
      <c r="S370" s="78"/>
      <c r="T370" s="78"/>
      <c r="U370" s="78"/>
      <c r="V370" s="78"/>
      <c r="W370" s="57"/>
    </row>
    <row r="371" spans="1:23" ht="23.25">
      <c r="A371" s="58"/>
      <c r="B371" s="127"/>
      <c r="C371" s="127"/>
      <c r="D371" s="127"/>
      <c r="E371" s="127"/>
      <c r="F371" s="115"/>
      <c r="G371" s="75"/>
      <c r="H371" s="105"/>
      <c r="I371" s="106" t="s">
        <v>40</v>
      </c>
      <c r="J371" s="107"/>
      <c r="K371" s="114">
        <v>4429751.9</v>
      </c>
      <c r="L371" s="78">
        <v>1712951.1</v>
      </c>
      <c r="M371" s="114">
        <v>8627125.4</v>
      </c>
      <c r="N371" s="78"/>
      <c r="O371" s="78">
        <f>SUM(K371:N371)</f>
        <v>14769828.4</v>
      </c>
      <c r="P371" s="114"/>
      <c r="Q371" s="114"/>
      <c r="R371" s="114"/>
      <c r="S371" s="78">
        <f>SUM(P371:R371)</f>
        <v>0</v>
      </c>
      <c r="T371" s="78">
        <f>SUM(O371+S371)</f>
        <v>14769828.4</v>
      </c>
      <c r="U371" s="78">
        <f>SUM(O371/T371)*100</f>
        <v>100</v>
      </c>
      <c r="V371" s="78"/>
      <c r="W371" s="57"/>
    </row>
    <row r="372" spans="1:23" ht="23.25">
      <c r="A372" s="58"/>
      <c r="B372" s="115"/>
      <c r="C372" s="115"/>
      <c r="D372" s="115"/>
      <c r="E372" s="115"/>
      <c r="F372" s="75"/>
      <c r="G372" s="75"/>
      <c r="H372" s="105"/>
      <c r="I372" s="106" t="s">
        <v>41</v>
      </c>
      <c r="J372" s="107"/>
      <c r="K372" s="114">
        <v>8815803.1</v>
      </c>
      <c r="L372" s="78">
        <v>1364206.8</v>
      </c>
      <c r="M372" s="114">
        <v>5220339.5</v>
      </c>
      <c r="N372" s="78"/>
      <c r="O372" s="78">
        <f>SUM(K372:N372)</f>
        <v>15400349.4</v>
      </c>
      <c r="P372" s="114"/>
      <c r="Q372" s="114"/>
      <c r="R372" s="114"/>
      <c r="S372" s="78">
        <f>SUM(P372:R372)</f>
        <v>0</v>
      </c>
      <c r="T372" s="78">
        <f>SUM(O372+S372)</f>
        <v>15400349.4</v>
      </c>
      <c r="U372" s="78">
        <f>SUM(O372/T372)*100</f>
        <v>100</v>
      </c>
      <c r="V372" s="78"/>
      <c r="W372" s="57"/>
    </row>
    <row r="373" spans="1:23" ht="23.25">
      <c r="A373" s="58"/>
      <c r="B373" s="115"/>
      <c r="C373" s="116"/>
      <c r="D373" s="116"/>
      <c r="E373" s="116"/>
      <c r="F373" s="75"/>
      <c r="G373" s="75"/>
      <c r="H373" s="105"/>
      <c r="I373" s="106" t="s">
        <v>42</v>
      </c>
      <c r="J373" s="107"/>
      <c r="K373" s="78">
        <f>SUM(K372/K371)*100</f>
        <v>199.01347296673654</v>
      </c>
      <c r="L373" s="78">
        <f>SUM(L372/L371)*100</f>
        <v>79.64073230111472</v>
      </c>
      <c r="M373" s="78">
        <f>SUM(M372/M371)*100</f>
        <v>60.51076410689474</v>
      </c>
      <c r="N373" s="78"/>
      <c r="O373" s="78">
        <f>SUM(O372/O371)*100</f>
        <v>104.26897986167532</v>
      </c>
      <c r="P373" s="114"/>
      <c r="Q373" s="114"/>
      <c r="R373" s="114"/>
      <c r="S373" s="78"/>
      <c r="T373" s="78">
        <f>SUM(T372/T371)*100</f>
        <v>104.26897986167532</v>
      </c>
      <c r="U373" s="78"/>
      <c r="V373" s="78"/>
      <c r="W373" s="57"/>
    </row>
    <row r="374" spans="1:23" ht="23.25">
      <c r="A374" s="58"/>
      <c r="B374" s="115"/>
      <c r="C374" s="115"/>
      <c r="D374" s="115"/>
      <c r="E374" s="115"/>
      <c r="F374" s="115"/>
      <c r="G374" s="115"/>
      <c r="H374" s="105"/>
      <c r="I374" s="106"/>
      <c r="J374" s="107"/>
      <c r="K374" s="114"/>
      <c r="L374" s="78"/>
      <c r="M374" s="114"/>
      <c r="N374" s="78"/>
      <c r="O374" s="78"/>
      <c r="P374" s="114"/>
      <c r="Q374" s="114"/>
      <c r="R374" s="114"/>
      <c r="S374" s="78"/>
      <c r="T374" s="78"/>
      <c r="U374" s="78"/>
      <c r="V374" s="78"/>
      <c r="W374" s="57"/>
    </row>
    <row r="375" spans="1:23" ht="23.25">
      <c r="A375" s="58"/>
      <c r="B375" s="115"/>
      <c r="C375" s="115"/>
      <c r="D375" s="115"/>
      <c r="E375" s="115"/>
      <c r="F375" s="93" t="s">
        <v>112</v>
      </c>
      <c r="G375" s="75"/>
      <c r="H375" s="105"/>
      <c r="I375" s="106" t="s">
        <v>140</v>
      </c>
      <c r="J375" s="107"/>
      <c r="K375" s="77"/>
      <c r="L375" s="78"/>
      <c r="M375" s="79"/>
      <c r="N375" s="81"/>
      <c r="O375" s="81"/>
      <c r="P375" s="82"/>
      <c r="Q375" s="77"/>
      <c r="R375" s="108"/>
      <c r="S375" s="81"/>
      <c r="T375" s="81"/>
      <c r="U375" s="81"/>
      <c r="V375" s="78"/>
      <c r="W375" s="57"/>
    </row>
    <row r="376" spans="1:23" ht="23.25">
      <c r="A376" s="58"/>
      <c r="B376" s="115"/>
      <c r="C376" s="115"/>
      <c r="D376" s="115"/>
      <c r="E376" s="115"/>
      <c r="F376" s="75"/>
      <c r="G376" s="75"/>
      <c r="H376" s="105"/>
      <c r="I376" s="106" t="s">
        <v>141</v>
      </c>
      <c r="J376" s="107"/>
      <c r="K376" s="77"/>
      <c r="L376" s="78"/>
      <c r="M376" s="79"/>
      <c r="N376" s="81"/>
      <c r="O376" s="81"/>
      <c r="P376" s="82"/>
      <c r="Q376" s="77"/>
      <c r="R376" s="108"/>
      <c r="S376" s="81"/>
      <c r="T376" s="81"/>
      <c r="U376" s="81"/>
      <c r="V376" s="78"/>
      <c r="W376" s="57"/>
    </row>
    <row r="377" spans="1:23" ht="23.25">
      <c r="A377" s="58"/>
      <c r="B377" s="115"/>
      <c r="C377" s="115"/>
      <c r="D377" s="115"/>
      <c r="E377" s="115"/>
      <c r="F377" s="116"/>
      <c r="G377" s="116"/>
      <c r="H377" s="106"/>
      <c r="I377" s="106" t="s">
        <v>113</v>
      </c>
      <c r="J377" s="107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57"/>
    </row>
    <row r="378" spans="1:23" ht="23.25">
      <c r="A378" s="58"/>
      <c r="B378" s="115"/>
      <c r="C378" s="115"/>
      <c r="D378" s="115"/>
      <c r="E378" s="115"/>
      <c r="F378" s="116"/>
      <c r="G378" s="116"/>
      <c r="H378" s="106"/>
      <c r="I378" s="106" t="s">
        <v>40</v>
      </c>
      <c r="J378" s="107"/>
      <c r="K378" s="76">
        <f>SUM(K393+K398+K404+K409)</f>
        <v>686503.6</v>
      </c>
      <c r="L378" s="76">
        <f>SUM(L393+L398+L404+L409)</f>
        <v>756847.7</v>
      </c>
      <c r="M378" s="76">
        <f>SUM(M393+M398+M404+M409)</f>
        <v>1913368.8</v>
      </c>
      <c r="N378" s="76">
        <f>SUM(N393+N398+N404+N409)</f>
        <v>0</v>
      </c>
      <c r="O378" s="78">
        <f>SUM(K378:N378)</f>
        <v>3356720.0999999996</v>
      </c>
      <c r="P378" s="76">
        <f>SUM(P393+P398+P404+P409)</f>
        <v>1551015</v>
      </c>
      <c r="Q378" s="76">
        <f>SUM(Q393+Q398+Q404+Q409)</f>
        <v>10180457.1</v>
      </c>
      <c r="R378" s="76">
        <f>SUM(R393+R398+R404+R409)</f>
        <v>0</v>
      </c>
      <c r="S378" s="78">
        <f>SUM(P378:R378)</f>
        <v>11731472.1</v>
      </c>
      <c r="T378" s="78">
        <f>SUM(O378+S378)</f>
        <v>15088192.2</v>
      </c>
      <c r="U378" s="78">
        <f>SUM(O378/T378)*100</f>
        <v>22.24733126079876</v>
      </c>
      <c r="V378" s="78">
        <f>SUM(S378/T378)*100</f>
        <v>77.75266873920124</v>
      </c>
      <c r="W378" s="57"/>
    </row>
    <row r="379" spans="1:23" ht="23.25">
      <c r="A379" s="58"/>
      <c r="B379" s="115"/>
      <c r="C379" s="115"/>
      <c r="D379" s="115"/>
      <c r="E379" s="115"/>
      <c r="F379" s="115"/>
      <c r="G379" s="115"/>
      <c r="H379" s="105"/>
      <c r="I379" s="106"/>
      <c r="J379" s="107"/>
      <c r="K379" s="114"/>
      <c r="L379" s="78"/>
      <c r="M379" s="114"/>
      <c r="N379" s="78"/>
      <c r="O379" s="78"/>
      <c r="P379" s="114"/>
      <c r="Q379" s="114"/>
      <c r="R379" s="114"/>
      <c r="S379" s="78"/>
      <c r="T379" s="78"/>
      <c r="U379" s="78"/>
      <c r="V379" s="78"/>
      <c r="W379" s="57"/>
    </row>
    <row r="380" spans="1:23" ht="23.25">
      <c r="A380" s="58"/>
      <c r="B380" s="128"/>
      <c r="C380" s="128"/>
      <c r="D380" s="128"/>
      <c r="E380" s="128"/>
      <c r="F380" s="128"/>
      <c r="G380" s="128"/>
      <c r="H380" s="117"/>
      <c r="I380" s="118"/>
      <c r="J380" s="119"/>
      <c r="K380" s="120"/>
      <c r="L380" s="121"/>
      <c r="M380" s="120"/>
      <c r="N380" s="121"/>
      <c r="O380" s="121"/>
      <c r="P380" s="120"/>
      <c r="Q380" s="120"/>
      <c r="R380" s="120"/>
      <c r="S380" s="121"/>
      <c r="T380" s="121"/>
      <c r="U380" s="121"/>
      <c r="V380" s="121"/>
      <c r="W380" s="57"/>
    </row>
    <row r="381" spans="1:23" ht="23.25">
      <c r="A381" s="57"/>
      <c r="B381" s="58"/>
      <c r="C381" s="58"/>
      <c r="D381" s="58"/>
      <c r="E381" s="58"/>
      <c r="F381" s="58"/>
      <c r="G381" s="58"/>
      <c r="H381" s="58"/>
      <c r="I381" s="58"/>
      <c r="J381" s="58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ht="23.25">
      <c r="A382" s="57"/>
      <c r="B382" s="123" t="s">
        <v>154</v>
      </c>
      <c r="C382" s="123"/>
      <c r="D382" s="123"/>
      <c r="E382" s="123"/>
      <c r="F382" s="123"/>
      <c r="G382" s="58"/>
      <c r="H382" s="58"/>
      <c r="I382" s="58"/>
      <c r="J382" s="58"/>
      <c r="K382" s="57"/>
      <c r="L382" s="57"/>
      <c r="M382" s="57"/>
      <c r="N382" s="57"/>
      <c r="O382" s="57"/>
      <c r="P382" s="57"/>
      <c r="Q382" s="57"/>
      <c r="R382" s="57"/>
      <c r="S382" s="62"/>
      <c r="T382" s="62"/>
      <c r="U382" s="62"/>
      <c r="V382" s="62" t="s">
        <v>144</v>
      </c>
      <c r="W382" s="57"/>
    </row>
    <row r="383" spans="1:23" ht="23.25">
      <c r="A383" s="57"/>
      <c r="B383" s="66"/>
      <c r="C383" s="67"/>
      <c r="D383" s="67"/>
      <c r="E383" s="67"/>
      <c r="F383" s="67"/>
      <c r="G383" s="67"/>
      <c r="H383" s="66"/>
      <c r="I383" s="67"/>
      <c r="J383" s="124"/>
      <c r="K383" s="69" t="s">
        <v>0</v>
      </c>
      <c r="L383" s="69"/>
      <c r="M383" s="69"/>
      <c r="N383" s="69"/>
      <c r="O383" s="69"/>
      <c r="P383" s="70" t="s">
        <v>1</v>
      </c>
      <c r="Q383" s="69"/>
      <c r="R383" s="69"/>
      <c r="S383" s="69"/>
      <c r="T383" s="70" t="s">
        <v>2</v>
      </c>
      <c r="U383" s="69"/>
      <c r="V383" s="71"/>
      <c r="W383" s="57"/>
    </row>
    <row r="384" spans="1:23" ht="23.25">
      <c r="A384" s="57"/>
      <c r="B384" s="72" t="s">
        <v>3</v>
      </c>
      <c r="C384" s="73"/>
      <c r="D384" s="73"/>
      <c r="E384" s="73"/>
      <c r="F384" s="73"/>
      <c r="G384" s="74"/>
      <c r="H384" s="75"/>
      <c r="I384" s="58"/>
      <c r="J384" s="116"/>
      <c r="K384" s="77"/>
      <c r="L384" s="78"/>
      <c r="M384" s="79"/>
      <c r="N384" s="80"/>
      <c r="O384" s="81"/>
      <c r="P384" s="82"/>
      <c r="Q384" s="77"/>
      <c r="R384" s="83"/>
      <c r="S384" s="81"/>
      <c r="T384" s="81"/>
      <c r="U384" s="84" t="s">
        <v>4</v>
      </c>
      <c r="V384" s="85"/>
      <c r="W384" s="57"/>
    </row>
    <row r="385" spans="1:23" ht="23.25">
      <c r="A385" s="57"/>
      <c r="B385" s="75"/>
      <c r="C385" s="86"/>
      <c r="D385" s="86"/>
      <c r="E385" s="86"/>
      <c r="F385" s="87"/>
      <c r="G385" s="86"/>
      <c r="H385" s="75"/>
      <c r="I385" s="88" t="s">
        <v>5</v>
      </c>
      <c r="J385" s="116"/>
      <c r="K385" s="89" t="s">
        <v>6</v>
      </c>
      <c r="L385" s="90" t="s">
        <v>7</v>
      </c>
      <c r="M385" s="91" t="s">
        <v>6</v>
      </c>
      <c r="N385" s="80" t="s">
        <v>8</v>
      </c>
      <c r="O385" s="78"/>
      <c r="P385" s="92" t="s">
        <v>9</v>
      </c>
      <c r="Q385" s="89" t="s">
        <v>10</v>
      </c>
      <c r="R385" s="83" t="s">
        <v>32</v>
      </c>
      <c r="S385" s="81"/>
      <c r="T385" s="81"/>
      <c r="U385" s="81"/>
      <c r="V385" s="90"/>
      <c r="W385" s="57"/>
    </row>
    <row r="386" spans="1:23" ht="23.25">
      <c r="A386" s="57"/>
      <c r="B386" s="93" t="s">
        <v>26</v>
      </c>
      <c r="C386" s="93" t="s">
        <v>27</v>
      </c>
      <c r="D386" s="93" t="s">
        <v>28</v>
      </c>
      <c r="E386" s="93" t="s">
        <v>29</v>
      </c>
      <c r="F386" s="93" t="s">
        <v>30</v>
      </c>
      <c r="G386" s="93" t="s">
        <v>31</v>
      </c>
      <c r="H386" s="75"/>
      <c r="I386" s="88"/>
      <c r="J386" s="116"/>
      <c r="K386" s="89" t="s">
        <v>11</v>
      </c>
      <c r="L386" s="90" t="s">
        <v>12</v>
      </c>
      <c r="M386" s="91" t="s">
        <v>13</v>
      </c>
      <c r="N386" s="80" t="s">
        <v>14</v>
      </c>
      <c r="O386" s="90" t="s">
        <v>15</v>
      </c>
      <c r="P386" s="92" t="s">
        <v>16</v>
      </c>
      <c r="Q386" s="89" t="s">
        <v>17</v>
      </c>
      <c r="R386" s="83" t="s">
        <v>33</v>
      </c>
      <c r="S386" s="80" t="s">
        <v>15</v>
      </c>
      <c r="T386" s="80" t="s">
        <v>18</v>
      </c>
      <c r="U386" s="80" t="s">
        <v>19</v>
      </c>
      <c r="V386" s="90" t="s">
        <v>20</v>
      </c>
      <c r="W386" s="57"/>
    </row>
    <row r="387" spans="1:23" ht="23.25">
      <c r="A387" s="57"/>
      <c r="B387" s="94"/>
      <c r="C387" s="94"/>
      <c r="D387" s="94"/>
      <c r="E387" s="94"/>
      <c r="F387" s="94"/>
      <c r="G387" s="94"/>
      <c r="H387" s="94"/>
      <c r="I387" s="95"/>
      <c r="J387" s="125"/>
      <c r="K387" s="97"/>
      <c r="L387" s="98"/>
      <c r="M387" s="99"/>
      <c r="N387" s="100"/>
      <c r="O387" s="101"/>
      <c r="P387" s="102" t="s">
        <v>21</v>
      </c>
      <c r="Q387" s="97"/>
      <c r="R387" s="103"/>
      <c r="S387" s="101"/>
      <c r="T387" s="101"/>
      <c r="U387" s="101"/>
      <c r="V387" s="104"/>
      <c r="W387" s="57"/>
    </row>
    <row r="388" spans="1:23" ht="23.25">
      <c r="A388" s="58"/>
      <c r="B388" s="115"/>
      <c r="C388" s="115"/>
      <c r="D388" s="115"/>
      <c r="E388" s="115"/>
      <c r="F388" s="115"/>
      <c r="G388" s="115"/>
      <c r="H388" s="105"/>
      <c r="I388" s="106"/>
      <c r="J388" s="107"/>
      <c r="K388" s="114"/>
      <c r="L388" s="78"/>
      <c r="M388" s="114"/>
      <c r="N388" s="78"/>
      <c r="O388" s="78"/>
      <c r="P388" s="114"/>
      <c r="Q388" s="114"/>
      <c r="R388" s="114"/>
      <c r="S388" s="78"/>
      <c r="T388" s="78"/>
      <c r="U388" s="78"/>
      <c r="V388" s="78"/>
      <c r="W388" s="57"/>
    </row>
    <row r="389" spans="1:23" ht="23.25">
      <c r="A389" s="58"/>
      <c r="B389" s="93" t="s">
        <v>60</v>
      </c>
      <c r="C389" s="93" t="s">
        <v>53</v>
      </c>
      <c r="D389" s="93" t="s">
        <v>45</v>
      </c>
      <c r="E389" s="75"/>
      <c r="F389" s="93" t="s">
        <v>112</v>
      </c>
      <c r="G389" s="115"/>
      <c r="H389" s="105"/>
      <c r="I389" s="106" t="s">
        <v>41</v>
      </c>
      <c r="J389" s="107"/>
      <c r="K389" s="76">
        <f>SUM(K394+K399+K405+K410)</f>
        <v>1462651.8</v>
      </c>
      <c r="L389" s="76">
        <f>SUM(L394+L399+L405+L410)</f>
        <v>602775.1</v>
      </c>
      <c r="M389" s="76">
        <f>SUM(M394+M399+M405+M410)</f>
        <v>1358252.7</v>
      </c>
      <c r="N389" s="76">
        <f>SUM(N394+N399+N405+N410)</f>
        <v>0</v>
      </c>
      <c r="O389" s="78">
        <f>SUM(K389:N389)</f>
        <v>3423679.5999999996</v>
      </c>
      <c r="P389" s="76">
        <f>SUM(P394+P399+P405+P410)</f>
        <v>316603.4</v>
      </c>
      <c r="Q389" s="76">
        <f>SUM(Q394+Q399+Q405+Q410)</f>
        <v>7600580.3</v>
      </c>
      <c r="R389" s="76">
        <f>SUM(R394+R399+R405+R410)</f>
        <v>0</v>
      </c>
      <c r="S389" s="78">
        <f>SUM(P389:R389)</f>
        <v>7917183.7</v>
      </c>
      <c r="T389" s="78">
        <f>SUM(O389+S389)</f>
        <v>11340863.3</v>
      </c>
      <c r="U389" s="78">
        <f>SUM(O389/T389)*100</f>
        <v>30.18887988888817</v>
      </c>
      <c r="V389" s="78">
        <f>SUM(S389/T389)*100</f>
        <v>69.81112011111182</v>
      </c>
      <c r="W389" s="57"/>
    </row>
    <row r="390" spans="1:23" ht="23.25">
      <c r="A390" s="58"/>
      <c r="B390" s="75"/>
      <c r="C390" s="75"/>
      <c r="D390" s="75"/>
      <c r="E390" s="75"/>
      <c r="F390" s="115"/>
      <c r="G390" s="115"/>
      <c r="H390" s="105"/>
      <c r="I390" s="106" t="s">
        <v>42</v>
      </c>
      <c r="J390" s="107"/>
      <c r="K390" s="78">
        <f>SUM(K389/K378)*100</f>
        <v>213.05813982621507</v>
      </c>
      <c r="L390" s="78">
        <f>SUM(L389/L378)*100</f>
        <v>79.64285284873034</v>
      </c>
      <c r="M390" s="78">
        <f>SUM(M389/M378)*100</f>
        <v>70.98750120729468</v>
      </c>
      <c r="N390" s="78"/>
      <c r="O390" s="78">
        <f>SUM(O389/O378)*100</f>
        <v>101.99478949704506</v>
      </c>
      <c r="P390" s="78">
        <f>SUM(P389/P378)*100</f>
        <v>20.41265880729716</v>
      </c>
      <c r="Q390" s="78">
        <f>SUM(Q389/Q378)*100</f>
        <v>74.65853669772844</v>
      </c>
      <c r="R390" s="114"/>
      <c r="S390" s="78">
        <f>SUM(S389/S378)*100</f>
        <v>67.48670271312328</v>
      </c>
      <c r="T390" s="78">
        <f>SUM(T389/T378)*100</f>
        <v>75.16383109170629</v>
      </c>
      <c r="U390" s="78"/>
      <c r="V390" s="78"/>
      <c r="W390" s="57"/>
    </row>
    <row r="391" spans="1:23" ht="23.25">
      <c r="A391" s="58"/>
      <c r="B391" s="75"/>
      <c r="C391" s="75"/>
      <c r="D391" s="75"/>
      <c r="E391" s="75"/>
      <c r="F391" s="115"/>
      <c r="G391" s="115"/>
      <c r="H391" s="105"/>
      <c r="I391" s="106"/>
      <c r="J391" s="107"/>
      <c r="K391" s="114"/>
      <c r="L391" s="78"/>
      <c r="M391" s="114"/>
      <c r="N391" s="78"/>
      <c r="O391" s="78"/>
      <c r="P391" s="114"/>
      <c r="Q391" s="114"/>
      <c r="R391" s="114"/>
      <c r="S391" s="78"/>
      <c r="T391" s="78"/>
      <c r="U391" s="78"/>
      <c r="V391" s="78"/>
      <c r="W391" s="57"/>
    </row>
    <row r="392" spans="1:23" ht="23.25">
      <c r="A392" s="58"/>
      <c r="B392" s="75"/>
      <c r="C392" s="75"/>
      <c r="D392" s="75"/>
      <c r="E392" s="75"/>
      <c r="F392" s="115"/>
      <c r="G392" s="127" t="s">
        <v>69</v>
      </c>
      <c r="H392" s="105"/>
      <c r="I392" s="106" t="s">
        <v>126</v>
      </c>
      <c r="J392" s="107"/>
      <c r="K392" s="114"/>
      <c r="L392" s="78"/>
      <c r="M392" s="114"/>
      <c r="N392" s="78"/>
      <c r="O392" s="78"/>
      <c r="P392" s="114"/>
      <c r="Q392" s="114"/>
      <c r="R392" s="114"/>
      <c r="S392" s="78"/>
      <c r="T392" s="78"/>
      <c r="U392" s="78"/>
      <c r="V392" s="78"/>
      <c r="W392" s="57"/>
    </row>
    <row r="393" spans="1:23" ht="23.25">
      <c r="A393" s="58"/>
      <c r="B393" s="75"/>
      <c r="C393" s="75"/>
      <c r="D393" s="75"/>
      <c r="E393" s="75"/>
      <c r="F393" s="115"/>
      <c r="G393" s="115"/>
      <c r="H393" s="105"/>
      <c r="I393" s="106" t="s">
        <v>40</v>
      </c>
      <c r="J393" s="107"/>
      <c r="K393" s="114"/>
      <c r="L393" s="78"/>
      <c r="M393" s="114"/>
      <c r="N393" s="78"/>
      <c r="O393" s="78">
        <f>SUM(K393:N393)</f>
        <v>0</v>
      </c>
      <c r="P393" s="114">
        <v>565300.3</v>
      </c>
      <c r="Q393" s="114">
        <v>2360513.8</v>
      </c>
      <c r="R393" s="114"/>
      <c r="S393" s="78">
        <f>SUM(P393:R393)</f>
        <v>2925814.0999999996</v>
      </c>
      <c r="T393" s="78">
        <f>SUM(O393+S393)</f>
        <v>2925814.0999999996</v>
      </c>
      <c r="U393" s="78">
        <f>SUM(O393/T393)*100</f>
        <v>0</v>
      </c>
      <c r="V393" s="78">
        <f>SUM(S393/T393)*100</f>
        <v>100</v>
      </c>
      <c r="W393" s="57"/>
    </row>
    <row r="394" spans="1:23" ht="23.25">
      <c r="A394" s="58"/>
      <c r="B394" s="75"/>
      <c r="C394" s="75"/>
      <c r="D394" s="75"/>
      <c r="E394" s="75"/>
      <c r="F394" s="115"/>
      <c r="G394" s="115"/>
      <c r="H394" s="105"/>
      <c r="I394" s="106" t="s">
        <v>41</v>
      </c>
      <c r="J394" s="107"/>
      <c r="K394" s="114"/>
      <c r="L394" s="78"/>
      <c r="M394" s="114"/>
      <c r="N394" s="78"/>
      <c r="O394" s="78">
        <f>SUM(K394:N394)</f>
        <v>0</v>
      </c>
      <c r="P394" s="114">
        <v>41703.2</v>
      </c>
      <c r="Q394" s="114">
        <v>398541</v>
      </c>
      <c r="R394" s="114"/>
      <c r="S394" s="78">
        <f>SUM(P394:R394)</f>
        <v>440244.2</v>
      </c>
      <c r="T394" s="78">
        <f>SUM(O394+S394)</f>
        <v>440244.2</v>
      </c>
      <c r="U394" s="78">
        <f>SUM(O394/T394)*100</f>
        <v>0</v>
      </c>
      <c r="V394" s="78">
        <f>SUM(S394/T394)*100</f>
        <v>100</v>
      </c>
      <c r="W394" s="57"/>
    </row>
    <row r="395" spans="1:23" ht="23.25">
      <c r="A395" s="58"/>
      <c r="B395" s="115"/>
      <c r="C395" s="116"/>
      <c r="D395" s="116"/>
      <c r="E395" s="116"/>
      <c r="F395" s="115"/>
      <c r="G395" s="115"/>
      <c r="H395" s="105"/>
      <c r="I395" s="106" t="s">
        <v>42</v>
      </c>
      <c r="J395" s="107"/>
      <c r="K395" s="114"/>
      <c r="L395" s="78"/>
      <c r="M395" s="114"/>
      <c r="N395" s="78"/>
      <c r="O395" s="78"/>
      <c r="P395" s="78">
        <f>SUM(P394/P393)*100</f>
        <v>7.377176343263924</v>
      </c>
      <c r="Q395" s="78">
        <f>SUM(Q394/Q393)*100</f>
        <v>16.88365473652389</v>
      </c>
      <c r="R395" s="114"/>
      <c r="S395" s="78">
        <f>SUM(S394/S393)*100</f>
        <v>15.046895836615185</v>
      </c>
      <c r="T395" s="78">
        <f>SUM(T394/T393)*100</f>
        <v>15.046895836615185</v>
      </c>
      <c r="U395" s="78"/>
      <c r="V395" s="78"/>
      <c r="W395" s="57"/>
    </row>
    <row r="396" spans="1:23" ht="23.25">
      <c r="A396" s="58"/>
      <c r="B396" s="75"/>
      <c r="C396" s="75"/>
      <c r="D396" s="75"/>
      <c r="E396" s="75"/>
      <c r="F396" s="115"/>
      <c r="G396" s="115"/>
      <c r="H396" s="105"/>
      <c r="I396" s="106"/>
      <c r="J396" s="107"/>
      <c r="K396" s="114"/>
      <c r="L396" s="78"/>
      <c r="M396" s="114"/>
      <c r="N396" s="78"/>
      <c r="O396" s="78"/>
      <c r="P396" s="114"/>
      <c r="Q396" s="114"/>
      <c r="R396" s="114"/>
      <c r="S396" s="78"/>
      <c r="T396" s="78"/>
      <c r="U396" s="78"/>
      <c r="V396" s="78"/>
      <c r="W396" s="57"/>
    </row>
    <row r="397" spans="1:23" ht="23.25">
      <c r="A397" s="58"/>
      <c r="B397" s="75"/>
      <c r="C397" s="75"/>
      <c r="D397" s="75"/>
      <c r="E397" s="75"/>
      <c r="F397" s="115"/>
      <c r="G397" s="93" t="s">
        <v>70</v>
      </c>
      <c r="H397" s="105"/>
      <c r="I397" s="106" t="s">
        <v>71</v>
      </c>
      <c r="J397" s="107"/>
      <c r="K397" s="114"/>
      <c r="L397" s="78"/>
      <c r="M397" s="114"/>
      <c r="N397" s="78"/>
      <c r="O397" s="78"/>
      <c r="P397" s="114"/>
      <c r="Q397" s="114"/>
      <c r="R397" s="114"/>
      <c r="S397" s="78"/>
      <c r="T397" s="78"/>
      <c r="U397" s="78"/>
      <c r="V397" s="78"/>
      <c r="W397" s="57"/>
    </row>
    <row r="398" spans="1:23" ht="23.25">
      <c r="A398" s="58"/>
      <c r="B398" s="75"/>
      <c r="C398" s="75"/>
      <c r="D398" s="75"/>
      <c r="E398" s="75"/>
      <c r="F398" s="115"/>
      <c r="G398" s="75"/>
      <c r="H398" s="105"/>
      <c r="I398" s="106" t="s">
        <v>40</v>
      </c>
      <c r="J398" s="107"/>
      <c r="K398" s="114">
        <v>686503.6</v>
      </c>
      <c r="L398" s="78">
        <v>756847.7</v>
      </c>
      <c r="M398" s="114">
        <v>1913368.8</v>
      </c>
      <c r="N398" s="78"/>
      <c r="O398" s="78">
        <f>SUM(K398:N398)</f>
        <v>3356720.0999999996</v>
      </c>
      <c r="P398" s="114"/>
      <c r="Q398" s="114"/>
      <c r="R398" s="114"/>
      <c r="S398" s="78">
        <f>SUM(P398:R398)</f>
        <v>0</v>
      </c>
      <c r="T398" s="78">
        <f>SUM(O398+S398)</f>
        <v>3356720.0999999996</v>
      </c>
      <c r="U398" s="78">
        <f>SUM(O398/T398)*100</f>
        <v>100</v>
      </c>
      <c r="V398" s="78"/>
      <c r="W398" s="57"/>
    </row>
    <row r="399" spans="1:23" ht="23.25">
      <c r="A399" s="58"/>
      <c r="B399" s="75"/>
      <c r="C399" s="75"/>
      <c r="D399" s="75"/>
      <c r="E399" s="75"/>
      <c r="F399" s="115"/>
      <c r="G399" s="75"/>
      <c r="H399" s="105"/>
      <c r="I399" s="106" t="s">
        <v>41</v>
      </c>
      <c r="J399" s="107"/>
      <c r="K399" s="114">
        <v>1462651.8</v>
      </c>
      <c r="L399" s="78">
        <v>602775.1</v>
      </c>
      <c r="M399" s="114">
        <v>1358252.7</v>
      </c>
      <c r="N399" s="78"/>
      <c r="O399" s="78">
        <f>SUM(K399:N399)</f>
        <v>3423679.5999999996</v>
      </c>
      <c r="P399" s="114"/>
      <c r="Q399" s="114"/>
      <c r="R399" s="114"/>
      <c r="S399" s="78">
        <f>SUM(P399:R399)</f>
        <v>0</v>
      </c>
      <c r="T399" s="78">
        <f>SUM(O399+S399)</f>
        <v>3423679.5999999996</v>
      </c>
      <c r="U399" s="78">
        <f>SUM(O399/T399)*100</f>
        <v>100</v>
      </c>
      <c r="V399" s="78"/>
      <c r="W399" s="57"/>
    </row>
    <row r="400" spans="1:23" ht="23.25">
      <c r="A400" s="58"/>
      <c r="B400" s="75"/>
      <c r="C400" s="75"/>
      <c r="D400" s="75"/>
      <c r="E400" s="75"/>
      <c r="F400" s="115"/>
      <c r="G400" s="75"/>
      <c r="H400" s="105"/>
      <c r="I400" s="106" t="s">
        <v>42</v>
      </c>
      <c r="J400" s="107"/>
      <c r="K400" s="78">
        <f>SUM(K399/K398)*100</f>
        <v>213.05813982621507</v>
      </c>
      <c r="L400" s="78">
        <f>SUM(L399/L398)*100</f>
        <v>79.64285284873034</v>
      </c>
      <c r="M400" s="78">
        <f>SUM(M399/M398)*100</f>
        <v>70.98750120729468</v>
      </c>
      <c r="N400" s="78"/>
      <c r="O400" s="78">
        <f>SUM(O399/O398)*100</f>
        <v>101.99478949704506</v>
      </c>
      <c r="P400" s="114"/>
      <c r="Q400" s="114"/>
      <c r="R400" s="114"/>
      <c r="S400" s="78"/>
      <c r="T400" s="78">
        <f>SUM(T399/T398)*100</f>
        <v>101.99478949704506</v>
      </c>
      <c r="U400" s="78"/>
      <c r="V400" s="78"/>
      <c r="W400" s="57"/>
    </row>
    <row r="401" spans="1:23" ht="23.25">
      <c r="A401" s="58"/>
      <c r="B401" s="75"/>
      <c r="C401" s="75"/>
      <c r="D401" s="75"/>
      <c r="E401" s="75"/>
      <c r="F401" s="115"/>
      <c r="G401" s="75"/>
      <c r="H401" s="105"/>
      <c r="I401" s="106"/>
      <c r="J401" s="107"/>
      <c r="K401" s="114"/>
      <c r="L401" s="78"/>
      <c r="M401" s="114"/>
      <c r="N401" s="78"/>
      <c r="O401" s="78"/>
      <c r="P401" s="114"/>
      <c r="Q401" s="114"/>
      <c r="R401" s="114"/>
      <c r="S401" s="78"/>
      <c r="T401" s="78"/>
      <c r="U401" s="78"/>
      <c r="V401" s="78"/>
      <c r="W401" s="57"/>
    </row>
    <row r="402" spans="1:23" ht="23.25">
      <c r="A402" s="58"/>
      <c r="B402" s="75"/>
      <c r="C402" s="75"/>
      <c r="D402" s="75"/>
      <c r="E402" s="75"/>
      <c r="F402" s="115"/>
      <c r="G402" s="93" t="s">
        <v>114</v>
      </c>
      <c r="H402" s="105"/>
      <c r="I402" s="106" t="s">
        <v>142</v>
      </c>
      <c r="J402" s="107"/>
      <c r="K402" s="114"/>
      <c r="L402" s="78"/>
      <c r="M402" s="114"/>
      <c r="N402" s="78"/>
      <c r="O402" s="78"/>
      <c r="P402" s="114"/>
      <c r="Q402" s="114"/>
      <c r="R402" s="114"/>
      <c r="S402" s="78"/>
      <c r="T402" s="78"/>
      <c r="U402" s="78"/>
      <c r="V402" s="78"/>
      <c r="W402" s="57"/>
    </row>
    <row r="403" spans="1:23" ht="23.25">
      <c r="A403" s="58"/>
      <c r="B403" s="75"/>
      <c r="C403" s="75"/>
      <c r="D403" s="75"/>
      <c r="E403" s="75"/>
      <c r="F403" s="115"/>
      <c r="G403" s="116"/>
      <c r="H403" s="106"/>
      <c r="I403" s="106" t="s">
        <v>143</v>
      </c>
      <c r="J403" s="107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57"/>
    </row>
    <row r="404" spans="1:23" ht="23.25">
      <c r="A404" s="58"/>
      <c r="B404" s="127"/>
      <c r="C404" s="93"/>
      <c r="D404" s="93"/>
      <c r="E404" s="93"/>
      <c r="F404" s="115"/>
      <c r="G404" s="75"/>
      <c r="H404" s="105"/>
      <c r="I404" s="106" t="s">
        <v>40</v>
      </c>
      <c r="J404" s="107"/>
      <c r="K404" s="114"/>
      <c r="L404" s="78"/>
      <c r="M404" s="114"/>
      <c r="N404" s="78"/>
      <c r="O404" s="78"/>
      <c r="P404" s="114">
        <v>786326.3</v>
      </c>
      <c r="Q404" s="114">
        <v>4834794.7</v>
      </c>
      <c r="R404" s="114"/>
      <c r="S404" s="78">
        <f>SUM(P404:R404)</f>
        <v>5621121</v>
      </c>
      <c r="T404" s="78">
        <f>SUM(O404+S404)</f>
        <v>5621121</v>
      </c>
      <c r="U404" s="78">
        <f>SUM(O404/T404)*100</f>
        <v>0</v>
      </c>
      <c r="V404" s="78">
        <f>SUM(S404/T404)*100</f>
        <v>100</v>
      </c>
      <c r="W404" s="57"/>
    </row>
    <row r="405" spans="1:23" ht="23.25">
      <c r="A405" s="58"/>
      <c r="B405" s="115"/>
      <c r="C405" s="75"/>
      <c r="D405" s="75"/>
      <c r="E405" s="75"/>
      <c r="F405" s="115"/>
      <c r="G405" s="75"/>
      <c r="H405" s="105"/>
      <c r="I405" s="106" t="s">
        <v>41</v>
      </c>
      <c r="J405" s="107"/>
      <c r="K405" s="114"/>
      <c r="L405" s="78"/>
      <c r="M405" s="114"/>
      <c r="N405" s="78"/>
      <c r="O405" s="78"/>
      <c r="P405" s="114">
        <v>264831</v>
      </c>
      <c r="Q405" s="114">
        <v>6248723</v>
      </c>
      <c r="R405" s="114"/>
      <c r="S405" s="78">
        <f>SUM(P405:R405)</f>
        <v>6513554</v>
      </c>
      <c r="T405" s="78">
        <f>SUM(O405+S405)</f>
        <v>6513554</v>
      </c>
      <c r="U405" s="78">
        <f>SUM(O405/T405)*100</f>
        <v>0</v>
      </c>
      <c r="V405" s="78">
        <f>SUM(S405/T405)*100</f>
        <v>100</v>
      </c>
      <c r="W405" s="57"/>
    </row>
    <row r="406" spans="1:23" ht="23.25">
      <c r="A406" s="58"/>
      <c r="B406" s="115"/>
      <c r="C406" s="75"/>
      <c r="D406" s="75"/>
      <c r="E406" s="75"/>
      <c r="F406" s="115"/>
      <c r="G406" s="75"/>
      <c r="H406" s="105"/>
      <c r="I406" s="106" t="s">
        <v>42</v>
      </c>
      <c r="J406" s="107"/>
      <c r="K406" s="114"/>
      <c r="L406" s="78"/>
      <c r="M406" s="114"/>
      <c r="N406" s="78"/>
      <c r="O406" s="78"/>
      <c r="P406" s="78">
        <f>SUM(P405/P404)*100</f>
        <v>33.67952973212265</v>
      </c>
      <c r="Q406" s="78">
        <f>SUM(Q405/Q404)*100</f>
        <v>129.24484673568455</v>
      </c>
      <c r="R406" s="114"/>
      <c r="S406" s="78">
        <f>SUM(S405/S404)*100</f>
        <v>115.87642393750286</v>
      </c>
      <c r="T406" s="78">
        <f>SUM(T405/T404)*100</f>
        <v>115.87642393750286</v>
      </c>
      <c r="U406" s="78"/>
      <c r="V406" s="78"/>
      <c r="W406" s="57"/>
    </row>
    <row r="407" spans="1:23" ht="23.25">
      <c r="A407" s="58"/>
      <c r="B407" s="115"/>
      <c r="C407" s="116"/>
      <c r="D407" s="116"/>
      <c r="E407" s="116"/>
      <c r="F407" s="115"/>
      <c r="G407" s="115"/>
      <c r="H407" s="105"/>
      <c r="I407" s="106"/>
      <c r="J407" s="107"/>
      <c r="K407" s="114"/>
      <c r="L407" s="78"/>
      <c r="M407" s="114"/>
      <c r="N407" s="78"/>
      <c r="O407" s="78"/>
      <c r="P407" s="114"/>
      <c r="Q407" s="114"/>
      <c r="R407" s="114"/>
      <c r="S407" s="78"/>
      <c r="T407" s="78"/>
      <c r="U407" s="78"/>
      <c r="V407" s="78"/>
      <c r="W407" s="57"/>
    </row>
    <row r="408" spans="1:23" ht="23.25">
      <c r="A408" s="58"/>
      <c r="B408" s="115"/>
      <c r="C408" s="116"/>
      <c r="D408" s="116"/>
      <c r="E408" s="116"/>
      <c r="F408" s="115"/>
      <c r="G408" s="93" t="s">
        <v>115</v>
      </c>
      <c r="H408" s="105"/>
      <c r="I408" s="106" t="s">
        <v>116</v>
      </c>
      <c r="J408" s="107"/>
      <c r="K408" s="114"/>
      <c r="L408" s="78"/>
      <c r="M408" s="114"/>
      <c r="N408" s="78"/>
      <c r="O408" s="78"/>
      <c r="P408" s="114"/>
      <c r="Q408" s="114"/>
      <c r="R408" s="114"/>
      <c r="S408" s="78"/>
      <c r="T408" s="78"/>
      <c r="U408" s="78"/>
      <c r="V408" s="78"/>
      <c r="W408" s="57"/>
    </row>
    <row r="409" spans="1:23" ht="23.25">
      <c r="A409" s="58"/>
      <c r="B409" s="127"/>
      <c r="C409" s="127"/>
      <c r="D409" s="127"/>
      <c r="E409" s="127"/>
      <c r="F409" s="115"/>
      <c r="G409" s="75"/>
      <c r="H409" s="105"/>
      <c r="I409" s="106" t="s">
        <v>40</v>
      </c>
      <c r="J409" s="107"/>
      <c r="K409" s="114"/>
      <c r="L409" s="78"/>
      <c r="M409" s="114"/>
      <c r="N409" s="78"/>
      <c r="O409" s="78"/>
      <c r="P409" s="114">
        <v>199388.4</v>
      </c>
      <c r="Q409" s="114">
        <v>2985148.6</v>
      </c>
      <c r="R409" s="114"/>
      <c r="S409" s="78">
        <f>SUM(P409:R409)</f>
        <v>3184537</v>
      </c>
      <c r="T409" s="78">
        <f>SUM(O409+S409)</f>
        <v>3184537</v>
      </c>
      <c r="U409" s="78"/>
      <c r="V409" s="78">
        <f>SUM(S409/T409)*100</f>
        <v>100</v>
      </c>
      <c r="W409" s="57"/>
    </row>
    <row r="410" spans="1:23" ht="23.25">
      <c r="A410" s="58"/>
      <c r="B410" s="115"/>
      <c r="C410" s="115"/>
      <c r="D410" s="115"/>
      <c r="E410" s="115"/>
      <c r="F410" s="115"/>
      <c r="G410" s="75"/>
      <c r="H410" s="105"/>
      <c r="I410" s="106" t="s">
        <v>41</v>
      </c>
      <c r="J410" s="107"/>
      <c r="K410" s="114"/>
      <c r="L410" s="78"/>
      <c r="M410" s="114"/>
      <c r="N410" s="78"/>
      <c r="O410" s="78"/>
      <c r="P410" s="114">
        <v>10069.2</v>
      </c>
      <c r="Q410" s="114">
        <v>953316.3</v>
      </c>
      <c r="R410" s="114"/>
      <c r="S410" s="78">
        <f>SUM(P410:R410)</f>
        <v>963385.5</v>
      </c>
      <c r="T410" s="78">
        <f>SUM(O410+S410)</f>
        <v>963385.5</v>
      </c>
      <c r="U410" s="78"/>
      <c r="V410" s="78">
        <f>SUM(S410/T410)*100</f>
        <v>100</v>
      </c>
      <c r="W410" s="57"/>
    </row>
    <row r="411" spans="1:23" ht="23.25">
      <c r="A411" s="58"/>
      <c r="B411" s="115"/>
      <c r="C411" s="116"/>
      <c r="D411" s="116"/>
      <c r="E411" s="116"/>
      <c r="F411" s="115"/>
      <c r="G411" s="75"/>
      <c r="H411" s="105"/>
      <c r="I411" s="106" t="s">
        <v>42</v>
      </c>
      <c r="J411" s="107"/>
      <c r="K411" s="114"/>
      <c r="L411" s="78"/>
      <c r="M411" s="114"/>
      <c r="N411" s="78"/>
      <c r="O411" s="78"/>
      <c r="P411" s="78">
        <f>SUM(P410/P409)*100</f>
        <v>5.050043031590604</v>
      </c>
      <c r="Q411" s="78">
        <f>SUM(Q410/Q409)*100</f>
        <v>31.93530466121519</v>
      </c>
      <c r="R411" s="114"/>
      <c r="S411" s="78">
        <f>SUM(S410/S409)*100</f>
        <v>30.251980115162734</v>
      </c>
      <c r="T411" s="78">
        <f>SUM(T410/T409)*100</f>
        <v>30.251980115162734</v>
      </c>
      <c r="U411" s="78"/>
      <c r="V411" s="78"/>
      <c r="W411" s="57"/>
    </row>
    <row r="412" spans="1:23" ht="23.25">
      <c r="A412" s="58"/>
      <c r="B412" s="115"/>
      <c r="C412" s="115"/>
      <c r="D412" s="115"/>
      <c r="E412" s="115"/>
      <c r="F412" s="115"/>
      <c r="G412" s="115"/>
      <c r="H412" s="105"/>
      <c r="I412" s="106"/>
      <c r="J412" s="107"/>
      <c r="K412" s="114"/>
      <c r="L412" s="78"/>
      <c r="M412" s="114"/>
      <c r="N412" s="78"/>
      <c r="O412" s="78"/>
      <c r="P412" s="114"/>
      <c r="Q412" s="114"/>
      <c r="R412" s="114"/>
      <c r="S412" s="78"/>
      <c r="T412" s="78"/>
      <c r="U412" s="78"/>
      <c r="V412" s="78"/>
      <c r="W412" s="57"/>
    </row>
    <row r="413" spans="1:23" ht="23.25">
      <c r="A413" s="58"/>
      <c r="B413" s="115"/>
      <c r="C413" s="115"/>
      <c r="D413" s="115"/>
      <c r="E413" s="115"/>
      <c r="F413" s="115"/>
      <c r="G413" s="115"/>
      <c r="H413" s="105"/>
      <c r="I413" s="116" t="s">
        <v>119</v>
      </c>
      <c r="J413" s="107"/>
      <c r="K413" s="114"/>
      <c r="L413" s="78"/>
      <c r="M413" s="114"/>
      <c r="N413" s="78"/>
      <c r="O413" s="78"/>
      <c r="P413" s="114"/>
      <c r="Q413" s="114"/>
      <c r="R413" s="114"/>
      <c r="S413" s="78"/>
      <c r="T413" s="78"/>
      <c r="U413" s="78"/>
      <c r="V413" s="78"/>
      <c r="W413" s="57"/>
    </row>
    <row r="414" spans="1:23" ht="23.25">
      <c r="A414" s="58"/>
      <c r="B414" s="115"/>
      <c r="C414" s="115"/>
      <c r="D414" s="115"/>
      <c r="E414" s="115"/>
      <c r="F414" s="115"/>
      <c r="G414" s="115"/>
      <c r="H414" s="105"/>
      <c r="I414" s="116" t="s">
        <v>121</v>
      </c>
      <c r="J414" s="107"/>
      <c r="K414" s="114"/>
      <c r="L414" s="78"/>
      <c r="M414" s="114"/>
      <c r="N414" s="78"/>
      <c r="O414" s="78"/>
      <c r="P414" s="114"/>
      <c r="Q414" s="114"/>
      <c r="R414" s="114"/>
      <c r="S414" s="78"/>
      <c r="T414" s="78"/>
      <c r="U414" s="78"/>
      <c r="V414" s="78"/>
      <c r="W414" s="57"/>
    </row>
    <row r="415" spans="1:23" ht="23.25">
      <c r="A415" s="58"/>
      <c r="B415" s="115"/>
      <c r="C415" s="115"/>
      <c r="D415" s="115"/>
      <c r="E415" s="115"/>
      <c r="F415" s="115"/>
      <c r="G415" s="115"/>
      <c r="H415" s="105"/>
      <c r="I415" s="116" t="s">
        <v>156</v>
      </c>
      <c r="J415" s="107"/>
      <c r="K415" s="114"/>
      <c r="L415" s="78"/>
      <c r="M415" s="114"/>
      <c r="N415" s="78"/>
      <c r="O415" s="78"/>
      <c r="P415" s="114"/>
      <c r="Q415" s="114"/>
      <c r="R415" s="114"/>
      <c r="S415" s="78"/>
      <c r="T415" s="78"/>
      <c r="U415" s="78"/>
      <c r="V415" s="78"/>
      <c r="W415" s="57"/>
    </row>
    <row r="416" spans="1:23" ht="23.25">
      <c r="A416" s="58"/>
      <c r="B416" s="115"/>
      <c r="C416" s="115"/>
      <c r="D416" s="115"/>
      <c r="E416" s="115"/>
      <c r="F416" s="115"/>
      <c r="G416" s="115"/>
      <c r="H416" s="105"/>
      <c r="I416" s="116" t="s">
        <v>118</v>
      </c>
      <c r="J416" s="107"/>
      <c r="K416" s="114"/>
      <c r="L416" s="78"/>
      <c r="M416" s="114"/>
      <c r="N416" s="78"/>
      <c r="O416" s="78"/>
      <c r="P416" s="114"/>
      <c r="Q416" s="114"/>
      <c r="R416" s="114"/>
      <c r="S416" s="78"/>
      <c r="T416" s="78"/>
      <c r="U416" s="78"/>
      <c r="V416" s="78"/>
      <c r="W416" s="57"/>
    </row>
    <row r="417" spans="1:23" ht="23.25">
      <c r="A417" s="58"/>
      <c r="B417" s="115"/>
      <c r="C417" s="115"/>
      <c r="D417" s="115"/>
      <c r="E417" s="115"/>
      <c r="F417" s="115"/>
      <c r="G417" s="115"/>
      <c r="H417" s="105"/>
      <c r="I417" s="58" t="s">
        <v>117</v>
      </c>
      <c r="J417" s="107"/>
      <c r="K417" s="114"/>
      <c r="L417" s="78"/>
      <c r="M417" s="114"/>
      <c r="N417" s="78"/>
      <c r="O417" s="78"/>
      <c r="P417" s="114"/>
      <c r="Q417" s="114"/>
      <c r="R417" s="114"/>
      <c r="S417" s="78"/>
      <c r="T417" s="78"/>
      <c r="U417" s="78"/>
      <c r="V417" s="78"/>
      <c r="W417" s="57"/>
    </row>
    <row r="418" spans="1:23" ht="23.25">
      <c r="A418" s="58"/>
      <c r="B418" s="128"/>
      <c r="C418" s="128"/>
      <c r="D418" s="128"/>
      <c r="E418" s="128"/>
      <c r="F418" s="128"/>
      <c r="G418" s="128"/>
      <c r="H418" s="117"/>
      <c r="I418" s="118"/>
      <c r="J418" s="119"/>
      <c r="K418" s="120"/>
      <c r="L418" s="121"/>
      <c r="M418" s="120"/>
      <c r="N418" s="121"/>
      <c r="O418" s="121"/>
      <c r="P418" s="120"/>
      <c r="Q418" s="120"/>
      <c r="R418" s="120"/>
      <c r="S418" s="121"/>
      <c r="T418" s="121"/>
      <c r="U418" s="121"/>
      <c r="V418" s="121"/>
      <c r="W418" s="57"/>
    </row>
    <row r="419" spans="1:23" ht="23.25">
      <c r="A419" s="57"/>
      <c r="B419" s="58"/>
      <c r="C419" s="58"/>
      <c r="D419" s="58"/>
      <c r="E419" s="58"/>
      <c r="F419" s="58"/>
      <c r="G419" s="58"/>
      <c r="H419" s="58"/>
      <c r="I419" s="58"/>
      <c r="J419" s="58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</row>
    <row r="420" spans="1:23" ht="23.25">
      <c r="A420" s="135"/>
      <c r="B420" s="136"/>
      <c r="C420" s="136"/>
      <c r="D420" s="136"/>
      <c r="E420" s="136"/>
      <c r="F420" s="136"/>
      <c r="G420" s="132"/>
      <c r="H420" s="132"/>
      <c r="I420" s="132"/>
      <c r="J420" s="132"/>
      <c r="K420" s="135"/>
      <c r="L420" s="135"/>
      <c r="M420" s="135"/>
      <c r="N420" s="135"/>
      <c r="O420" s="135"/>
      <c r="P420" s="135"/>
      <c r="Q420" s="135"/>
      <c r="R420" s="135"/>
      <c r="S420" s="137"/>
      <c r="T420" s="137"/>
      <c r="U420" s="137"/>
      <c r="V420" s="137"/>
      <c r="W420" s="135"/>
    </row>
    <row r="421" spans="1:23" ht="23.25">
      <c r="A421" s="135"/>
      <c r="B421" s="132"/>
      <c r="C421" s="132"/>
      <c r="D421" s="132"/>
      <c r="E421" s="132"/>
      <c r="F421" s="132"/>
      <c r="G421" s="132"/>
      <c r="H421" s="132"/>
      <c r="I421" s="132"/>
      <c r="J421" s="132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5"/>
    </row>
    <row r="422" spans="1:23" ht="23.25">
      <c r="A422" s="135"/>
      <c r="B422" s="73"/>
      <c r="C422" s="73"/>
      <c r="D422" s="73"/>
      <c r="E422" s="73"/>
      <c r="F422" s="73"/>
      <c r="G422" s="73"/>
      <c r="H422" s="132"/>
      <c r="I422" s="132"/>
      <c r="J422" s="132"/>
      <c r="K422" s="131"/>
      <c r="L422" s="131"/>
      <c r="M422" s="131"/>
      <c r="N422" s="139"/>
      <c r="O422" s="131"/>
      <c r="P422" s="131"/>
      <c r="Q422" s="131"/>
      <c r="R422" s="139"/>
      <c r="S422" s="131"/>
      <c r="T422" s="131"/>
      <c r="U422" s="140"/>
      <c r="V422" s="140"/>
      <c r="W422" s="135"/>
    </row>
    <row r="423" spans="1:23" ht="23.25">
      <c r="A423" s="135"/>
      <c r="B423" s="132"/>
      <c r="C423" s="132"/>
      <c r="D423" s="132"/>
      <c r="E423" s="132"/>
      <c r="F423" s="132"/>
      <c r="G423" s="132"/>
      <c r="H423" s="132"/>
      <c r="I423" s="141"/>
      <c r="J423" s="132"/>
      <c r="K423" s="139"/>
      <c r="L423" s="139"/>
      <c r="M423" s="139"/>
      <c r="N423" s="139"/>
      <c r="O423" s="131"/>
      <c r="P423" s="139"/>
      <c r="Q423" s="139"/>
      <c r="R423" s="139"/>
      <c r="S423" s="131"/>
      <c r="T423" s="131"/>
      <c r="U423" s="131"/>
      <c r="V423" s="139"/>
      <c r="W423" s="135"/>
    </row>
    <row r="424" spans="1:23" ht="23.25">
      <c r="A424" s="135"/>
      <c r="B424" s="141"/>
      <c r="C424" s="141"/>
      <c r="D424" s="141"/>
      <c r="E424" s="141"/>
      <c r="F424" s="141"/>
      <c r="G424" s="141"/>
      <c r="H424" s="132"/>
      <c r="I424" s="141"/>
      <c r="J424" s="132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5"/>
    </row>
    <row r="425" spans="1:23" ht="23.25">
      <c r="A425" s="135"/>
      <c r="B425" s="132"/>
      <c r="C425" s="132"/>
      <c r="D425" s="132"/>
      <c r="E425" s="132"/>
      <c r="F425" s="132"/>
      <c r="G425" s="132"/>
      <c r="H425" s="132"/>
      <c r="I425" s="132"/>
      <c r="J425" s="132"/>
      <c r="K425" s="131"/>
      <c r="L425" s="139"/>
      <c r="M425" s="131"/>
      <c r="N425" s="139"/>
      <c r="O425" s="131"/>
      <c r="P425" s="139"/>
      <c r="Q425" s="131"/>
      <c r="R425" s="139"/>
      <c r="S425" s="131"/>
      <c r="T425" s="131"/>
      <c r="U425" s="131"/>
      <c r="V425" s="140"/>
      <c r="W425" s="135"/>
    </row>
    <row r="426" spans="1:23" ht="23.25">
      <c r="A426" s="132"/>
      <c r="B426" s="132"/>
      <c r="C426" s="132"/>
      <c r="D426" s="132"/>
      <c r="E426" s="132"/>
      <c r="F426" s="132"/>
      <c r="G426" s="132"/>
      <c r="H426" s="142"/>
      <c r="I426" s="142"/>
      <c r="J426" s="142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5"/>
    </row>
    <row r="427" spans="1:23" ht="23.25">
      <c r="A427" s="132"/>
      <c r="B427" s="132"/>
      <c r="C427" s="132"/>
      <c r="D427" s="132"/>
      <c r="E427" s="132"/>
      <c r="F427" s="132"/>
      <c r="G427" s="141"/>
      <c r="H427" s="142"/>
      <c r="I427" s="142"/>
      <c r="J427" s="142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5"/>
    </row>
    <row r="428" spans="1:23" ht="23.25">
      <c r="A428" s="132"/>
      <c r="B428" s="132"/>
      <c r="C428" s="132"/>
      <c r="D428" s="132"/>
      <c r="E428" s="132"/>
      <c r="F428" s="132"/>
      <c r="G428" s="132"/>
      <c r="H428" s="142"/>
      <c r="I428" s="142"/>
      <c r="J428" s="142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5"/>
    </row>
    <row r="429" spans="1:23" ht="23.25">
      <c r="A429" s="132"/>
      <c r="B429" s="132"/>
      <c r="C429" s="132"/>
      <c r="D429" s="132"/>
      <c r="E429" s="132"/>
      <c r="F429" s="132"/>
      <c r="G429" s="132"/>
      <c r="H429" s="142"/>
      <c r="I429" s="142"/>
      <c r="J429" s="142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5"/>
    </row>
    <row r="430" spans="1:23" ht="23.25">
      <c r="A430" s="132"/>
      <c r="B430" s="132"/>
      <c r="C430" s="132"/>
      <c r="D430" s="132"/>
      <c r="E430" s="132"/>
      <c r="F430" s="132"/>
      <c r="G430" s="132"/>
      <c r="H430" s="142"/>
      <c r="I430" s="142"/>
      <c r="J430" s="142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5"/>
    </row>
    <row r="431" spans="1:23" ht="23.25">
      <c r="A431" s="132"/>
      <c r="B431" s="132"/>
      <c r="C431" s="132"/>
      <c r="D431" s="132"/>
      <c r="E431" s="132"/>
      <c r="F431" s="132"/>
      <c r="G431" s="132"/>
      <c r="H431" s="142"/>
      <c r="I431" s="142"/>
      <c r="J431" s="142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5"/>
    </row>
    <row r="432" spans="1:23" ht="23.25">
      <c r="A432" s="132"/>
      <c r="B432" s="132"/>
      <c r="C432" s="132"/>
      <c r="D432" s="132"/>
      <c r="E432" s="132"/>
      <c r="F432" s="132"/>
      <c r="G432" s="132"/>
      <c r="H432" s="142"/>
      <c r="I432" s="142"/>
      <c r="J432" s="142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5"/>
    </row>
    <row r="433" spans="1:23" ht="23.25">
      <c r="A433" s="132"/>
      <c r="B433" s="132"/>
      <c r="C433" s="132"/>
      <c r="D433" s="132"/>
      <c r="E433" s="132"/>
      <c r="F433" s="132"/>
      <c r="G433" s="132"/>
      <c r="H433" s="142"/>
      <c r="I433" s="142"/>
      <c r="J433" s="142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</row>
    <row r="434" spans="1:23" ht="23.25">
      <c r="A434" s="132"/>
      <c r="B434" s="132"/>
      <c r="C434" s="132"/>
      <c r="D434" s="132"/>
      <c r="E434" s="132"/>
      <c r="F434" s="132"/>
      <c r="G434" s="132"/>
      <c r="H434" s="142"/>
      <c r="I434" s="142"/>
      <c r="J434" s="142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5"/>
    </row>
    <row r="435" spans="1:23" ht="23.25">
      <c r="A435" s="132"/>
      <c r="B435" s="132"/>
      <c r="C435" s="132"/>
      <c r="D435" s="132"/>
      <c r="E435" s="132"/>
      <c r="F435" s="132"/>
      <c r="G435" s="132"/>
      <c r="H435" s="142"/>
      <c r="I435" s="142"/>
      <c r="J435" s="142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5"/>
    </row>
    <row r="436" spans="1:23" ht="23.25">
      <c r="A436" s="132"/>
      <c r="B436" s="132"/>
      <c r="C436" s="132"/>
      <c r="D436" s="132"/>
      <c r="E436" s="132"/>
      <c r="F436" s="132"/>
      <c r="G436" s="132"/>
      <c r="H436" s="142"/>
      <c r="I436" s="142"/>
      <c r="J436" s="142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5"/>
    </row>
    <row r="437" spans="1:23" ht="23.25">
      <c r="A437" s="132"/>
      <c r="B437" s="132"/>
      <c r="C437" s="132"/>
      <c r="D437" s="132"/>
      <c r="E437" s="132"/>
      <c r="F437" s="132"/>
      <c r="G437" s="132"/>
      <c r="H437" s="142"/>
      <c r="I437" s="142"/>
      <c r="J437" s="142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</row>
    <row r="438" spans="1:23" ht="23.25">
      <c r="A438" s="132"/>
      <c r="B438" s="132"/>
      <c r="C438" s="132"/>
      <c r="D438" s="132"/>
      <c r="E438" s="132"/>
      <c r="F438" s="132"/>
      <c r="G438" s="132"/>
      <c r="H438" s="142"/>
      <c r="I438" s="142"/>
      <c r="J438" s="142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5"/>
    </row>
    <row r="439" spans="1:23" ht="23.25">
      <c r="A439" s="132"/>
      <c r="B439" s="132"/>
      <c r="C439" s="132"/>
      <c r="D439" s="132"/>
      <c r="E439" s="132"/>
      <c r="F439" s="132"/>
      <c r="G439" s="132"/>
      <c r="H439" s="142"/>
      <c r="I439" s="142"/>
      <c r="J439" s="142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5"/>
    </row>
    <row r="440" spans="1:23" ht="23.25">
      <c r="A440" s="132"/>
      <c r="B440" s="132"/>
      <c r="C440" s="132"/>
      <c r="D440" s="132"/>
      <c r="E440" s="132"/>
      <c r="F440" s="132"/>
      <c r="G440" s="132"/>
      <c r="H440" s="142"/>
      <c r="I440" s="142"/>
      <c r="J440" s="142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5"/>
    </row>
    <row r="441" spans="1:23" ht="23.25">
      <c r="A441" s="132"/>
      <c r="B441" s="132"/>
      <c r="C441" s="132"/>
      <c r="D441" s="132"/>
      <c r="E441" s="132"/>
      <c r="F441" s="132"/>
      <c r="G441" s="132"/>
      <c r="H441" s="142"/>
      <c r="I441" s="142"/>
      <c r="J441" s="142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5"/>
    </row>
    <row r="442" spans="1:23" ht="23.25">
      <c r="A442" s="132"/>
      <c r="B442" s="141"/>
      <c r="C442" s="141"/>
      <c r="D442" s="141"/>
      <c r="E442" s="141"/>
      <c r="F442" s="141"/>
      <c r="G442" s="141"/>
      <c r="H442" s="142"/>
      <c r="I442" s="142"/>
      <c r="J442" s="142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5"/>
    </row>
    <row r="443" spans="1:23" ht="23.25">
      <c r="A443" s="132"/>
      <c r="B443" s="132"/>
      <c r="C443" s="132"/>
      <c r="D443" s="132"/>
      <c r="E443" s="132"/>
      <c r="F443" s="132"/>
      <c r="G443" s="132"/>
      <c r="H443" s="142"/>
      <c r="I443" s="142"/>
      <c r="J443" s="142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5"/>
    </row>
    <row r="444" spans="1:23" ht="23.25">
      <c r="A444" s="132"/>
      <c r="B444" s="132"/>
      <c r="C444" s="132"/>
      <c r="D444" s="132"/>
      <c r="E444" s="132"/>
      <c r="F444" s="132"/>
      <c r="G444" s="132"/>
      <c r="H444" s="142"/>
      <c r="I444" s="142"/>
      <c r="J444" s="142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5"/>
    </row>
    <row r="445" spans="1:23" ht="23.25">
      <c r="A445" s="132"/>
      <c r="B445" s="132"/>
      <c r="C445" s="132"/>
      <c r="D445" s="132"/>
      <c r="E445" s="132"/>
      <c r="F445" s="132"/>
      <c r="G445" s="132"/>
      <c r="H445" s="142"/>
      <c r="I445" s="142"/>
      <c r="J445" s="142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</row>
    <row r="446" spans="1:23" ht="23.25">
      <c r="A446" s="132"/>
      <c r="B446" s="132"/>
      <c r="C446" s="132"/>
      <c r="D446" s="132"/>
      <c r="E446" s="132"/>
      <c r="F446" s="132"/>
      <c r="G446" s="132"/>
      <c r="H446" s="142"/>
      <c r="I446" s="142"/>
      <c r="J446" s="142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</row>
    <row r="447" spans="1:23" ht="23.25">
      <c r="A447" s="132"/>
      <c r="B447" s="141"/>
      <c r="C447" s="141"/>
      <c r="D447" s="141"/>
      <c r="E447" s="141"/>
      <c r="F447" s="141"/>
      <c r="G447" s="132"/>
      <c r="H447" s="142"/>
      <c r="I447" s="142"/>
      <c r="J447" s="142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5"/>
    </row>
    <row r="448" spans="1:23" ht="23.25">
      <c r="A448" s="132"/>
      <c r="B448" s="132"/>
      <c r="C448" s="132"/>
      <c r="D448" s="132"/>
      <c r="E448" s="132"/>
      <c r="F448" s="132"/>
      <c r="G448" s="132"/>
      <c r="H448" s="142"/>
      <c r="I448" s="142"/>
      <c r="J448" s="142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5"/>
    </row>
    <row r="449" spans="1:23" ht="23.25">
      <c r="A449" s="132"/>
      <c r="B449" s="132"/>
      <c r="C449" s="132"/>
      <c r="D449" s="132"/>
      <c r="E449" s="132"/>
      <c r="F449" s="132"/>
      <c r="G449" s="132"/>
      <c r="H449" s="142"/>
      <c r="I449" s="142"/>
      <c r="J449" s="142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</row>
    <row r="450" spans="1:23" ht="23.25">
      <c r="A450" s="132"/>
      <c r="B450" s="132"/>
      <c r="C450" s="132"/>
      <c r="D450" s="132"/>
      <c r="E450" s="132"/>
      <c r="F450" s="132"/>
      <c r="G450" s="132"/>
      <c r="H450" s="142"/>
      <c r="I450" s="142"/>
      <c r="J450" s="142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5"/>
    </row>
    <row r="451" spans="1:23" ht="23.25">
      <c r="A451" s="132"/>
      <c r="B451" s="132"/>
      <c r="C451" s="132"/>
      <c r="D451" s="132"/>
      <c r="E451" s="132"/>
      <c r="F451" s="132"/>
      <c r="G451" s="132"/>
      <c r="H451" s="142"/>
      <c r="I451" s="142"/>
      <c r="J451" s="142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5"/>
    </row>
    <row r="452" spans="1:23" ht="23.25">
      <c r="A452" s="132"/>
      <c r="B452" s="132"/>
      <c r="C452" s="132"/>
      <c r="D452" s="132"/>
      <c r="E452" s="132"/>
      <c r="F452" s="132"/>
      <c r="G452" s="132"/>
      <c r="H452" s="142"/>
      <c r="I452" s="142"/>
      <c r="J452" s="142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5"/>
    </row>
    <row r="453" spans="1:23" ht="23.25">
      <c r="A453" s="132"/>
      <c r="B453" s="132"/>
      <c r="C453" s="132"/>
      <c r="D453" s="132"/>
      <c r="E453" s="132"/>
      <c r="F453" s="132"/>
      <c r="G453" s="132"/>
      <c r="H453" s="142"/>
      <c r="I453" s="142"/>
      <c r="J453" s="142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5"/>
    </row>
    <row r="454" spans="1:23" ht="23.25">
      <c r="A454" s="132"/>
      <c r="B454" s="132"/>
      <c r="C454" s="132"/>
      <c r="D454" s="132"/>
      <c r="E454" s="132"/>
      <c r="F454" s="132"/>
      <c r="G454" s="132"/>
      <c r="H454" s="142"/>
      <c r="I454" s="142"/>
      <c r="J454" s="142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5"/>
    </row>
    <row r="455" spans="1:23" ht="23.25">
      <c r="A455" s="132"/>
      <c r="B455" s="132"/>
      <c r="C455" s="132"/>
      <c r="D455" s="132"/>
      <c r="E455" s="132"/>
      <c r="F455" s="132"/>
      <c r="G455" s="132"/>
      <c r="H455" s="142"/>
      <c r="I455" s="142"/>
      <c r="J455" s="142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5"/>
    </row>
    <row r="456" spans="1:23" ht="23.25">
      <c r="A456" s="132"/>
      <c r="B456" s="132"/>
      <c r="C456" s="132"/>
      <c r="D456" s="132"/>
      <c r="E456" s="132"/>
      <c r="F456" s="132"/>
      <c r="G456" s="132"/>
      <c r="H456" s="142"/>
      <c r="I456" s="142"/>
      <c r="J456" s="142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5"/>
    </row>
    <row r="457" spans="1:23" ht="23.25">
      <c r="A457" s="57" t="s">
        <v>23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 t="s">
        <v>23</v>
      </c>
    </row>
    <row r="65460" spans="1:23" ht="23.25">
      <c r="A65460" s="1"/>
      <c r="B65460" s="11"/>
      <c r="C65460" s="11"/>
      <c r="D65460" s="11"/>
      <c r="E65460" s="11"/>
      <c r="F65460" s="11"/>
      <c r="G65460" s="11"/>
      <c r="H65460" s="11"/>
      <c r="I65460" s="11"/>
      <c r="J65460" s="11"/>
      <c r="K65460" s="1"/>
      <c r="L65460" s="1"/>
      <c r="M65460" s="1"/>
      <c r="N65460" s="1"/>
      <c r="O65460" s="1"/>
      <c r="P65460" s="1"/>
      <c r="Q65460" s="1"/>
      <c r="R65460" s="1"/>
      <c r="S65460" s="1"/>
      <c r="T65460" s="1"/>
      <c r="U65460" s="1"/>
      <c r="V65460" s="1"/>
      <c r="W65460" s="1"/>
    </row>
    <row r="65461" spans="1:23" ht="23.25">
      <c r="A65461" s="1"/>
      <c r="B65461" s="51" t="s">
        <v>154</v>
      </c>
      <c r="C65461" s="51"/>
      <c r="D65461" s="51"/>
      <c r="E65461" s="51"/>
      <c r="F65461" s="51"/>
      <c r="G65461" s="11"/>
      <c r="H65461" s="11"/>
      <c r="I65461" s="11"/>
      <c r="J65461" s="11"/>
      <c r="K65461" s="1"/>
      <c r="L65461" s="1"/>
      <c r="M65461" s="1"/>
      <c r="N65461" s="1"/>
      <c r="O65461" s="1"/>
      <c r="P65461" s="1"/>
      <c r="Q65461" s="1"/>
      <c r="R65461" s="1"/>
      <c r="S65461" s="2"/>
      <c r="T65461" s="2"/>
      <c r="U65461" s="2"/>
      <c r="V65461" s="2" t="s">
        <v>22</v>
      </c>
      <c r="W65461" s="1"/>
    </row>
    <row r="65462" spans="1:23" ht="23.25">
      <c r="A65462" s="1"/>
      <c r="B65462" s="3"/>
      <c r="C65462" s="4"/>
      <c r="D65462" s="4"/>
      <c r="E65462" s="4"/>
      <c r="F65462" s="4"/>
      <c r="G65462" s="4"/>
      <c r="H65462" s="3"/>
      <c r="I65462" s="4"/>
      <c r="J65462" s="52"/>
      <c r="K65462" s="5" t="s">
        <v>0</v>
      </c>
      <c r="L65462" s="5"/>
      <c r="M65462" s="5"/>
      <c r="N65462" s="5"/>
      <c r="O65462" s="5"/>
      <c r="P65462" s="6" t="s">
        <v>1</v>
      </c>
      <c r="Q65462" s="5"/>
      <c r="R65462" s="5"/>
      <c r="S65462" s="5"/>
      <c r="T65462" s="6" t="s">
        <v>2</v>
      </c>
      <c r="U65462" s="5"/>
      <c r="V65462" s="7"/>
      <c r="W65462" s="1"/>
    </row>
    <row r="65463" spans="1:23" ht="23.25">
      <c r="A65463" s="1"/>
      <c r="B65463" s="8" t="s">
        <v>3</v>
      </c>
      <c r="C65463" s="59"/>
      <c r="D65463" s="59"/>
      <c r="E65463" s="59"/>
      <c r="F65463" s="59"/>
      <c r="G65463" s="9"/>
      <c r="H65463" s="10"/>
      <c r="I65463" s="11"/>
      <c r="J65463" s="45"/>
      <c r="K65463" s="13"/>
      <c r="L65463" s="14"/>
      <c r="M65463" s="15"/>
      <c r="N65463" s="16"/>
      <c r="O65463" s="17"/>
      <c r="P65463" s="18"/>
      <c r="Q65463" s="13"/>
      <c r="R65463" s="19"/>
      <c r="S65463" s="17"/>
      <c r="T65463" s="17"/>
      <c r="U65463" s="20" t="s">
        <v>4</v>
      </c>
      <c r="V65463" s="21"/>
      <c r="W65463" s="1"/>
    </row>
    <row r="65464" spans="1:23" ht="23.25">
      <c r="A65464" s="1"/>
      <c r="B65464" s="10"/>
      <c r="C65464" s="22"/>
      <c r="D65464" s="22"/>
      <c r="E65464" s="22"/>
      <c r="F65464" s="60"/>
      <c r="G65464" s="22"/>
      <c r="H65464" s="10"/>
      <c r="I65464" s="23" t="s">
        <v>5</v>
      </c>
      <c r="J65464" s="45"/>
      <c r="K65464" s="24" t="s">
        <v>6</v>
      </c>
      <c r="L65464" s="25" t="s">
        <v>7</v>
      </c>
      <c r="M65464" s="26" t="s">
        <v>6</v>
      </c>
      <c r="N65464" s="16" t="s">
        <v>8</v>
      </c>
      <c r="O65464" s="14"/>
      <c r="P65464" s="27" t="s">
        <v>9</v>
      </c>
      <c r="Q65464" s="24" t="s">
        <v>10</v>
      </c>
      <c r="R65464" s="19" t="s">
        <v>32</v>
      </c>
      <c r="S65464" s="17"/>
      <c r="T65464" s="17"/>
      <c r="U65464" s="17"/>
      <c r="V65464" s="25"/>
      <c r="W65464" s="1"/>
    </row>
    <row r="65465" spans="1:23" ht="23.25">
      <c r="A65465" s="1"/>
      <c r="B65465" s="28" t="s">
        <v>26</v>
      </c>
      <c r="C65465" s="28" t="s">
        <v>27</v>
      </c>
      <c r="D65465" s="28" t="s">
        <v>28</v>
      </c>
      <c r="E65465" s="28" t="s">
        <v>29</v>
      </c>
      <c r="F65465" s="28" t="s">
        <v>30</v>
      </c>
      <c r="G65465" s="28" t="s">
        <v>31</v>
      </c>
      <c r="H65465" s="10"/>
      <c r="I65465" s="23"/>
      <c r="J65465" s="45"/>
      <c r="K65465" s="24" t="s">
        <v>11</v>
      </c>
      <c r="L65465" s="25" t="s">
        <v>12</v>
      </c>
      <c r="M65465" s="26" t="s">
        <v>13</v>
      </c>
      <c r="N65465" s="16" t="s">
        <v>14</v>
      </c>
      <c r="O65465" s="25" t="s">
        <v>15</v>
      </c>
      <c r="P65465" s="27" t="s">
        <v>16</v>
      </c>
      <c r="Q65465" s="24" t="s">
        <v>17</v>
      </c>
      <c r="R65465" s="19" t="s">
        <v>33</v>
      </c>
      <c r="S65465" s="16" t="s">
        <v>15</v>
      </c>
      <c r="T65465" s="16" t="s">
        <v>18</v>
      </c>
      <c r="U65465" s="16" t="s">
        <v>19</v>
      </c>
      <c r="V65465" s="25" t="s">
        <v>20</v>
      </c>
      <c r="W65465" s="1"/>
    </row>
    <row r="65466" spans="1:23" ht="23.25">
      <c r="A65466" s="1"/>
      <c r="B65466" s="29"/>
      <c r="C65466" s="29"/>
      <c r="D65466" s="29"/>
      <c r="E65466" s="29"/>
      <c r="F65466" s="29"/>
      <c r="G65466" s="29"/>
      <c r="H65466" s="29"/>
      <c r="I65466" s="30"/>
      <c r="J65466" s="53"/>
      <c r="K65466" s="31"/>
      <c r="L65466" s="32"/>
      <c r="M65466" s="33"/>
      <c r="N65466" s="34"/>
      <c r="O65466" s="35"/>
      <c r="P65466" s="36" t="s">
        <v>21</v>
      </c>
      <c r="Q65466" s="31"/>
      <c r="R65466" s="37"/>
      <c r="S65466" s="35"/>
      <c r="T65466" s="35"/>
      <c r="U65466" s="35"/>
      <c r="V65466" s="38"/>
      <c r="W65466" s="1"/>
    </row>
    <row r="65467" spans="1:23" ht="23.25">
      <c r="A65467" s="11"/>
      <c r="B65467" s="44"/>
      <c r="C65467" s="44"/>
      <c r="D65467" s="44"/>
      <c r="E65467" s="44"/>
      <c r="F65467" s="44"/>
      <c r="G65467" s="44"/>
      <c r="H65467" s="39"/>
      <c r="I65467" s="40"/>
      <c r="J65467" s="41"/>
      <c r="K65467" s="43"/>
      <c r="L65467" s="14"/>
      <c r="M65467" s="43"/>
      <c r="N65467" s="14"/>
      <c r="O65467" s="14"/>
      <c r="P65467" s="43"/>
      <c r="Q65467" s="43"/>
      <c r="R65467" s="43"/>
      <c r="S65467" s="14"/>
      <c r="T65467" s="14"/>
      <c r="U65467" s="14"/>
      <c r="V65467" s="14"/>
      <c r="W65467" s="1"/>
    </row>
    <row r="65468" spans="1:23" ht="23.25">
      <c r="A65468" s="11"/>
      <c r="B65468" s="10"/>
      <c r="C65468" s="10"/>
      <c r="D65468" s="10"/>
      <c r="E65468" s="10"/>
      <c r="F65468" s="10"/>
      <c r="G65468" s="28"/>
      <c r="H65468" s="39"/>
      <c r="I65468" s="40"/>
      <c r="J65468" s="41"/>
      <c r="K65468" s="43"/>
      <c r="L65468" s="14"/>
      <c r="M65468" s="43"/>
      <c r="N65468" s="14"/>
      <c r="O65468" s="14"/>
      <c r="P65468" s="43"/>
      <c r="Q65468" s="43"/>
      <c r="R65468" s="43"/>
      <c r="S65468" s="14"/>
      <c r="T65468" s="14"/>
      <c r="U65468" s="14"/>
      <c r="V65468" s="14"/>
      <c r="W65468" s="1"/>
    </row>
    <row r="65469" spans="1:23" ht="23.25">
      <c r="A65469" s="11"/>
      <c r="B65469" s="10"/>
      <c r="C65469" s="10"/>
      <c r="D65469" s="10"/>
      <c r="E65469" s="10"/>
      <c r="F65469" s="10"/>
      <c r="G65469" s="10"/>
      <c r="H65469" s="39"/>
      <c r="I65469" s="40"/>
      <c r="J65469" s="41"/>
      <c r="K65469" s="43"/>
      <c r="L65469" s="14"/>
      <c r="M65469" s="43"/>
      <c r="N65469" s="14"/>
      <c r="O65469" s="14"/>
      <c r="P65469" s="43"/>
      <c r="Q65469" s="43"/>
      <c r="R65469" s="43"/>
      <c r="S65469" s="14"/>
      <c r="T65469" s="14"/>
      <c r="U65469" s="14"/>
      <c r="V65469" s="14"/>
      <c r="W65469" s="1"/>
    </row>
    <row r="65470" spans="1:23" ht="23.25">
      <c r="A65470" s="11"/>
      <c r="B65470" s="10"/>
      <c r="C65470" s="10"/>
      <c r="D65470" s="10"/>
      <c r="E65470" s="10"/>
      <c r="F65470" s="10"/>
      <c r="G65470" s="10"/>
      <c r="H65470" s="39"/>
      <c r="I65470" s="40"/>
      <c r="J65470" s="41"/>
      <c r="K65470" s="43"/>
      <c r="L65470" s="14"/>
      <c r="M65470" s="43"/>
      <c r="N65470" s="14"/>
      <c r="O65470" s="14"/>
      <c r="P65470" s="43"/>
      <c r="Q65470" s="43"/>
      <c r="R65470" s="43"/>
      <c r="S65470" s="14"/>
      <c r="T65470" s="14"/>
      <c r="U65470" s="14"/>
      <c r="V65470" s="14"/>
      <c r="W65470" s="1"/>
    </row>
    <row r="65471" spans="1:23" ht="23.25">
      <c r="A65471" s="11"/>
      <c r="B65471" s="10"/>
      <c r="C65471" s="10"/>
      <c r="D65471" s="10"/>
      <c r="E65471" s="10"/>
      <c r="F65471" s="10"/>
      <c r="G65471" s="10"/>
      <c r="H65471" s="39"/>
      <c r="I65471" s="40"/>
      <c r="J65471" s="41"/>
      <c r="K65471" s="43"/>
      <c r="L65471" s="14"/>
      <c r="M65471" s="43"/>
      <c r="N65471" s="14"/>
      <c r="O65471" s="14"/>
      <c r="P65471" s="43"/>
      <c r="Q65471" s="43"/>
      <c r="R65471" s="43"/>
      <c r="S65471" s="14"/>
      <c r="T65471" s="14"/>
      <c r="U65471" s="14"/>
      <c r="V65471" s="14"/>
      <c r="W65471" s="1"/>
    </row>
    <row r="65472" spans="1:23" ht="23.25">
      <c r="A65472" s="11"/>
      <c r="B65472" s="10"/>
      <c r="C65472" s="10"/>
      <c r="D65472" s="10"/>
      <c r="E65472" s="10"/>
      <c r="F65472" s="10"/>
      <c r="G65472" s="10"/>
      <c r="H65472" s="39"/>
      <c r="I65472" s="40"/>
      <c r="J65472" s="41"/>
      <c r="K65472" s="43"/>
      <c r="L65472" s="14"/>
      <c r="M65472" s="43"/>
      <c r="N65472" s="14"/>
      <c r="O65472" s="14"/>
      <c r="P65472" s="43"/>
      <c r="Q65472" s="43"/>
      <c r="R65472" s="43"/>
      <c r="S65472" s="14"/>
      <c r="T65472" s="14"/>
      <c r="U65472" s="14"/>
      <c r="V65472" s="14"/>
      <c r="W65472" s="1"/>
    </row>
    <row r="65473" spans="1:23" ht="23.25">
      <c r="A65473" s="11"/>
      <c r="B65473" s="10"/>
      <c r="C65473" s="10"/>
      <c r="D65473" s="10"/>
      <c r="E65473" s="10"/>
      <c r="F65473" s="10"/>
      <c r="G65473" s="10"/>
      <c r="H65473" s="39"/>
      <c r="I65473" s="40"/>
      <c r="J65473" s="41"/>
      <c r="K65473" s="43"/>
      <c r="L65473" s="14"/>
      <c r="M65473" s="43"/>
      <c r="N65473" s="14"/>
      <c r="O65473" s="14"/>
      <c r="P65473" s="43"/>
      <c r="Q65473" s="43"/>
      <c r="R65473" s="43"/>
      <c r="S65473" s="14"/>
      <c r="T65473" s="14"/>
      <c r="U65473" s="14"/>
      <c r="V65473" s="14"/>
      <c r="W65473" s="1"/>
    </row>
    <row r="65474" spans="1:23" ht="23.25">
      <c r="A65474" s="11"/>
      <c r="B65474" s="44"/>
      <c r="C65474" s="45"/>
      <c r="D65474" s="45"/>
      <c r="E65474" s="45"/>
      <c r="F65474" s="45"/>
      <c r="G65474" s="45"/>
      <c r="H65474" s="40"/>
      <c r="I65474" s="40"/>
      <c r="J65474" s="41"/>
      <c r="K65474" s="12"/>
      <c r="L65474" s="12"/>
      <c r="M65474" s="12"/>
      <c r="N65474" s="12"/>
      <c r="O65474" s="12"/>
      <c r="P65474" s="12"/>
      <c r="Q65474" s="12"/>
      <c r="R65474" s="12"/>
      <c r="S65474" s="12"/>
      <c r="T65474" s="12"/>
      <c r="U65474" s="12"/>
      <c r="V65474" s="12"/>
      <c r="W65474" s="1"/>
    </row>
    <row r="65475" spans="1:23" ht="23.25">
      <c r="A65475" s="11"/>
      <c r="B65475" s="10"/>
      <c r="C65475" s="10"/>
      <c r="D65475" s="10"/>
      <c r="E65475" s="10"/>
      <c r="F65475" s="10"/>
      <c r="G65475" s="10"/>
      <c r="H65475" s="39"/>
      <c r="I65475" s="40"/>
      <c r="J65475" s="41"/>
      <c r="K65475" s="43"/>
      <c r="L65475" s="14"/>
      <c r="M65475" s="43"/>
      <c r="N65475" s="14"/>
      <c r="O65475" s="14"/>
      <c r="P65475" s="43"/>
      <c r="Q65475" s="43"/>
      <c r="R65475" s="43"/>
      <c r="S65475" s="14"/>
      <c r="T65475" s="14"/>
      <c r="U65475" s="14"/>
      <c r="V65475" s="14"/>
      <c r="W65475" s="1"/>
    </row>
    <row r="65476" spans="1:23" ht="23.25">
      <c r="A65476" s="11"/>
      <c r="B65476" s="10"/>
      <c r="C65476" s="10"/>
      <c r="D65476" s="10"/>
      <c r="E65476" s="10"/>
      <c r="F65476" s="10"/>
      <c r="G65476" s="10"/>
      <c r="H65476" s="39"/>
      <c r="I65476" s="40"/>
      <c r="J65476" s="41"/>
      <c r="K65476" s="43"/>
      <c r="L65476" s="14"/>
      <c r="M65476" s="43"/>
      <c r="N65476" s="14"/>
      <c r="O65476" s="14"/>
      <c r="P65476" s="43"/>
      <c r="Q65476" s="43"/>
      <c r="R65476" s="43"/>
      <c r="S65476" s="14"/>
      <c r="T65476" s="14"/>
      <c r="U65476" s="14"/>
      <c r="V65476" s="14"/>
      <c r="W65476" s="1"/>
    </row>
    <row r="65477" spans="1:23" ht="23.25">
      <c r="A65477" s="11"/>
      <c r="B65477" s="10"/>
      <c r="C65477" s="10"/>
      <c r="D65477" s="10"/>
      <c r="E65477" s="10"/>
      <c r="F65477" s="10"/>
      <c r="G65477" s="10"/>
      <c r="H65477" s="39"/>
      <c r="I65477" s="40"/>
      <c r="J65477" s="41"/>
      <c r="K65477" s="43"/>
      <c r="L65477" s="14"/>
      <c r="M65477" s="43"/>
      <c r="N65477" s="14"/>
      <c r="O65477" s="14"/>
      <c r="P65477" s="43"/>
      <c r="Q65477" s="43"/>
      <c r="R65477" s="43"/>
      <c r="S65477" s="14"/>
      <c r="T65477" s="14"/>
      <c r="U65477" s="14"/>
      <c r="V65477" s="14"/>
      <c r="W65477" s="1"/>
    </row>
    <row r="65478" spans="1:23" ht="23.25">
      <c r="A65478" s="11"/>
      <c r="B65478" s="10"/>
      <c r="C65478" s="10"/>
      <c r="D65478" s="10"/>
      <c r="E65478" s="10"/>
      <c r="F65478" s="10"/>
      <c r="G65478" s="10"/>
      <c r="H65478" s="39"/>
      <c r="I65478" s="40"/>
      <c r="J65478" s="41"/>
      <c r="K65478" s="12"/>
      <c r="L65478" s="12"/>
      <c r="M65478" s="12"/>
      <c r="N65478" s="12"/>
      <c r="O65478" s="12"/>
      <c r="P65478" s="12"/>
      <c r="Q65478" s="12"/>
      <c r="R65478" s="12"/>
      <c r="S65478" s="12"/>
      <c r="T65478" s="12"/>
      <c r="U65478" s="12"/>
      <c r="V65478" s="12"/>
      <c r="W65478" s="1"/>
    </row>
    <row r="65479" spans="1:23" ht="23.25">
      <c r="A65479" s="11"/>
      <c r="B65479" s="10"/>
      <c r="C65479" s="10"/>
      <c r="D65479" s="10"/>
      <c r="E65479" s="10"/>
      <c r="F65479" s="10"/>
      <c r="G65479" s="10"/>
      <c r="H65479" s="39"/>
      <c r="I65479" s="40"/>
      <c r="J65479" s="41"/>
      <c r="K65479" s="43"/>
      <c r="L65479" s="14"/>
      <c r="M65479" s="43"/>
      <c r="N65479" s="14"/>
      <c r="O65479" s="14"/>
      <c r="P65479" s="43"/>
      <c r="Q65479" s="43"/>
      <c r="R65479" s="43"/>
      <c r="S65479" s="14"/>
      <c r="T65479" s="14"/>
      <c r="U65479" s="14"/>
      <c r="V65479" s="14"/>
      <c r="W65479" s="1"/>
    </row>
    <row r="65480" spans="1:23" ht="23.25">
      <c r="A65480" s="11"/>
      <c r="B65480" s="10"/>
      <c r="C65480" s="10"/>
      <c r="D65480" s="10"/>
      <c r="E65480" s="10"/>
      <c r="F65480" s="10"/>
      <c r="G65480" s="10"/>
      <c r="H65480" s="39"/>
      <c r="I65480" s="40"/>
      <c r="J65480" s="41"/>
      <c r="K65480" s="43"/>
      <c r="L65480" s="14"/>
      <c r="M65480" s="43"/>
      <c r="N65480" s="14"/>
      <c r="O65480" s="14"/>
      <c r="P65480" s="43"/>
      <c r="Q65480" s="43"/>
      <c r="R65480" s="43"/>
      <c r="S65480" s="14"/>
      <c r="T65480" s="14"/>
      <c r="U65480" s="14"/>
      <c r="V65480" s="14"/>
      <c r="W65480" s="1"/>
    </row>
    <row r="65481" spans="1:23" ht="23.25">
      <c r="A65481" s="11"/>
      <c r="B65481" s="10"/>
      <c r="C65481" s="10"/>
      <c r="D65481" s="10"/>
      <c r="E65481" s="10"/>
      <c r="F65481" s="10"/>
      <c r="G65481" s="10"/>
      <c r="H65481" s="39"/>
      <c r="I65481" s="40"/>
      <c r="J65481" s="41"/>
      <c r="K65481" s="43"/>
      <c r="L65481" s="14"/>
      <c r="M65481" s="43"/>
      <c r="N65481" s="14"/>
      <c r="O65481" s="14"/>
      <c r="P65481" s="43"/>
      <c r="Q65481" s="43"/>
      <c r="R65481" s="43"/>
      <c r="S65481" s="14"/>
      <c r="T65481" s="14"/>
      <c r="U65481" s="14"/>
      <c r="V65481" s="14"/>
      <c r="W65481" s="1"/>
    </row>
    <row r="65482" spans="1:23" ht="23.25">
      <c r="A65482" s="11"/>
      <c r="B65482" s="10"/>
      <c r="C65482" s="10"/>
      <c r="D65482" s="10"/>
      <c r="E65482" s="10"/>
      <c r="F65482" s="10"/>
      <c r="G65482" s="10"/>
      <c r="H65482" s="39"/>
      <c r="I65482" s="54"/>
      <c r="J65482" s="41"/>
      <c r="K65482" s="43"/>
      <c r="L65482" s="14"/>
      <c r="M65482" s="43"/>
      <c r="N65482" s="14"/>
      <c r="O65482" s="14"/>
      <c r="P65482" s="43"/>
      <c r="Q65482" s="43"/>
      <c r="R65482" s="43"/>
      <c r="S65482" s="14"/>
      <c r="T65482" s="14"/>
      <c r="U65482" s="14"/>
      <c r="V65482" s="14"/>
      <c r="W65482" s="1"/>
    </row>
    <row r="65483" spans="1:23" ht="23.25">
      <c r="A65483" s="11"/>
      <c r="B65483" s="55"/>
      <c r="C65483" s="28"/>
      <c r="D65483" s="28"/>
      <c r="E65483" s="28"/>
      <c r="F65483" s="28"/>
      <c r="G65483" s="28"/>
      <c r="H65483" s="39"/>
      <c r="I65483" s="40"/>
      <c r="J65483" s="41"/>
      <c r="K65483" s="13"/>
      <c r="L65483" s="14"/>
      <c r="M65483" s="15"/>
      <c r="N65483" s="17"/>
      <c r="O65483" s="17"/>
      <c r="P65483" s="18"/>
      <c r="Q65483" s="13"/>
      <c r="R65483" s="42"/>
      <c r="S65483" s="17"/>
      <c r="T65483" s="17"/>
      <c r="U65483" s="17"/>
      <c r="V65483" s="14"/>
      <c r="W65483" s="1"/>
    </row>
    <row r="65484" spans="1:23" ht="23.25">
      <c r="A65484" s="11"/>
      <c r="B65484" s="44"/>
      <c r="C65484" s="10"/>
      <c r="D65484" s="10"/>
      <c r="E65484" s="10"/>
      <c r="F65484" s="10"/>
      <c r="G65484" s="10"/>
      <c r="H65484" s="39"/>
      <c r="I65484" s="40"/>
      <c r="J65484" s="41"/>
      <c r="K65484" s="13"/>
      <c r="L65484" s="14"/>
      <c r="M65484" s="15"/>
      <c r="N65484" s="17"/>
      <c r="O65484" s="17"/>
      <c r="P65484" s="18"/>
      <c r="Q65484" s="13"/>
      <c r="R65484" s="42"/>
      <c r="S65484" s="17"/>
      <c r="T65484" s="17"/>
      <c r="U65484" s="17"/>
      <c r="V65484" s="14"/>
      <c r="W65484" s="1"/>
    </row>
    <row r="65485" spans="1:23" ht="23.25">
      <c r="A65485" s="11"/>
      <c r="B65485" s="44"/>
      <c r="C65485" s="10"/>
      <c r="D65485" s="10"/>
      <c r="E65485" s="10"/>
      <c r="F65485" s="10"/>
      <c r="G65485" s="10"/>
      <c r="H65485" s="39"/>
      <c r="I65485" s="40"/>
      <c r="J65485" s="41"/>
      <c r="K65485" s="13"/>
      <c r="L65485" s="14"/>
      <c r="M65485" s="15"/>
      <c r="N65485" s="17"/>
      <c r="O65485" s="17"/>
      <c r="P65485" s="18"/>
      <c r="Q65485" s="13"/>
      <c r="R65485" s="42"/>
      <c r="S65485" s="17"/>
      <c r="T65485" s="17"/>
      <c r="U65485" s="17"/>
      <c r="V65485" s="14"/>
      <c r="W65485" s="1"/>
    </row>
    <row r="65486" spans="1:23" ht="23.25">
      <c r="A65486" s="11"/>
      <c r="B65486" s="44"/>
      <c r="C65486" s="45"/>
      <c r="D65486" s="45"/>
      <c r="E65486" s="45"/>
      <c r="F65486" s="45"/>
      <c r="G65486" s="45"/>
      <c r="H65486" s="40"/>
      <c r="I65486" s="40"/>
      <c r="J65486" s="41"/>
      <c r="K65486" s="12"/>
      <c r="L65486" s="12"/>
      <c r="M65486" s="12"/>
      <c r="N65486" s="12"/>
      <c r="O65486" s="12"/>
      <c r="P65486" s="12"/>
      <c r="Q65486" s="12"/>
      <c r="R65486" s="12"/>
      <c r="S65486" s="12"/>
      <c r="T65486" s="12"/>
      <c r="U65486" s="12"/>
      <c r="V65486" s="12"/>
      <c r="W65486" s="1"/>
    </row>
    <row r="65487" spans="1:23" ht="23.25">
      <c r="A65487" s="11"/>
      <c r="B65487" s="44"/>
      <c r="C65487" s="45"/>
      <c r="D65487" s="45"/>
      <c r="E65487" s="45"/>
      <c r="F65487" s="45"/>
      <c r="G65487" s="45"/>
      <c r="H65487" s="40"/>
      <c r="I65487" s="40"/>
      <c r="J65487" s="41"/>
      <c r="K65487" s="12"/>
      <c r="L65487" s="12"/>
      <c r="M65487" s="12"/>
      <c r="N65487" s="12"/>
      <c r="O65487" s="12"/>
      <c r="P65487" s="12"/>
      <c r="Q65487" s="12"/>
      <c r="R65487" s="12"/>
      <c r="S65487" s="12"/>
      <c r="T65487" s="12"/>
      <c r="U65487" s="12"/>
      <c r="V65487" s="12"/>
      <c r="W65487" s="1"/>
    </row>
    <row r="65488" spans="1:23" ht="23.25">
      <c r="A65488" s="11"/>
      <c r="B65488" s="55"/>
      <c r="C65488" s="55"/>
      <c r="D65488" s="55"/>
      <c r="E65488" s="55"/>
      <c r="F65488" s="55"/>
      <c r="G65488" s="44"/>
      <c r="H65488" s="39"/>
      <c r="I65488" s="40"/>
      <c r="J65488" s="41"/>
      <c r="K65488" s="43"/>
      <c r="L65488" s="14"/>
      <c r="M65488" s="43"/>
      <c r="N65488" s="14"/>
      <c r="O65488" s="14"/>
      <c r="P65488" s="43"/>
      <c r="Q65488" s="43"/>
      <c r="R65488" s="43"/>
      <c r="S65488" s="14"/>
      <c r="T65488" s="14"/>
      <c r="U65488" s="14"/>
      <c r="V65488" s="14"/>
      <c r="W65488" s="1"/>
    </row>
    <row r="65489" spans="1:23" ht="23.25">
      <c r="A65489" s="11"/>
      <c r="B65489" s="44"/>
      <c r="C65489" s="44"/>
      <c r="D65489" s="44"/>
      <c r="E65489" s="44"/>
      <c r="F65489" s="44"/>
      <c r="G65489" s="44"/>
      <c r="H65489" s="39"/>
      <c r="I65489" s="40"/>
      <c r="J65489" s="41"/>
      <c r="K65489" s="43"/>
      <c r="L65489" s="14"/>
      <c r="M65489" s="43"/>
      <c r="N65489" s="14"/>
      <c r="O65489" s="14"/>
      <c r="P65489" s="43"/>
      <c r="Q65489" s="43"/>
      <c r="R65489" s="43"/>
      <c r="S65489" s="14"/>
      <c r="T65489" s="14"/>
      <c r="U65489" s="14"/>
      <c r="V65489" s="14"/>
      <c r="W65489" s="1"/>
    </row>
    <row r="65490" spans="1:23" ht="23.25">
      <c r="A65490" s="11"/>
      <c r="B65490" s="44"/>
      <c r="C65490" s="45"/>
      <c r="D65490" s="45"/>
      <c r="E65490" s="45"/>
      <c r="F65490" s="45"/>
      <c r="G65490" s="45"/>
      <c r="H65490" s="40"/>
      <c r="I65490" s="40"/>
      <c r="J65490" s="41"/>
      <c r="K65490" s="12"/>
      <c r="L65490" s="12"/>
      <c r="M65490" s="12"/>
      <c r="N65490" s="12"/>
      <c r="O65490" s="12"/>
      <c r="P65490" s="12"/>
      <c r="Q65490" s="12"/>
      <c r="R65490" s="12"/>
      <c r="S65490" s="12"/>
      <c r="T65490" s="12"/>
      <c r="U65490" s="12"/>
      <c r="V65490" s="12"/>
      <c r="W65490" s="1"/>
    </row>
    <row r="65491" spans="1:23" ht="23.25">
      <c r="A65491" s="11"/>
      <c r="B65491" s="44"/>
      <c r="C65491" s="44"/>
      <c r="D65491" s="44"/>
      <c r="E65491" s="44"/>
      <c r="F65491" s="44"/>
      <c r="G65491" s="44"/>
      <c r="H65491" s="39"/>
      <c r="I65491" s="40"/>
      <c r="J65491" s="41"/>
      <c r="K65491" s="43"/>
      <c r="L65491" s="14"/>
      <c r="M65491" s="43"/>
      <c r="N65491" s="14"/>
      <c r="O65491" s="14"/>
      <c r="P65491" s="43"/>
      <c r="Q65491" s="43"/>
      <c r="R65491" s="43"/>
      <c r="S65491" s="14"/>
      <c r="T65491" s="14"/>
      <c r="U65491" s="14"/>
      <c r="V65491" s="14"/>
      <c r="W65491" s="1"/>
    </row>
    <row r="65492" spans="1:23" ht="23.25">
      <c r="A65492" s="11"/>
      <c r="B65492" s="44"/>
      <c r="C65492" s="44"/>
      <c r="D65492" s="44"/>
      <c r="E65492" s="44"/>
      <c r="F65492" s="44"/>
      <c r="G65492" s="44"/>
      <c r="H65492" s="39"/>
      <c r="I65492" s="40"/>
      <c r="J65492" s="41"/>
      <c r="K65492" s="43"/>
      <c r="L65492" s="14"/>
      <c r="M65492" s="43"/>
      <c r="N65492" s="14"/>
      <c r="O65492" s="14"/>
      <c r="P65492" s="43"/>
      <c r="Q65492" s="43"/>
      <c r="R65492" s="43"/>
      <c r="S65492" s="14"/>
      <c r="T65492" s="14"/>
      <c r="U65492" s="14"/>
      <c r="V65492" s="14"/>
      <c r="W65492" s="1"/>
    </row>
    <row r="65493" spans="1:23" ht="23.25">
      <c r="A65493" s="11"/>
      <c r="B65493" s="44"/>
      <c r="C65493" s="44"/>
      <c r="D65493" s="44"/>
      <c r="E65493" s="44"/>
      <c r="F65493" s="44"/>
      <c r="G65493" s="44"/>
      <c r="H65493" s="39"/>
      <c r="I65493" s="40"/>
      <c r="J65493" s="41"/>
      <c r="K65493" s="43"/>
      <c r="L65493" s="14"/>
      <c r="M65493" s="43"/>
      <c r="N65493" s="14"/>
      <c r="O65493" s="14"/>
      <c r="P65493" s="43"/>
      <c r="Q65493" s="43"/>
      <c r="R65493" s="43"/>
      <c r="S65493" s="14"/>
      <c r="T65493" s="14"/>
      <c r="U65493" s="14"/>
      <c r="V65493" s="14"/>
      <c r="W65493" s="1"/>
    </row>
    <row r="65494" spans="1:23" ht="23.25">
      <c r="A65494" s="11"/>
      <c r="B65494" s="44"/>
      <c r="C65494" s="44"/>
      <c r="D65494" s="44"/>
      <c r="E65494" s="44"/>
      <c r="F65494" s="44"/>
      <c r="G65494" s="44"/>
      <c r="H65494" s="39"/>
      <c r="I65494" s="40"/>
      <c r="J65494" s="41"/>
      <c r="K65494" s="43"/>
      <c r="L65494" s="14"/>
      <c r="M65494" s="43"/>
      <c r="N65494" s="14"/>
      <c r="O65494" s="14"/>
      <c r="P65494" s="43"/>
      <c r="Q65494" s="43"/>
      <c r="R65494" s="43"/>
      <c r="S65494" s="14"/>
      <c r="T65494" s="14"/>
      <c r="U65494" s="14"/>
      <c r="V65494" s="14"/>
      <c r="W65494" s="1"/>
    </row>
    <row r="65495" spans="1:23" ht="23.25">
      <c r="A65495" s="11"/>
      <c r="B65495" s="44"/>
      <c r="C65495" s="44"/>
      <c r="D65495" s="44"/>
      <c r="E65495" s="44"/>
      <c r="F65495" s="44"/>
      <c r="G65495" s="44"/>
      <c r="H65495" s="39"/>
      <c r="I65495" s="40"/>
      <c r="J65495" s="41"/>
      <c r="K65495" s="43"/>
      <c r="L65495" s="14"/>
      <c r="M65495" s="43"/>
      <c r="N65495" s="14"/>
      <c r="O65495" s="14"/>
      <c r="P65495" s="43"/>
      <c r="Q65495" s="43"/>
      <c r="R65495" s="43"/>
      <c r="S65495" s="14"/>
      <c r="T65495" s="14"/>
      <c r="U65495" s="14"/>
      <c r="V65495" s="14"/>
      <c r="W65495" s="1"/>
    </row>
    <row r="65496" spans="1:23" ht="23.25">
      <c r="A65496" s="11"/>
      <c r="B65496" s="44"/>
      <c r="C65496" s="44"/>
      <c r="D65496" s="44"/>
      <c r="E65496" s="44"/>
      <c r="F65496" s="44"/>
      <c r="G65496" s="44"/>
      <c r="H65496" s="39"/>
      <c r="I65496" s="40"/>
      <c r="J65496" s="41"/>
      <c r="K65496" s="43"/>
      <c r="L65496" s="14"/>
      <c r="M65496" s="43"/>
      <c r="N65496" s="14"/>
      <c r="O65496" s="14"/>
      <c r="P65496" s="43"/>
      <c r="Q65496" s="43"/>
      <c r="R65496" s="43"/>
      <c r="S65496" s="14"/>
      <c r="T65496" s="14"/>
      <c r="U65496" s="14"/>
      <c r="V65496" s="14"/>
      <c r="W65496" s="1"/>
    </row>
    <row r="65497" spans="1:23" ht="23.25">
      <c r="A65497" s="11"/>
      <c r="B65497" s="56"/>
      <c r="C65497" s="56"/>
      <c r="D65497" s="56"/>
      <c r="E65497" s="56"/>
      <c r="F65497" s="56"/>
      <c r="G65497" s="56"/>
      <c r="H65497" s="46"/>
      <c r="I65497" s="47"/>
      <c r="J65497" s="48"/>
      <c r="K65497" s="49"/>
      <c r="L65497" s="50"/>
      <c r="M65497" s="49"/>
      <c r="N65497" s="50"/>
      <c r="O65497" s="50"/>
      <c r="P65497" s="49"/>
      <c r="Q65497" s="49"/>
      <c r="R65497" s="49"/>
      <c r="S65497" s="50"/>
      <c r="T65497" s="50"/>
      <c r="U65497" s="50"/>
      <c r="V65497" s="50"/>
      <c r="W65497" s="1"/>
    </row>
    <row r="65498" spans="1:23" ht="23.25">
      <c r="A65498" s="1" t="s">
        <v>23</v>
      </c>
      <c r="B65498" s="58"/>
      <c r="C65498" s="58"/>
      <c r="D65498" s="58"/>
      <c r="E65498" s="58"/>
      <c r="F65498" s="58"/>
      <c r="G65498" s="58"/>
      <c r="H65498" s="58"/>
      <c r="I65498" s="58"/>
      <c r="J65498" s="58"/>
      <c r="K65498" s="57"/>
      <c r="L65498" s="57"/>
      <c r="M65498" s="57"/>
      <c r="N65498" s="57"/>
      <c r="O65498" s="57"/>
      <c r="P65498" s="57"/>
      <c r="Q65498" s="57"/>
      <c r="R65498" s="57"/>
      <c r="S65498" s="57"/>
      <c r="T65498" s="57"/>
      <c r="U65498" s="57"/>
      <c r="V65498" s="57"/>
      <c r="W65498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5" manualBreakCount="5">
    <brk id="76" max="255" man="1"/>
    <brk id="152" max="255" man="1"/>
    <brk id="228" max="255" man="1"/>
    <brk id="304" max="255" man="1"/>
    <brk id="3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1999-06-01T14:16:39Z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