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'Hoja1'!$A$1:$W$228</definedName>
    <definedName name="form">'Hoja1'!$A$65460:$W$65536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<sst xmlns="http://schemas.openxmlformats.org/spreadsheetml/2006/main" count="419" uniqueCount="108">
  <si>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</si>
  <si>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</si>
  <si>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</si>
  <si>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</si>
  <si>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</si>
  <si>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</si>
  <si>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</si>
  <si>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</si>
  <si>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</si>
  <si>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</si>
  <si>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</si>
  <si>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</si>
  <si>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</si>
  <si>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</si>
  <si>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</si>
  <si>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</si>
  <si>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</si>
  <si>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</si>
  <si>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</si>
  <si>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</si>
  <si>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</si>
  <si>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</si>
  <si>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</si>
  <si>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</si>
  <si>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</si>
  <si>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</si>
  <si>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</si>
  <si>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</si>
  <si>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</si>
  <si>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</si>
  <si>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</si>
  <si>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</si>
  <si>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</si>
  <si>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</si>
  <si>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 xml:space="preserve">S E C T O R :  ENERGIA </t>
  </si>
  <si>
    <t xml:space="preserve"> E N T I D A D :  PEMEX EXPLORACION Y PRODUCCION </t>
  </si>
  <si>
    <t>TOTAL ORIGINAL</t>
  </si>
  <si>
    <t>TOTAL EJERCIDO</t>
  </si>
  <si>
    <t>PORCENTAJE DE EJERCICIO EJER/ORIG</t>
  </si>
  <si>
    <t>SEGURIDAD SOCIAL</t>
  </si>
  <si>
    <t>09</t>
  </si>
  <si>
    <t xml:space="preserve">  Original</t>
  </si>
  <si>
    <t xml:space="preserve">  Ejercido</t>
  </si>
  <si>
    <t xml:space="preserve">  Porcentaje de Ejercicio Ejer/Orig</t>
  </si>
  <si>
    <t>02</t>
  </si>
  <si>
    <t>Pensiones y Jubilaciones</t>
  </si>
  <si>
    <t>17</t>
  </si>
  <si>
    <t>Programa de Desarrollo y Restructuración</t>
  </si>
  <si>
    <t>del Sector de la Energía</t>
  </si>
  <si>
    <t>423</t>
  </si>
  <si>
    <t>Proporcionar prestaciones económicas</t>
  </si>
  <si>
    <t>MEDIO AMBIENTE Y RECURSOS NATURA-</t>
  </si>
  <si>
    <t>LES</t>
  </si>
  <si>
    <t>14</t>
  </si>
  <si>
    <t>01</t>
  </si>
  <si>
    <t>Medio Ambiente</t>
  </si>
  <si>
    <t>Programa de Desarrollo y Reestructuración</t>
  </si>
  <si>
    <t xml:space="preserve">del Sector de la Energía </t>
  </si>
  <si>
    <t>437</t>
  </si>
  <si>
    <t>15</t>
  </si>
  <si>
    <t>ENERGIA</t>
  </si>
  <si>
    <t>Hidrocarburos</t>
  </si>
  <si>
    <t>K002</t>
  </si>
  <si>
    <t>Exploración petrolera</t>
  </si>
  <si>
    <t>444</t>
  </si>
  <si>
    <t xml:space="preserve">Comercializar petróleo, gas, petrolíferos y </t>
  </si>
  <si>
    <t>petroquímicos</t>
  </si>
  <si>
    <t>Comercialización de hidrocarburos en el país</t>
  </si>
  <si>
    <t>506</t>
  </si>
  <si>
    <t>quimicos</t>
  </si>
  <si>
    <t>Producción de hidrocarburos</t>
  </si>
  <si>
    <t>K003</t>
  </si>
  <si>
    <t>Desarrollo de campos</t>
  </si>
  <si>
    <t>K004</t>
  </si>
  <si>
    <t>Desarrollo de pozos intermedios</t>
  </si>
  <si>
    <t>K005</t>
  </si>
  <si>
    <t>Otros sistemas de explotación</t>
  </si>
  <si>
    <t>K006</t>
  </si>
  <si>
    <t>Participación con otros organismos y/o filiales</t>
  </si>
  <si>
    <t>701</t>
  </si>
  <si>
    <t>financieros</t>
  </si>
  <si>
    <t>Otros programas operacionales de inversión</t>
  </si>
  <si>
    <t>Otras actividades</t>
  </si>
  <si>
    <t>704</t>
  </si>
  <si>
    <t>Mantenimiento de infraestructura de explota-</t>
  </si>
  <si>
    <t>ción</t>
  </si>
  <si>
    <t>HOJA   2   DE   6   .</t>
  </si>
  <si>
    <t>HOJA   3   DE   6   .</t>
  </si>
  <si>
    <t>HOJA   4   DE   6   .</t>
  </si>
  <si>
    <t>HOJA   5   DE   6   .</t>
  </si>
  <si>
    <t>HOJA   6   DE   6   .</t>
  </si>
  <si>
    <t>I013</t>
  </si>
  <si>
    <t>I007</t>
  </si>
  <si>
    <t>I003</t>
  </si>
  <si>
    <t>I004</t>
  </si>
  <si>
    <t>I008</t>
  </si>
  <si>
    <t>Infraestructura de Explotación</t>
  </si>
  <si>
    <t>K016</t>
  </si>
  <si>
    <t>Desarrollar y construir infraestructura básica</t>
  </si>
  <si>
    <t>de la infraestructura básica</t>
  </si>
  <si>
    <t>EJERCICIO PROGRAMATICO ECONOMICO DEL GASTO DEVENGADO DE ORGANISMOS Y EMPRESAS DE CONTROL PRESUPUESTARIO DIRECTO    A/</t>
  </si>
  <si>
    <t>Producir  petróleo,  gas,  petrolíferos y petro-</t>
  </si>
  <si>
    <t>Administrar  recursos  humanos, materiales y</t>
  </si>
  <si>
    <t xml:space="preserve">Conservar   y   mantener la infraestructura de </t>
  </si>
  <si>
    <t xml:space="preserve">bienes  muebles  e inmuebles diferentes a los </t>
  </si>
  <si>
    <t>P08G052</t>
  </si>
  <si>
    <t xml:space="preserve"> P08G052</t>
  </si>
  <si>
    <t>A/  Mediante oficio No. 340-A- 2063 de fecha 30 de noviembre de 1998, la S.H.C.P., autorizó la reclasificación de diversos conceptos del Gasto del capítulo de Servicios Generales al de Servicios Personales.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</si>
</sst>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72" fontId="0" fillId="2" borderId="0" xfId="0" applyNumberFormat="1" applyFont="1" applyFill="1" applyAlignment="1">
      <alignment vertical="center"/>
    </xf>
    <xf numFmtId="172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72" fontId="0" fillId="2" borderId="3" xfId="0" applyNumberFormat="1" applyFont="1" applyFill="1" applyBorder="1" applyAlignment="1">
      <alignment horizontal="centerContinuous" vertical="center"/>
    </xf>
    <xf numFmtId="172" fontId="0" fillId="2" borderId="4" xfId="0" applyNumberFormat="1" applyFont="1" applyFill="1" applyBorder="1" applyAlignment="1">
      <alignment horizontal="centerContinuous" vertical="center"/>
    </xf>
    <xf numFmtId="172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72" fontId="0" fillId="2" borderId="8" xfId="0" applyNumberFormat="1" applyFont="1" applyFill="1" applyBorder="1" applyAlignment="1">
      <alignment vertical="center"/>
    </xf>
    <xf numFmtId="172" fontId="1" fillId="2" borderId="0" xfId="0" applyNumberFormat="1" applyFont="1" applyFill="1" applyAlignment="1">
      <alignment vertical="center"/>
    </xf>
    <xf numFmtId="172" fontId="1" fillId="2" borderId="9" xfId="0" applyNumberFormat="1" applyFont="1" applyFill="1" applyBorder="1" applyAlignment="1">
      <alignment vertical="center"/>
    </xf>
    <xf numFmtId="172" fontId="1" fillId="2" borderId="10" xfId="0" applyNumberFormat="1" applyFont="1" applyFill="1" applyBorder="1" applyAlignment="1">
      <alignment vertical="center"/>
    </xf>
    <xf numFmtId="172" fontId="1" fillId="2" borderId="7" xfId="0" applyNumberFormat="1" applyFont="1" applyFill="1" applyBorder="1" applyAlignment="1">
      <alignment horizontal="center" vertical="center"/>
    </xf>
    <xf numFmtId="172" fontId="1" fillId="2" borderId="7" xfId="0" applyNumberFormat="1" applyFont="1" applyFill="1" applyBorder="1" applyAlignment="1">
      <alignment vertical="center"/>
    </xf>
    <xf numFmtId="172" fontId="1" fillId="2" borderId="11" xfId="0" applyNumberFormat="1" applyFont="1" applyFill="1" applyBorder="1" applyAlignment="1">
      <alignment vertical="center"/>
    </xf>
    <xf numFmtId="172" fontId="1" fillId="2" borderId="12" xfId="0" applyNumberFormat="1" applyFont="1" applyFill="1" applyBorder="1" applyAlignment="1">
      <alignment horizontal="center" vertical="center"/>
    </xf>
    <xf numFmtId="172" fontId="1" fillId="2" borderId="13" xfId="0" applyNumberFormat="1" applyFont="1" applyFill="1" applyBorder="1" applyAlignment="1">
      <alignment horizontal="centerContinuous" vertical="center"/>
    </xf>
    <xf numFmtId="172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72" fontId="1" fillId="2" borderId="0" xfId="0" applyNumberFormat="1" applyFont="1" applyFill="1" applyAlignment="1">
      <alignment horizontal="center" vertical="center"/>
    </xf>
    <xf numFmtId="172" fontId="1" fillId="2" borderId="9" xfId="0" applyNumberFormat="1" applyFont="1" applyFill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/>
    </xf>
    <xf numFmtId="172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72" fontId="1" fillId="2" borderId="17" xfId="0" applyNumberFormat="1" applyFont="1" applyFill="1" applyBorder="1" applyAlignment="1">
      <alignment vertical="center"/>
    </xf>
    <xf numFmtId="172" fontId="1" fillId="2" borderId="18" xfId="0" applyNumberFormat="1" applyFont="1" applyFill="1" applyBorder="1" applyAlignment="1">
      <alignment horizontal="center" vertical="center"/>
    </xf>
    <xf numFmtId="172" fontId="1" fillId="2" borderId="19" xfId="0" applyNumberFormat="1" applyFont="1" applyFill="1" applyBorder="1" applyAlignment="1">
      <alignment vertical="center"/>
    </xf>
    <xf numFmtId="172" fontId="1" fillId="2" borderId="13" xfId="0" applyNumberFormat="1" applyFont="1" applyFill="1" applyBorder="1" applyAlignment="1">
      <alignment horizontal="center" vertical="center"/>
    </xf>
    <xf numFmtId="172" fontId="1" fillId="2" borderId="13" xfId="0" applyNumberFormat="1" applyFont="1" applyFill="1" applyBorder="1" applyAlignment="1">
      <alignment vertical="center"/>
    </xf>
    <xf numFmtId="172" fontId="1" fillId="2" borderId="20" xfId="0" applyNumberFormat="1" applyFont="1" applyFill="1" applyBorder="1" applyAlignment="1">
      <alignment horizontal="center" vertical="center"/>
    </xf>
    <xf numFmtId="172" fontId="1" fillId="2" borderId="21" xfId="0" applyNumberFormat="1" applyFont="1" applyFill="1" applyBorder="1" applyAlignment="1">
      <alignment horizontal="center" vertical="center"/>
    </xf>
    <xf numFmtId="172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72" fontId="1" fillId="2" borderId="12" xfId="0" applyNumberFormat="1" applyFont="1" applyFill="1" applyBorder="1" applyAlignment="1">
      <alignment vertical="center"/>
    </xf>
    <xf numFmtId="172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72" fontId="1" fillId="2" borderId="14" xfId="0" applyNumberFormat="1" applyFont="1" applyFill="1" applyBorder="1" applyAlignment="1">
      <alignment vertical="center"/>
    </xf>
    <xf numFmtId="172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2" fontId="0" fillId="0" borderId="2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horizontal="center"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9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5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vertical="center"/>
    </xf>
    <xf numFmtId="49" fontId="0" fillId="0" borderId="9" xfId="0" applyNumberFormat="1" applyFont="1" applyFill="1" applyBorder="1" applyAlignment="1" quotePrefix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498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1" t="s">
        <v>24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7"/>
    </row>
    <row r="2" spans="1:23" ht="23.25">
      <c r="A2" s="57"/>
      <c r="B2" s="61" t="s">
        <v>100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7"/>
    </row>
    <row r="3" spans="1:23" ht="23.25">
      <c r="A3" s="57"/>
      <c r="B3" s="61" t="s">
        <v>25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</row>
    <row r="4" spans="1:23" ht="23.25">
      <c r="A4" s="5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105</v>
      </c>
      <c r="W4" s="57"/>
    </row>
    <row r="5" spans="1:23" ht="23.25">
      <c r="A5" s="57"/>
      <c r="B5" s="63" t="s">
        <v>35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 t="s">
        <v>34</v>
      </c>
      <c r="Q5" s="64"/>
      <c r="R5" s="64"/>
      <c r="S5" s="64"/>
      <c r="T5" s="64"/>
      <c r="U5" s="64"/>
      <c r="V5" s="65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6"/>
      <c r="C7" s="67"/>
      <c r="D7" s="67"/>
      <c r="E7" s="67"/>
      <c r="F7" s="67"/>
      <c r="G7" s="67"/>
      <c r="H7" s="66"/>
      <c r="I7" s="67"/>
      <c r="J7" s="68"/>
      <c r="K7" s="69" t="s">
        <v>0</v>
      </c>
      <c r="L7" s="69"/>
      <c r="M7" s="69"/>
      <c r="N7" s="69"/>
      <c r="O7" s="69"/>
      <c r="P7" s="70" t="s">
        <v>1</v>
      </c>
      <c r="Q7" s="69"/>
      <c r="R7" s="69"/>
      <c r="S7" s="69"/>
      <c r="T7" s="70" t="s">
        <v>2</v>
      </c>
      <c r="U7" s="69"/>
      <c r="V7" s="71"/>
      <c r="W7" s="57"/>
    </row>
    <row r="8" spans="1:23" ht="23.25">
      <c r="A8" s="57"/>
      <c r="B8" s="72" t="s">
        <v>3</v>
      </c>
      <c r="C8" s="73"/>
      <c r="D8" s="73"/>
      <c r="E8" s="73"/>
      <c r="F8" s="73"/>
      <c r="G8" s="74"/>
      <c r="H8" s="75"/>
      <c r="I8" s="58"/>
      <c r="J8" s="76"/>
      <c r="K8" s="77"/>
      <c r="L8" s="78"/>
      <c r="M8" s="79"/>
      <c r="N8" s="80"/>
      <c r="O8" s="81"/>
      <c r="P8" s="82"/>
      <c r="Q8" s="77"/>
      <c r="R8" s="83"/>
      <c r="S8" s="81"/>
      <c r="T8" s="81"/>
      <c r="U8" s="84" t="s">
        <v>4</v>
      </c>
      <c r="V8" s="85"/>
      <c r="W8" s="57"/>
    </row>
    <row r="9" spans="1:23" ht="23.25">
      <c r="A9" s="57"/>
      <c r="B9" s="75"/>
      <c r="C9" s="86"/>
      <c r="D9" s="86"/>
      <c r="E9" s="86"/>
      <c r="F9" s="87"/>
      <c r="G9" s="86"/>
      <c r="H9" s="75"/>
      <c r="I9" s="88" t="s">
        <v>5</v>
      </c>
      <c r="J9" s="76"/>
      <c r="K9" s="89" t="s">
        <v>6</v>
      </c>
      <c r="L9" s="90" t="s">
        <v>7</v>
      </c>
      <c r="M9" s="91" t="s">
        <v>6</v>
      </c>
      <c r="N9" s="80" t="s">
        <v>8</v>
      </c>
      <c r="O9" s="78"/>
      <c r="P9" s="92" t="s">
        <v>9</v>
      </c>
      <c r="Q9" s="89" t="s">
        <v>10</v>
      </c>
      <c r="R9" s="83" t="s">
        <v>32</v>
      </c>
      <c r="S9" s="81"/>
      <c r="T9" s="81"/>
      <c r="U9" s="81"/>
      <c r="V9" s="90"/>
      <c r="W9" s="57"/>
    </row>
    <row r="10" spans="1:23" ht="23.25">
      <c r="A10" s="57"/>
      <c r="B10" s="93" t="s">
        <v>26</v>
      </c>
      <c r="C10" s="93" t="s">
        <v>27</v>
      </c>
      <c r="D10" s="93" t="s">
        <v>28</v>
      </c>
      <c r="E10" s="93" t="s">
        <v>29</v>
      </c>
      <c r="F10" s="93" t="s">
        <v>30</v>
      </c>
      <c r="G10" s="93" t="s">
        <v>31</v>
      </c>
      <c r="H10" s="75"/>
      <c r="I10" s="88"/>
      <c r="J10" s="76"/>
      <c r="K10" s="89" t="s">
        <v>11</v>
      </c>
      <c r="L10" s="90" t="s">
        <v>12</v>
      </c>
      <c r="M10" s="91" t="s">
        <v>13</v>
      </c>
      <c r="N10" s="80" t="s">
        <v>14</v>
      </c>
      <c r="O10" s="90" t="s">
        <v>15</v>
      </c>
      <c r="P10" s="92" t="s">
        <v>16</v>
      </c>
      <c r="Q10" s="89" t="s">
        <v>17</v>
      </c>
      <c r="R10" s="83" t="s">
        <v>33</v>
      </c>
      <c r="S10" s="80" t="s">
        <v>15</v>
      </c>
      <c r="T10" s="80" t="s">
        <v>18</v>
      </c>
      <c r="U10" s="80" t="s">
        <v>19</v>
      </c>
      <c r="V10" s="90" t="s">
        <v>20</v>
      </c>
      <c r="W10" s="57"/>
    </row>
    <row r="11" spans="1:23" ht="23.25">
      <c r="A11" s="57"/>
      <c r="B11" s="94"/>
      <c r="C11" s="94"/>
      <c r="D11" s="94"/>
      <c r="E11" s="94"/>
      <c r="F11" s="94"/>
      <c r="G11" s="94"/>
      <c r="H11" s="94"/>
      <c r="I11" s="95"/>
      <c r="J11" s="96"/>
      <c r="K11" s="97"/>
      <c r="L11" s="98"/>
      <c r="M11" s="99"/>
      <c r="N11" s="100"/>
      <c r="O11" s="101"/>
      <c r="P11" s="102" t="s">
        <v>21</v>
      </c>
      <c r="Q11" s="97"/>
      <c r="R11" s="103"/>
      <c r="S11" s="101"/>
      <c r="T11" s="101"/>
      <c r="U11" s="101"/>
      <c r="V11" s="104"/>
      <c r="W11" s="57"/>
    </row>
    <row r="12" spans="1:23" ht="23.25">
      <c r="A12" s="58"/>
      <c r="B12" s="75"/>
      <c r="C12" s="75"/>
      <c r="D12" s="75"/>
      <c r="E12" s="75"/>
      <c r="F12" s="75"/>
      <c r="G12" s="75"/>
      <c r="H12" s="105"/>
      <c r="I12" s="106"/>
      <c r="J12" s="107"/>
      <c r="K12" s="77"/>
      <c r="L12" s="78"/>
      <c r="M12" s="79"/>
      <c r="N12" s="81"/>
      <c r="O12" s="81"/>
      <c r="P12" s="82"/>
      <c r="Q12" s="77"/>
      <c r="R12" s="108"/>
      <c r="S12" s="81"/>
      <c r="T12" s="81"/>
      <c r="U12" s="81"/>
      <c r="V12" s="78"/>
      <c r="W12" s="57"/>
    </row>
    <row r="13" spans="1:23" ht="23.25">
      <c r="A13" s="58"/>
      <c r="B13" s="75"/>
      <c r="C13" s="75"/>
      <c r="D13" s="75"/>
      <c r="E13" s="75"/>
      <c r="F13" s="75"/>
      <c r="G13" s="75"/>
      <c r="H13" s="105"/>
      <c r="I13" s="109" t="s">
        <v>36</v>
      </c>
      <c r="J13" s="110"/>
      <c r="K13" s="111">
        <f aca="true" t="shared" si="0" ref="K13:M14">SUM(K18+K49+K70)</f>
        <v>2913230.1</v>
      </c>
      <c r="L13" s="111">
        <f t="shared" si="0"/>
        <v>1258584.4</v>
      </c>
      <c r="M13" s="111">
        <f t="shared" si="0"/>
        <v>6396081</v>
      </c>
      <c r="N13" s="112"/>
      <c r="O13" s="111">
        <f>SUM(K13:N13)</f>
        <v>10567895.5</v>
      </c>
      <c r="P13" s="111">
        <f>SUM(P18+P49+P70)</f>
        <v>2434828.1</v>
      </c>
      <c r="Q13" s="111">
        <f>SUM(Q18+Q49+Q70)</f>
        <v>21948968.3</v>
      </c>
      <c r="R13" s="112"/>
      <c r="S13" s="113">
        <f>SUM(P13:R13)</f>
        <v>24383796.400000002</v>
      </c>
      <c r="T13" s="113">
        <f>SUM(S13,O13)</f>
        <v>34951691.900000006</v>
      </c>
      <c r="U13" s="113">
        <f>SUM(O13/T13)*100</f>
        <v>30.235719433084146</v>
      </c>
      <c r="V13" s="113">
        <f>SUM(S13/T13)*100</f>
        <v>69.76428056691584</v>
      </c>
      <c r="W13" s="77"/>
    </row>
    <row r="14" spans="1:23" ht="23.25">
      <c r="A14" s="58"/>
      <c r="B14" s="75"/>
      <c r="C14" s="75"/>
      <c r="D14" s="75"/>
      <c r="E14" s="75"/>
      <c r="F14" s="75"/>
      <c r="G14" s="75"/>
      <c r="H14" s="105"/>
      <c r="I14" s="109" t="s">
        <v>37</v>
      </c>
      <c r="J14" s="110"/>
      <c r="K14" s="111">
        <f t="shared" si="0"/>
        <v>6354959</v>
      </c>
      <c r="L14" s="111">
        <f t="shared" si="0"/>
        <v>946408.7999999999</v>
      </c>
      <c r="M14" s="111">
        <f t="shared" si="0"/>
        <v>4139053.1</v>
      </c>
      <c r="N14" s="112"/>
      <c r="O14" s="111">
        <f>SUM(K14:N14)</f>
        <v>11440420.9</v>
      </c>
      <c r="P14" s="111">
        <f>SUM(P19+P50+P71)</f>
        <v>787184.4000000001</v>
      </c>
      <c r="Q14" s="111">
        <f>SUM(Q19+Q50+Q71)</f>
        <v>17995752.3</v>
      </c>
      <c r="R14" s="112"/>
      <c r="S14" s="113">
        <f>SUM(P14:R14)</f>
        <v>18782936.7</v>
      </c>
      <c r="T14" s="113">
        <f>SUM(S14,O14)</f>
        <v>30223357.6</v>
      </c>
      <c r="U14" s="113">
        <f>SUM(O14/T14)*100</f>
        <v>37.85291181546289</v>
      </c>
      <c r="V14" s="113">
        <f>SUM(S14/T14)*100</f>
        <v>62.14708818453711</v>
      </c>
      <c r="W14" s="77"/>
    </row>
    <row r="15" spans="1:23" ht="23.25">
      <c r="A15" s="58"/>
      <c r="B15" s="75"/>
      <c r="C15" s="75"/>
      <c r="D15" s="75"/>
      <c r="E15" s="75"/>
      <c r="F15" s="75"/>
      <c r="G15" s="75"/>
      <c r="H15" s="105"/>
      <c r="I15" s="114" t="s">
        <v>38</v>
      </c>
      <c r="J15" s="107"/>
      <c r="K15" s="111">
        <f>SUM(K14/K13)*100</f>
        <v>218.14133390973817</v>
      </c>
      <c r="L15" s="111">
        <f>SUM(L14/L13)*100</f>
        <v>75.19629196103178</v>
      </c>
      <c r="M15" s="111">
        <f>SUM(M14/M13)*100</f>
        <v>64.71233087886161</v>
      </c>
      <c r="N15" s="112"/>
      <c r="O15" s="111">
        <f>SUM(O14/O13)*100</f>
        <v>108.2563780082799</v>
      </c>
      <c r="P15" s="111">
        <f>SUM(P14/P13)*100</f>
        <v>32.330183802297995</v>
      </c>
      <c r="Q15" s="111">
        <f>SUM(Q14/Q13)*100</f>
        <v>81.98905777270635</v>
      </c>
      <c r="R15" s="112"/>
      <c r="S15" s="111">
        <f>SUM(S14/S13)*100</f>
        <v>77.03040327223204</v>
      </c>
      <c r="T15" s="111">
        <f>SUM(T14/T13)*100</f>
        <v>86.4718013836692</v>
      </c>
      <c r="U15" s="113"/>
      <c r="V15" s="113"/>
      <c r="W15" s="57"/>
    </row>
    <row r="16" spans="1:23" ht="23.25">
      <c r="A16" s="58"/>
      <c r="B16" s="75"/>
      <c r="C16" s="75"/>
      <c r="D16" s="75"/>
      <c r="E16" s="75"/>
      <c r="F16" s="75"/>
      <c r="G16" s="75"/>
      <c r="H16" s="105"/>
      <c r="I16" s="106"/>
      <c r="J16" s="107"/>
      <c r="K16" s="112"/>
      <c r="L16" s="78"/>
      <c r="M16" s="112"/>
      <c r="N16" s="78"/>
      <c r="O16" s="78"/>
      <c r="P16" s="112"/>
      <c r="Q16" s="112"/>
      <c r="R16" s="112"/>
      <c r="S16" s="78"/>
      <c r="T16" s="78"/>
      <c r="U16" s="78"/>
      <c r="V16" s="78"/>
      <c r="W16" s="57"/>
    </row>
    <row r="17" spans="1:23" ht="23.25">
      <c r="A17" s="58"/>
      <c r="B17" s="115" t="s">
        <v>40</v>
      </c>
      <c r="C17" s="75"/>
      <c r="D17" s="75"/>
      <c r="E17" s="75"/>
      <c r="F17" s="75"/>
      <c r="G17" s="75"/>
      <c r="H17" s="105"/>
      <c r="I17" s="106" t="s">
        <v>39</v>
      </c>
      <c r="J17" s="107"/>
      <c r="K17" s="112"/>
      <c r="L17" s="78"/>
      <c r="M17" s="112"/>
      <c r="N17" s="78"/>
      <c r="O17" s="78"/>
      <c r="P17" s="112"/>
      <c r="Q17" s="112"/>
      <c r="R17" s="112"/>
      <c r="S17" s="78"/>
      <c r="T17" s="78"/>
      <c r="U17" s="78"/>
      <c r="V17" s="78"/>
      <c r="W17" s="57"/>
    </row>
    <row r="18" spans="1:23" ht="23.25">
      <c r="A18" s="58"/>
      <c r="B18" s="75"/>
      <c r="C18" s="75"/>
      <c r="D18" s="75"/>
      <c r="E18" s="75"/>
      <c r="F18" s="75"/>
      <c r="G18" s="75"/>
      <c r="H18" s="105"/>
      <c r="I18" s="106" t="s">
        <v>41</v>
      </c>
      <c r="J18" s="107"/>
      <c r="K18" s="112">
        <f aca="true" t="shared" si="1" ref="K18:N19">SUM(K23)</f>
        <v>0</v>
      </c>
      <c r="L18" s="112">
        <f t="shared" si="1"/>
        <v>0</v>
      </c>
      <c r="M18" s="112">
        <f t="shared" si="1"/>
        <v>769011</v>
      </c>
      <c r="N18" s="112">
        <f t="shared" si="1"/>
        <v>0</v>
      </c>
      <c r="O18" s="112">
        <f>SUM(K18:N18)</f>
        <v>769011</v>
      </c>
      <c r="P18" s="112">
        <f aca="true" t="shared" si="2" ref="P18:R19">SUM(P23)</f>
        <v>0</v>
      </c>
      <c r="Q18" s="112">
        <f t="shared" si="2"/>
        <v>0</v>
      </c>
      <c r="R18" s="112">
        <f t="shared" si="2"/>
        <v>0</v>
      </c>
      <c r="S18" s="78"/>
      <c r="T18" s="78">
        <f>SUM(O18+S18)</f>
        <v>769011</v>
      </c>
      <c r="U18" s="78">
        <f>SUM(O18/T18)*100</f>
        <v>100</v>
      </c>
      <c r="V18" s="78">
        <f>SUM(S18/T18)*100</f>
        <v>0</v>
      </c>
      <c r="W18" s="57"/>
    </row>
    <row r="19" spans="1:23" ht="23.25">
      <c r="A19" s="58"/>
      <c r="B19" s="75"/>
      <c r="C19" s="75"/>
      <c r="D19" s="75"/>
      <c r="E19" s="75"/>
      <c r="F19" s="75"/>
      <c r="G19" s="75"/>
      <c r="H19" s="105"/>
      <c r="I19" s="106" t="s">
        <v>42</v>
      </c>
      <c r="J19" s="107"/>
      <c r="K19" s="112">
        <f t="shared" si="1"/>
        <v>794749.4</v>
      </c>
      <c r="L19" s="112">
        <f t="shared" si="1"/>
        <v>0</v>
      </c>
      <c r="M19" s="112">
        <f t="shared" si="1"/>
        <v>0</v>
      </c>
      <c r="N19" s="112">
        <f t="shared" si="1"/>
        <v>0</v>
      </c>
      <c r="O19" s="112">
        <f>SUM(K19:N19)</f>
        <v>794749.4</v>
      </c>
      <c r="P19" s="112">
        <f t="shared" si="2"/>
        <v>0</v>
      </c>
      <c r="Q19" s="112">
        <f t="shared" si="2"/>
        <v>0</v>
      </c>
      <c r="R19" s="112">
        <f t="shared" si="2"/>
        <v>0</v>
      </c>
      <c r="S19" s="78"/>
      <c r="T19" s="78">
        <f>SUM(O19+S19)</f>
        <v>794749.4</v>
      </c>
      <c r="U19" s="78">
        <f>SUM(O19/T19)*100</f>
        <v>100</v>
      </c>
      <c r="V19" s="78">
        <f>SUM(S19/T19)*100</f>
        <v>0</v>
      </c>
      <c r="W19" s="57"/>
    </row>
    <row r="20" spans="1:23" ht="23.25">
      <c r="A20" s="58"/>
      <c r="B20" s="75"/>
      <c r="C20" s="75"/>
      <c r="D20" s="75"/>
      <c r="E20" s="75"/>
      <c r="F20" s="75"/>
      <c r="G20" s="75"/>
      <c r="H20" s="105"/>
      <c r="I20" s="106" t="s">
        <v>43</v>
      </c>
      <c r="J20" s="107"/>
      <c r="K20" s="112"/>
      <c r="L20" s="112"/>
      <c r="M20" s="112"/>
      <c r="N20" s="112"/>
      <c r="O20" s="112">
        <f>SUM(O19/O18)*100</f>
        <v>103.34694822310735</v>
      </c>
      <c r="P20" s="112"/>
      <c r="Q20" s="112"/>
      <c r="R20" s="112"/>
      <c r="S20" s="78"/>
      <c r="T20" s="112">
        <f>SUM(T19/T18)*100</f>
        <v>103.34694822310735</v>
      </c>
      <c r="U20" s="78"/>
      <c r="V20" s="78"/>
      <c r="W20" s="57"/>
    </row>
    <row r="21" spans="1:23" ht="23.25">
      <c r="A21" s="58"/>
      <c r="B21" s="75"/>
      <c r="C21" s="75"/>
      <c r="D21" s="75"/>
      <c r="E21" s="75"/>
      <c r="F21" s="75"/>
      <c r="G21" s="75"/>
      <c r="H21" s="105"/>
      <c r="I21" s="106"/>
      <c r="J21" s="107"/>
      <c r="K21" s="112"/>
      <c r="L21" s="112"/>
      <c r="M21" s="112"/>
      <c r="N21" s="112"/>
      <c r="O21" s="78"/>
      <c r="P21" s="112"/>
      <c r="Q21" s="112"/>
      <c r="R21" s="112"/>
      <c r="S21" s="78"/>
      <c r="T21" s="78"/>
      <c r="U21" s="78"/>
      <c r="V21" s="78"/>
      <c r="W21" s="57"/>
    </row>
    <row r="22" spans="1:23" ht="23.25">
      <c r="A22" s="58"/>
      <c r="B22" s="75"/>
      <c r="C22" s="115" t="s">
        <v>44</v>
      </c>
      <c r="D22" s="75"/>
      <c r="E22" s="75"/>
      <c r="F22" s="75"/>
      <c r="G22" s="75"/>
      <c r="H22" s="105"/>
      <c r="I22" s="106" t="s">
        <v>45</v>
      </c>
      <c r="J22" s="107"/>
      <c r="K22" s="112"/>
      <c r="L22" s="112"/>
      <c r="M22" s="112"/>
      <c r="N22" s="112"/>
      <c r="O22" s="78"/>
      <c r="P22" s="112"/>
      <c r="Q22" s="112"/>
      <c r="R22" s="112"/>
      <c r="S22" s="78"/>
      <c r="T22" s="78"/>
      <c r="U22" s="78"/>
      <c r="V22" s="78"/>
      <c r="W22" s="57"/>
    </row>
    <row r="23" spans="1:23" ht="23.25">
      <c r="A23" s="58"/>
      <c r="B23" s="75"/>
      <c r="C23" s="75"/>
      <c r="D23" s="75"/>
      <c r="E23" s="75"/>
      <c r="F23" s="75"/>
      <c r="G23" s="75"/>
      <c r="H23" s="105"/>
      <c r="I23" s="106" t="s">
        <v>41</v>
      </c>
      <c r="J23" s="107"/>
      <c r="K23" s="112">
        <f aca="true" t="shared" si="3" ref="K23:N24">SUM(K29)</f>
        <v>0</v>
      </c>
      <c r="L23" s="112">
        <f t="shared" si="3"/>
        <v>0</v>
      </c>
      <c r="M23" s="112">
        <f t="shared" si="3"/>
        <v>769011</v>
      </c>
      <c r="N23" s="112">
        <f t="shared" si="3"/>
        <v>0</v>
      </c>
      <c r="O23" s="112">
        <f>SUM(K23:N23)</f>
        <v>769011</v>
      </c>
      <c r="P23" s="112">
        <f aca="true" t="shared" si="4" ref="P23:R24">SUM(P29)</f>
        <v>0</v>
      </c>
      <c r="Q23" s="112">
        <f t="shared" si="4"/>
        <v>0</v>
      </c>
      <c r="R23" s="112">
        <f t="shared" si="4"/>
        <v>0</v>
      </c>
      <c r="S23" s="78"/>
      <c r="T23" s="78">
        <f>SUM(O23+S23)</f>
        <v>769011</v>
      </c>
      <c r="U23" s="78">
        <f>SUM(O23/T23)*100</f>
        <v>100</v>
      </c>
      <c r="V23" s="78">
        <f>SUM(S23/T23)*100</f>
        <v>0</v>
      </c>
      <c r="W23" s="57"/>
    </row>
    <row r="24" spans="1:23" ht="23.25">
      <c r="A24" s="58"/>
      <c r="B24" s="75"/>
      <c r="C24" s="75"/>
      <c r="D24" s="75"/>
      <c r="E24" s="75"/>
      <c r="F24" s="75"/>
      <c r="G24" s="75"/>
      <c r="H24" s="105"/>
      <c r="I24" s="106" t="s">
        <v>42</v>
      </c>
      <c r="J24" s="107"/>
      <c r="K24" s="112">
        <f t="shared" si="3"/>
        <v>794749.4</v>
      </c>
      <c r="L24" s="112">
        <f t="shared" si="3"/>
        <v>0</v>
      </c>
      <c r="M24" s="112">
        <f t="shared" si="3"/>
        <v>0</v>
      </c>
      <c r="N24" s="112">
        <f t="shared" si="3"/>
        <v>0</v>
      </c>
      <c r="O24" s="112">
        <f>SUM(K24:N24)</f>
        <v>794749.4</v>
      </c>
      <c r="P24" s="112">
        <f t="shared" si="4"/>
        <v>0</v>
      </c>
      <c r="Q24" s="112">
        <f t="shared" si="4"/>
        <v>0</v>
      </c>
      <c r="R24" s="112">
        <f t="shared" si="4"/>
        <v>0</v>
      </c>
      <c r="S24" s="78"/>
      <c r="T24" s="78">
        <f>SUM(O24+S24)</f>
        <v>794749.4</v>
      </c>
      <c r="U24" s="78">
        <f>SUM(O24/T24)*100</f>
        <v>100</v>
      </c>
      <c r="V24" s="78">
        <f>SUM(S24/T24)*100</f>
        <v>0</v>
      </c>
      <c r="W24" s="57"/>
    </row>
    <row r="25" spans="1:23" ht="23.25">
      <c r="A25" s="58"/>
      <c r="B25" s="75"/>
      <c r="C25" s="75"/>
      <c r="D25" s="75"/>
      <c r="E25" s="75"/>
      <c r="F25" s="75"/>
      <c r="G25" s="75"/>
      <c r="H25" s="105"/>
      <c r="I25" s="106" t="s">
        <v>43</v>
      </c>
      <c r="J25" s="107"/>
      <c r="K25" s="112"/>
      <c r="L25" s="112"/>
      <c r="M25" s="112"/>
      <c r="N25" s="112"/>
      <c r="O25" s="112">
        <f>SUM(O24/O23)*100</f>
        <v>103.34694822310735</v>
      </c>
      <c r="P25" s="112"/>
      <c r="Q25" s="112"/>
      <c r="R25" s="112"/>
      <c r="S25" s="78"/>
      <c r="T25" s="112">
        <f>SUM(T24/T23)*100</f>
        <v>103.34694822310735</v>
      </c>
      <c r="U25" s="78"/>
      <c r="V25" s="78"/>
      <c r="W25" s="57"/>
    </row>
    <row r="26" spans="1:23" ht="23.25">
      <c r="A26" s="58"/>
      <c r="B26" s="75"/>
      <c r="C26" s="75"/>
      <c r="D26" s="75"/>
      <c r="E26" s="75"/>
      <c r="F26" s="75"/>
      <c r="G26" s="93"/>
      <c r="H26" s="105"/>
      <c r="I26" s="106"/>
      <c r="J26" s="107"/>
      <c r="K26" s="112"/>
      <c r="L26" s="112"/>
      <c r="M26" s="112"/>
      <c r="N26" s="112"/>
      <c r="O26" s="78"/>
      <c r="P26" s="112"/>
      <c r="Q26" s="112"/>
      <c r="R26" s="112"/>
      <c r="S26" s="78"/>
      <c r="T26" s="78"/>
      <c r="U26" s="78"/>
      <c r="V26" s="78"/>
      <c r="W26" s="57"/>
    </row>
    <row r="27" spans="1:23" ht="23.25">
      <c r="A27" s="58"/>
      <c r="B27" s="75"/>
      <c r="C27" s="75"/>
      <c r="D27" s="115" t="s">
        <v>46</v>
      </c>
      <c r="E27" s="75"/>
      <c r="F27" s="75"/>
      <c r="G27" s="75"/>
      <c r="H27" s="105"/>
      <c r="I27" s="106" t="s">
        <v>47</v>
      </c>
      <c r="J27" s="107"/>
      <c r="K27" s="112"/>
      <c r="L27" s="112"/>
      <c r="M27" s="112"/>
      <c r="N27" s="112"/>
      <c r="O27" s="78"/>
      <c r="P27" s="112"/>
      <c r="Q27" s="112"/>
      <c r="R27" s="112"/>
      <c r="S27" s="78"/>
      <c r="T27" s="78"/>
      <c r="U27" s="78"/>
      <c r="V27" s="78"/>
      <c r="W27" s="57"/>
    </row>
    <row r="28" spans="1:23" ht="23.25">
      <c r="A28" s="58"/>
      <c r="B28" s="75"/>
      <c r="C28" s="75"/>
      <c r="D28" s="75"/>
      <c r="E28" s="75"/>
      <c r="F28" s="75"/>
      <c r="G28" s="75"/>
      <c r="H28" s="105"/>
      <c r="I28" s="106" t="s">
        <v>48</v>
      </c>
      <c r="J28" s="107"/>
      <c r="K28" s="112"/>
      <c r="L28" s="112"/>
      <c r="M28" s="112"/>
      <c r="N28" s="112"/>
      <c r="O28" s="78"/>
      <c r="P28" s="112"/>
      <c r="Q28" s="112"/>
      <c r="R28" s="112"/>
      <c r="S28" s="78"/>
      <c r="T28" s="78"/>
      <c r="U28" s="78"/>
      <c r="V28" s="78"/>
      <c r="W28" s="57"/>
    </row>
    <row r="29" spans="1:23" ht="23.25">
      <c r="A29" s="58"/>
      <c r="B29" s="75"/>
      <c r="C29" s="75"/>
      <c r="D29" s="75"/>
      <c r="E29" s="75"/>
      <c r="F29" s="75"/>
      <c r="G29" s="75"/>
      <c r="H29" s="105"/>
      <c r="I29" s="106" t="s">
        <v>41</v>
      </c>
      <c r="J29" s="107"/>
      <c r="K29" s="112">
        <f aca="true" t="shared" si="5" ref="K29:N30">SUM(K34)</f>
        <v>0</v>
      </c>
      <c r="L29" s="112">
        <f t="shared" si="5"/>
        <v>0</v>
      </c>
      <c r="M29" s="112">
        <f t="shared" si="5"/>
        <v>769011</v>
      </c>
      <c r="N29" s="112">
        <f t="shared" si="5"/>
        <v>0</v>
      </c>
      <c r="O29" s="112">
        <f>SUM(K29:N29)</f>
        <v>769011</v>
      </c>
      <c r="P29" s="112">
        <f aca="true" t="shared" si="6" ref="P29:R30">SUM(P34)</f>
        <v>0</v>
      </c>
      <c r="Q29" s="112">
        <f t="shared" si="6"/>
        <v>0</v>
      </c>
      <c r="R29" s="112">
        <f t="shared" si="6"/>
        <v>0</v>
      </c>
      <c r="S29" s="78"/>
      <c r="T29" s="78">
        <f>SUM(O29+S29)</f>
        <v>769011</v>
      </c>
      <c r="U29" s="78">
        <f>SUM(O29/T29)*100</f>
        <v>100</v>
      </c>
      <c r="V29" s="78">
        <f>SUM(S29/T29)*100</f>
        <v>0</v>
      </c>
      <c r="W29" s="57"/>
    </row>
    <row r="30" spans="1:23" ht="23.25">
      <c r="A30" s="58"/>
      <c r="B30" s="116"/>
      <c r="C30" s="117"/>
      <c r="D30" s="117"/>
      <c r="E30" s="117"/>
      <c r="F30" s="117"/>
      <c r="G30" s="117"/>
      <c r="H30" s="106"/>
      <c r="I30" s="106" t="s">
        <v>42</v>
      </c>
      <c r="J30" s="107"/>
      <c r="K30" s="112">
        <f t="shared" si="5"/>
        <v>794749.4</v>
      </c>
      <c r="L30" s="112">
        <f t="shared" si="5"/>
        <v>0</v>
      </c>
      <c r="M30" s="112">
        <f t="shared" si="5"/>
        <v>0</v>
      </c>
      <c r="N30" s="112">
        <f t="shared" si="5"/>
        <v>0</v>
      </c>
      <c r="O30" s="112">
        <f>SUM(K30:N30)</f>
        <v>794749.4</v>
      </c>
      <c r="P30" s="112">
        <f t="shared" si="6"/>
        <v>0</v>
      </c>
      <c r="Q30" s="112">
        <f t="shared" si="6"/>
        <v>0</v>
      </c>
      <c r="R30" s="112">
        <f t="shared" si="6"/>
        <v>0</v>
      </c>
      <c r="S30" s="76"/>
      <c r="T30" s="78">
        <f>SUM(O30+S30)</f>
        <v>794749.4</v>
      </c>
      <c r="U30" s="78">
        <f>SUM(O30/T30)*100</f>
        <v>100</v>
      </c>
      <c r="V30" s="78">
        <f>SUM(S30/T30)*100</f>
        <v>0</v>
      </c>
      <c r="W30" s="57"/>
    </row>
    <row r="31" spans="1:23" ht="23.25">
      <c r="A31" s="58"/>
      <c r="B31" s="93"/>
      <c r="C31" s="93"/>
      <c r="D31" s="93"/>
      <c r="E31" s="93"/>
      <c r="F31" s="93"/>
      <c r="G31" s="75"/>
      <c r="H31" s="105"/>
      <c r="I31" s="106" t="s">
        <v>43</v>
      </c>
      <c r="J31" s="107"/>
      <c r="K31" s="112"/>
      <c r="L31" s="78"/>
      <c r="M31" s="112">
        <f>SUM(M30/M29)*100</f>
        <v>0</v>
      </c>
      <c r="N31" s="78"/>
      <c r="O31" s="112">
        <f>SUM(O30/O29)*100</f>
        <v>103.34694822310735</v>
      </c>
      <c r="P31" s="112"/>
      <c r="Q31" s="112"/>
      <c r="R31" s="112"/>
      <c r="S31" s="78"/>
      <c r="T31" s="112">
        <f>SUM(T30/T29)*100</f>
        <v>103.34694822310735</v>
      </c>
      <c r="U31" s="78"/>
      <c r="V31" s="78"/>
      <c r="W31" s="57"/>
    </row>
    <row r="32" spans="1:23" ht="23.25">
      <c r="A32" s="58"/>
      <c r="B32" s="75"/>
      <c r="C32" s="75"/>
      <c r="D32" s="75"/>
      <c r="E32" s="75"/>
      <c r="F32" s="75"/>
      <c r="G32" s="75"/>
      <c r="H32" s="105"/>
      <c r="I32" s="106"/>
      <c r="J32" s="107"/>
      <c r="K32" s="112"/>
      <c r="L32" s="78"/>
      <c r="M32" s="112"/>
      <c r="N32" s="78"/>
      <c r="O32" s="78"/>
      <c r="P32" s="112"/>
      <c r="Q32" s="112"/>
      <c r="R32" s="112"/>
      <c r="S32" s="78"/>
      <c r="T32" s="78"/>
      <c r="U32" s="78"/>
      <c r="V32" s="78"/>
      <c r="W32" s="57"/>
    </row>
    <row r="33" spans="1:23" ht="23.25">
      <c r="A33" s="58"/>
      <c r="B33" s="75"/>
      <c r="C33" s="75"/>
      <c r="D33" s="75"/>
      <c r="E33" s="75"/>
      <c r="F33" s="115" t="s">
        <v>49</v>
      </c>
      <c r="G33" s="75"/>
      <c r="H33" s="105"/>
      <c r="I33" s="106" t="s">
        <v>50</v>
      </c>
      <c r="J33" s="107"/>
      <c r="K33" s="112"/>
      <c r="L33" s="78"/>
      <c r="M33" s="112"/>
      <c r="N33" s="78"/>
      <c r="O33" s="78"/>
      <c r="P33" s="112"/>
      <c r="Q33" s="112"/>
      <c r="R33" s="112"/>
      <c r="S33" s="78"/>
      <c r="T33" s="78"/>
      <c r="U33" s="78"/>
      <c r="V33" s="78"/>
      <c r="W33" s="57"/>
    </row>
    <row r="34" spans="1:23" ht="23.25">
      <c r="A34" s="58"/>
      <c r="B34" s="75"/>
      <c r="C34" s="75"/>
      <c r="D34" s="75"/>
      <c r="E34" s="75"/>
      <c r="F34" s="75"/>
      <c r="G34" s="75"/>
      <c r="H34" s="105"/>
      <c r="I34" s="106" t="s">
        <v>41</v>
      </c>
      <c r="J34" s="107"/>
      <c r="K34" s="112"/>
      <c r="L34" s="78"/>
      <c r="M34" s="112">
        <v>769011</v>
      </c>
      <c r="N34" s="78"/>
      <c r="O34" s="112">
        <f>SUM(K34:N34)</f>
        <v>769011</v>
      </c>
      <c r="P34" s="112"/>
      <c r="Q34" s="112"/>
      <c r="R34" s="112"/>
      <c r="S34" s="78"/>
      <c r="T34" s="78">
        <f>SUM(O34+S34)</f>
        <v>769011</v>
      </c>
      <c r="U34" s="78">
        <f>SUM(O34/T34)*100</f>
        <v>100</v>
      </c>
      <c r="V34" s="78">
        <f>SUM(S34/T34)*100</f>
        <v>0</v>
      </c>
      <c r="W34" s="57"/>
    </row>
    <row r="35" spans="1:23" ht="23.25">
      <c r="A35" s="58"/>
      <c r="B35" s="75"/>
      <c r="C35" s="75"/>
      <c r="D35" s="75"/>
      <c r="E35" s="75"/>
      <c r="F35" s="75"/>
      <c r="G35" s="75"/>
      <c r="H35" s="105"/>
      <c r="I35" s="106" t="s">
        <v>42</v>
      </c>
      <c r="J35" s="107"/>
      <c r="K35" s="112">
        <v>794749.4</v>
      </c>
      <c r="L35" s="78"/>
      <c r="M35" s="112"/>
      <c r="N35" s="78"/>
      <c r="O35" s="112">
        <f>SUM(K35:N35)</f>
        <v>794749.4</v>
      </c>
      <c r="P35" s="112"/>
      <c r="Q35" s="112"/>
      <c r="R35" s="112"/>
      <c r="S35" s="78"/>
      <c r="T35" s="78">
        <f>SUM(O35+S35)</f>
        <v>794749.4</v>
      </c>
      <c r="U35" s="78">
        <f>SUM(O35/T35)*100</f>
        <v>100</v>
      </c>
      <c r="V35" s="78">
        <f>SUM(S35/T35)*100</f>
        <v>0</v>
      </c>
      <c r="W35" s="57"/>
    </row>
    <row r="36" spans="1:23" ht="23.25">
      <c r="A36" s="58"/>
      <c r="B36" s="75"/>
      <c r="C36" s="75"/>
      <c r="D36" s="75"/>
      <c r="E36" s="75"/>
      <c r="F36" s="75"/>
      <c r="G36" s="75"/>
      <c r="H36" s="105"/>
      <c r="I36" s="106" t="s">
        <v>43</v>
      </c>
      <c r="J36" s="107"/>
      <c r="K36" s="112"/>
      <c r="L36" s="78"/>
      <c r="M36" s="112">
        <f>SUM(M35/M34)*100</f>
        <v>0</v>
      </c>
      <c r="N36" s="78"/>
      <c r="O36" s="112">
        <f>SUM(O35/O34)*100</f>
        <v>103.34694822310735</v>
      </c>
      <c r="P36" s="112"/>
      <c r="Q36" s="112"/>
      <c r="R36" s="112"/>
      <c r="S36" s="78"/>
      <c r="T36" s="112">
        <f>SUM(T35/T34)*100</f>
        <v>103.34694822310735</v>
      </c>
      <c r="U36" s="78"/>
      <c r="V36" s="78"/>
      <c r="W36" s="57"/>
    </row>
    <row r="37" spans="1:23" ht="23.25">
      <c r="A37" s="58"/>
      <c r="B37" s="75"/>
      <c r="C37" s="75"/>
      <c r="D37" s="75"/>
      <c r="E37" s="75"/>
      <c r="F37" s="75"/>
      <c r="G37" s="75"/>
      <c r="H37" s="105"/>
      <c r="I37" s="106"/>
      <c r="J37" s="107"/>
      <c r="K37" s="112"/>
      <c r="L37" s="78"/>
      <c r="M37" s="112"/>
      <c r="N37" s="78"/>
      <c r="O37" s="78"/>
      <c r="P37" s="112"/>
      <c r="Q37" s="112"/>
      <c r="R37" s="112"/>
      <c r="S37" s="78"/>
      <c r="T37" s="78"/>
      <c r="U37" s="78"/>
      <c r="V37" s="78"/>
      <c r="W37" s="57"/>
    </row>
    <row r="38" spans="1:23" ht="23.25">
      <c r="A38" s="58"/>
      <c r="B38" s="94"/>
      <c r="C38" s="94"/>
      <c r="D38" s="94"/>
      <c r="E38" s="94"/>
      <c r="F38" s="94"/>
      <c r="G38" s="94"/>
      <c r="H38" s="118"/>
      <c r="I38" s="119"/>
      <c r="J38" s="120"/>
      <c r="K38" s="121"/>
      <c r="L38" s="122"/>
      <c r="M38" s="121"/>
      <c r="N38" s="122"/>
      <c r="O38" s="123"/>
      <c r="P38" s="121"/>
      <c r="Q38" s="121"/>
      <c r="R38" s="121"/>
      <c r="S38" s="122"/>
      <c r="T38" s="122"/>
      <c r="U38" s="122"/>
      <c r="V38" s="122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23.25">
      <c r="A40" s="57"/>
      <c r="B40" s="124" t="s">
        <v>106</v>
      </c>
      <c r="C40" s="124"/>
      <c r="D40" s="124"/>
      <c r="E40" s="124"/>
      <c r="F40" s="124"/>
      <c r="G40" s="58"/>
      <c r="H40" s="58"/>
      <c r="I40" s="58"/>
      <c r="J40" s="58"/>
      <c r="K40" s="57"/>
      <c r="L40" s="57"/>
      <c r="M40" s="57"/>
      <c r="N40" s="57"/>
      <c r="O40" s="57"/>
      <c r="P40" s="57"/>
      <c r="Q40" s="57"/>
      <c r="R40" s="57"/>
      <c r="S40" s="62"/>
      <c r="T40" s="62"/>
      <c r="U40" s="62"/>
      <c r="V40" s="62" t="s">
        <v>86</v>
      </c>
      <c r="W40" s="57"/>
    </row>
    <row r="41" spans="1:23" ht="23.25">
      <c r="A41" s="57"/>
      <c r="B41" s="66"/>
      <c r="C41" s="67"/>
      <c r="D41" s="67"/>
      <c r="E41" s="67"/>
      <c r="F41" s="67"/>
      <c r="G41" s="67"/>
      <c r="H41" s="66"/>
      <c r="I41" s="67"/>
      <c r="J41" s="125"/>
      <c r="K41" s="69" t="s">
        <v>0</v>
      </c>
      <c r="L41" s="69"/>
      <c r="M41" s="69"/>
      <c r="N41" s="69"/>
      <c r="O41" s="69"/>
      <c r="P41" s="70" t="s">
        <v>1</v>
      </c>
      <c r="Q41" s="69"/>
      <c r="R41" s="69"/>
      <c r="S41" s="69"/>
      <c r="T41" s="70" t="s">
        <v>2</v>
      </c>
      <c r="U41" s="69"/>
      <c r="V41" s="71"/>
      <c r="W41" s="57"/>
    </row>
    <row r="42" spans="1:23" ht="23.25">
      <c r="A42" s="57"/>
      <c r="B42" s="72" t="s">
        <v>3</v>
      </c>
      <c r="C42" s="73"/>
      <c r="D42" s="73"/>
      <c r="E42" s="73"/>
      <c r="F42" s="73"/>
      <c r="G42" s="74"/>
      <c r="H42" s="75"/>
      <c r="I42" s="58"/>
      <c r="J42" s="117"/>
      <c r="K42" s="77"/>
      <c r="L42" s="78"/>
      <c r="M42" s="79"/>
      <c r="N42" s="80"/>
      <c r="O42" s="81"/>
      <c r="P42" s="82"/>
      <c r="Q42" s="77"/>
      <c r="R42" s="83"/>
      <c r="S42" s="81"/>
      <c r="T42" s="81"/>
      <c r="U42" s="84" t="s">
        <v>4</v>
      </c>
      <c r="V42" s="85"/>
      <c r="W42" s="57"/>
    </row>
    <row r="43" spans="1:23" ht="23.25">
      <c r="A43" s="57"/>
      <c r="B43" s="75"/>
      <c r="C43" s="86"/>
      <c r="D43" s="86"/>
      <c r="E43" s="86"/>
      <c r="F43" s="87"/>
      <c r="G43" s="86"/>
      <c r="H43" s="75"/>
      <c r="I43" s="88" t="s">
        <v>5</v>
      </c>
      <c r="J43" s="117"/>
      <c r="K43" s="89" t="s">
        <v>6</v>
      </c>
      <c r="L43" s="90" t="s">
        <v>7</v>
      </c>
      <c r="M43" s="91" t="s">
        <v>6</v>
      </c>
      <c r="N43" s="80" t="s">
        <v>8</v>
      </c>
      <c r="O43" s="78"/>
      <c r="P43" s="92" t="s">
        <v>9</v>
      </c>
      <c r="Q43" s="89" t="s">
        <v>10</v>
      </c>
      <c r="R43" s="83" t="s">
        <v>32</v>
      </c>
      <c r="S43" s="81"/>
      <c r="T43" s="81"/>
      <c r="U43" s="81"/>
      <c r="V43" s="90"/>
      <c r="W43" s="57"/>
    </row>
    <row r="44" spans="1:23" ht="23.25">
      <c r="A44" s="57"/>
      <c r="B44" s="93" t="s">
        <v>26</v>
      </c>
      <c r="C44" s="93" t="s">
        <v>27</v>
      </c>
      <c r="D44" s="93" t="s">
        <v>28</v>
      </c>
      <c r="E44" s="93" t="s">
        <v>29</v>
      </c>
      <c r="F44" s="93" t="s">
        <v>30</v>
      </c>
      <c r="G44" s="93" t="s">
        <v>31</v>
      </c>
      <c r="H44" s="75"/>
      <c r="I44" s="88"/>
      <c r="J44" s="117"/>
      <c r="K44" s="89" t="s">
        <v>11</v>
      </c>
      <c r="L44" s="90" t="s">
        <v>12</v>
      </c>
      <c r="M44" s="91" t="s">
        <v>13</v>
      </c>
      <c r="N44" s="80" t="s">
        <v>14</v>
      </c>
      <c r="O44" s="90" t="s">
        <v>15</v>
      </c>
      <c r="P44" s="92" t="s">
        <v>16</v>
      </c>
      <c r="Q44" s="89" t="s">
        <v>17</v>
      </c>
      <c r="R44" s="83" t="s">
        <v>33</v>
      </c>
      <c r="S44" s="80" t="s">
        <v>15</v>
      </c>
      <c r="T44" s="80" t="s">
        <v>18</v>
      </c>
      <c r="U44" s="80" t="s">
        <v>19</v>
      </c>
      <c r="V44" s="90" t="s">
        <v>20</v>
      </c>
      <c r="W44" s="57"/>
    </row>
    <row r="45" spans="1:23" ht="23.25">
      <c r="A45" s="57"/>
      <c r="B45" s="94"/>
      <c r="C45" s="94"/>
      <c r="D45" s="94"/>
      <c r="E45" s="94"/>
      <c r="F45" s="94"/>
      <c r="G45" s="94"/>
      <c r="H45" s="94"/>
      <c r="I45" s="95"/>
      <c r="J45" s="126"/>
      <c r="K45" s="97"/>
      <c r="L45" s="98"/>
      <c r="M45" s="99"/>
      <c r="N45" s="100"/>
      <c r="O45" s="101"/>
      <c r="P45" s="102" t="s">
        <v>21</v>
      </c>
      <c r="Q45" s="97"/>
      <c r="R45" s="103"/>
      <c r="S45" s="101"/>
      <c r="T45" s="101"/>
      <c r="U45" s="101"/>
      <c r="V45" s="104"/>
      <c r="W45" s="57"/>
    </row>
    <row r="46" spans="1:23" ht="23.25">
      <c r="A46" s="58"/>
      <c r="B46" s="116"/>
      <c r="C46" s="116"/>
      <c r="D46" s="116"/>
      <c r="E46" s="116"/>
      <c r="F46" s="116"/>
      <c r="G46" s="116"/>
      <c r="H46" s="105"/>
      <c r="I46" s="106"/>
      <c r="J46" s="107"/>
      <c r="K46" s="112"/>
      <c r="L46" s="78"/>
      <c r="M46" s="112"/>
      <c r="N46" s="78"/>
      <c r="O46" s="78"/>
      <c r="P46" s="112"/>
      <c r="Q46" s="112"/>
      <c r="R46" s="112"/>
      <c r="S46" s="78"/>
      <c r="T46" s="78"/>
      <c r="U46" s="78"/>
      <c r="V46" s="78"/>
      <c r="W46" s="57"/>
    </row>
    <row r="47" spans="1:23" ht="23.25">
      <c r="A47" s="58"/>
      <c r="B47" s="115" t="s">
        <v>53</v>
      </c>
      <c r="C47" s="75"/>
      <c r="D47" s="75"/>
      <c r="E47" s="75"/>
      <c r="F47" s="75"/>
      <c r="G47" s="93"/>
      <c r="H47" s="105"/>
      <c r="I47" s="106" t="s">
        <v>51</v>
      </c>
      <c r="J47" s="107"/>
      <c r="K47" s="112"/>
      <c r="L47" s="78"/>
      <c r="M47" s="112"/>
      <c r="N47" s="78"/>
      <c r="O47" s="78"/>
      <c r="P47" s="112"/>
      <c r="Q47" s="112"/>
      <c r="R47" s="112"/>
      <c r="S47" s="78"/>
      <c r="T47" s="78"/>
      <c r="U47" s="78"/>
      <c r="V47" s="78"/>
      <c r="W47" s="57"/>
    </row>
    <row r="48" spans="1:23" ht="23.25">
      <c r="A48" s="58"/>
      <c r="B48" s="75"/>
      <c r="C48" s="75"/>
      <c r="D48" s="75"/>
      <c r="E48" s="75"/>
      <c r="F48" s="75"/>
      <c r="G48" s="75"/>
      <c r="H48" s="105"/>
      <c r="I48" s="106" t="s">
        <v>52</v>
      </c>
      <c r="J48" s="107"/>
      <c r="K48" s="112"/>
      <c r="L48" s="78"/>
      <c r="M48" s="112"/>
      <c r="N48" s="78"/>
      <c r="O48" s="78"/>
      <c r="P48" s="112"/>
      <c r="Q48" s="112"/>
      <c r="R48" s="112"/>
      <c r="S48" s="78"/>
      <c r="T48" s="78"/>
      <c r="U48" s="78"/>
      <c r="V48" s="78"/>
      <c r="W48" s="57"/>
    </row>
    <row r="49" spans="1:23" ht="23.25">
      <c r="A49" s="58"/>
      <c r="B49" s="75"/>
      <c r="C49" s="75"/>
      <c r="D49" s="75"/>
      <c r="E49" s="75"/>
      <c r="F49" s="75"/>
      <c r="G49" s="75"/>
      <c r="H49" s="105"/>
      <c r="I49" s="106" t="s">
        <v>41</v>
      </c>
      <c r="J49" s="107"/>
      <c r="K49" s="112">
        <f aca="true" t="shared" si="7" ref="K49:N50">SUM(K54)</f>
        <v>0</v>
      </c>
      <c r="L49" s="112">
        <f t="shared" si="7"/>
        <v>0</v>
      </c>
      <c r="M49" s="112">
        <f t="shared" si="7"/>
        <v>26159</v>
      </c>
      <c r="N49" s="112">
        <f t="shared" si="7"/>
        <v>0</v>
      </c>
      <c r="O49" s="112">
        <f>SUM(K49:N49)</f>
        <v>26159</v>
      </c>
      <c r="P49" s="112">
        <f aca="true" t="shared" si="8" ref="P49:R50">SUM(P54)</f>
        <v>0</v>
      </c>
      <c r="Q49" s="112">
        <f t="shared" si="8"/>
        <v>489973.1</v>
      </c>
      <c r="R49" s="112">
        <f t="shared" si="8"/>
        <v>0</v>
      </c>
      <c r="S49" s="78">
        <f>SUM(P49:R49)</f>
        <v>489973.1</v>
      </c>
      <c r="T49" s="78">
        <f>SUM(O49+S49)</f>
        <v>516132.1</v>
      </c>
      <c r="U49" s="78">
        <f>SUM(O49/T49)*100</f>
        <v>5.06827612543378</v>
      </c>
      <c r="V49" s="78">
        <f>SUM(S49/T49)*100</f>
        <v>94.93172387456622</v>
      </c>
      <c r="W49" s="57"/>
    </row>
    <row r="50" spans="1:23" ht="23.25">
      <c r="A50" s="58"/>
      <c r="B50" s="75"/>
      <c r="C50" s="75"/>
      <c r="D50" s="75"/>
      <c r="E50" s="75"/>
      <c r="F50" s="75"/>
      <c r="G50" s="75"/>
      <c r="H50" s="105"/>
      <c r="I50" s="106" t="s">
        <v>42</v>
      </c>
      <c r="J50" s="107"/>
      <c r="K50" s="112">
        <f t="shared" si="7"/>
        <v>21433.1</v>
      </c>
      <c r="L50" s="112">
        <f t="shared" si="7"/>
        <v>2295.1</v>
      </c>
      <c r="M50" s="112">
        <f t="shared" si="7"/>
        <v>3454.6</v>
      </c>
      <c r="N50" s="112">
        <f t="shared" si="7"/>
        <v>0</v>
      </c>
      <c r="O50" s="112">
        <f>SUM(K50:N50)</f>
        <v>27182.799999999996</v>
      </c>
      <c r="P50" s="112">
        <f t="shared" si="8"/>
        <v>5197.3</v>
      </c>
      <c r="Q50" s="112">
        <f t="shared" si="8"/>
        <v>279551.6</v>
      </c>
      <c r="R50" s="112">
        <f t="shared" si="8"/>
        <v>0</v>
      </c>
      <c r="S50" s="78">
        <f>SUM(P50:R50)</f>
        <v>284748.89999999997</v>
      </c>
      <c r="T50" s="78">
        <f>SUM(O50+S50)</f>
        <v>311931.69999999995</v>
      </c>
      <c r="U50" s="78">
        <f>SUM(O50/T50)*100</f>
        <v>8.714343556618322</v>
      </c>
      <c r="V50" s="78">
        <f>SUM(S50/T50)*100</f>
        <v>91.28565644338168</v>
      </c>
      <c r="W50" s="57"/>
    </row>
    <row r="51" spans="1:23" ht="23.25">
      <c r="A51" s="58"/>
      <c r="B51" s="75"/>
      <c r="C51" s="75"/>
      <c r="D51" s="75"/>
      <c r="E51" s="75"/>
      <c r="F51" s="75"/>
      <c r="G51" s="75"/>
      <c r="H51" s="105"/>
      <c r="I51" s="106" t="s">
        <v>43</v>
      </c>
      <c r="J51" s="107"/>
      <c r="K51" s="112"/>
      <c r="L51" s="112"/>
      <c r="M51" s="112">
        <f>SUM(M50/M49)*100</f>
        <v>13.206162315073206</v>
      </c>
      <c r="N51" s="112"/>
      <c r="O51" s="112">
        <f>SUM(O50/O49)*100</f>
        <v>103.91375817118389</v>
      </c>
      <c r="P51" s="112"/>
      <c r="Q51" s="112">
        <f>SUM(Q50/Q49)*100</f>
        <v>57.05447911324111</v>
      </c>
      <c r="R51" s="112"/>
      <c r="S51" s="112">
        <f>SUM(S50/S49)*100</f>
        <v>58.11521081463451</v>
      </c>
      <c r="T51" s="112">
        <f>SUM(T50/T49)*100</f>
        <v>60.436407656101984</v>
      </c>
      <c r="U51" s="78"/>
      <c r="V51" s="78"/>
      <c r="W51" s="57"/>
    </row>
    <row r="52" spans="1:23" ht="23.25">
      <c r="A52" s="58"/>
      <c r="B52" s="75"/>
      <c r="C52" s="75"/>
      <c r="D52" s="75"/>
      <c r="E52" s="75"/>
      <c r="F52" s="75"/>
      <c r="G52" s="75"/>
      <c r="H52" s="105"/>
      <c r="I52" s="106"/>
      <c r="J52" s="107"/>
      <c r="K52" s="112"/>
      <c r="L52" s="112"/>
      <c r="M52" s="112"/>
      <c r="N52" s="112"/>
      <c r="O52" s="78"/>
      <c r="P52" s="112"/>
      <c r="Q52" s="112"/>
      <c r="R52" s="112"/>
      <c r="S52" s="78"/>
      <c r="T52" s="78"/>
      <c r="U52" s="78"/>
      <c r="V52" s="78"/>
      <c r="W52" s="57"/>
    </row>
    <row r="53" spans="1:23" ht="23.25">
      <c r="A53" s="58"/>
      <c r="B53" s="116"/>
      <c r="C53" s="127" t="s">
        <v>54</v>
      </c>
      <c r="D53" s="117"/>
      <c r="E53" s="117"/>
      <c r="F53" s="117"/>
      <c r="G53" s="117"/>
      <c r="H53" s="106"/>
      <c r="I53" s="106" t="s">
        <v>55</v>
      </c>
      <c r="J53" s="107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57"/>
    </row>
    <row r="54" spans="1:23" ht="23.25">
      <c r="A54" s="58"/>
      <c r="B54" s="75"/>
      <c r="C54" s="75"/>
      <c r="D54" s="75"/>
      <c r="E54" s="75"/>
      <c r="F54" s="75"/>
      <c r="G54" s="75"/>
      <c r="H54" s="105"/>
      <c r="I54" s="106" t="s">
        <v>41</v>
      </c>
      <c r="J54" s="107"/>
      <c r="K54" s="112">
        <f aca="true" t="shared" si="9" ref="K54:N55">SUM(K60)</f>
        <v>0</v>
      </c>
      <c r="L54" s="112">
        <f t="shared" si="9"/>
        <v>0</v>
      </c>
      <c r="M54" s="112">
        <f t="shared" si="9"/>
        <v>26159</v>
      </c>
      <c r="N54" s="112">
        <f t="shared" si="9"/>
        <v>0</v>
      </c>
      <c r="O54" s="112">
        <f>SUM(K54:N54)</f>
        <v>26159</v>
      </c>
      <c r="P54" s="112">
        <f aca="true" t="shared" si="10" ref="P54:R55">SUM(P60)</f>
        <v>0</v>
      </c>
      <c r="Q54" s="112">
        <f t="shared" si="10"/>
        <v>489973.1</v>
      </c>
      <c r="R54" s="112">
        <f t="shared" si="10"/>
        <v>0</v>
      </c>
      <c r="S54" s="78">
        <f>SUM(P54:R54)</f>
        <v>489973.1</v>
      </c>
      <c r="T54" s="78">
        <f>SUM(O54+S54)</f>
        <v>516132.1</v>
      </c>
      <c r="U54" s="78">
        <f>SUM(O54/T54)*100</f>
        <v>5.06827612543378</v>
      </c>
      <c r="V54" s="78">
        <f>SUM(S54/T54)*100</f>
        <v>94.93172387456622</v>
      </c>
      <c r="W54" s="57"/>
    </row>
    <row r="55" spans="1:23" ht="23.25">
      <c r="A55" s="58"/>
      <c r="B55" s="75"/>
      <c r="C55" s="75"/>
      <c r="D55" s="75"/>
      <c r="E55" s="75"/>
      <c r="F55" s="75"/>
      <c r="G55" s="75"/>
      <c r="H55" s="105"/>
      <c r="I55" s="106" t="s">
        <v>42</v>
      </c>
      <c r="J55" s="107"/>
      <c r="K55" s="112">
        <f t="shared" si="9"/>
        <v>21433.1</v>
      </c>
      <c r="L55" s="112">
        <f t="shared" si="9"/>
        <v>2295.1</v>
      </c>
      <c r="M55" s="112">
        <f t="shared" si="9"/>
        <v>3454.6</v>
      </c>
      <c r="N55" s="112">
        <f t="shared" si="9"/>
        <v>0</v>
      </c>
      <c r="O55" s="112">
        <f>SUM(K55:N55)</f>
        <v>27182.799999999996</v>
      </c>
      <c r="P55" s="112">
        <f t="shared" si="10"/>
        <v>5197.3</v>
      </c>
      <c r="Q55" s="112">
        <f t="shared" si="10"/>
        <v>279551.6</v>
      </c>
      <c r="R55" s="112">
        <f t="shared" si="10"/>
        <v>0</v>
      </c>
      <c r="S55" s="78">
        <f>SUM(P55:R55)</f>
        <v>284748.89999999997</v>
      </c>
      <c r="T55" s="78">
        <f>SUM(O55+S55)</f>
        <v>311931.69999999995</v>
      </c>
      <c r="U55" s="78">
        <f>SUM(O55/T55)*100</f>
        <v>8.714343556618322</v>
      </c>
      <c r="V55" s="78">
        <f>SUM(S55/T55)*100</f>
        <v>91.28565644338168</v>
      </c>
      <c r="W55" s="57"/>
    </row>
    <row r="56" spans="1:23" ht="23.25">
      <c r="A56" s="58"/>
      <c r="B56" s="75"/>
      <c r="C56" s="75"/>
      <c r="D56" s="75"/>
      <c r="E56" s="75"/>
      <c r="F56" s="75"/>
      <c r="G56" s="75"/>
      <c r="H56" s="105"/>
      <c r="I56" s="106" t="s">
        <v>43</v>
      </c>
      <c r="J56" s="107"/>
      <c r="K56" s="112"/>
      <c r="L56" s="112"/>
      <c r="M56" s="112">
        <f>SUM(M55/M54)*100</f>
        <v>13.206162315073206</v>
      </c>
      <c r="N56" s="112"/>
      <c r="O56" s="112">
        <f>SUM(O55/O54)*100</f>
        <v>103.91375817118389</v>
      </c>
      <c r="P56" s="112"/>
      <c r="Q56" s="112">
        <f>SUM(Q55/Q54)*100</f>
        <v>57.05447911324111</v>
      </c>
      <c r="R56" s="112"/>
      <c r="S56" s="112">
        <f>SUM(S55/S54)*100</f>
        <v>58.11521081463451</v>
      </c>
      <c r="T56" s="112">
        <f>SUM(T55/T54)*100</f>
        <v>60.436407656101984</v>
      </c>
      <c r="U56" s="78"/>
      <c r="V56" s="78"/>
      <c r="W56" s="57"/>
    </row>
    <row r="57" spans="1:23" ht="23.25">
      <c r="A57" s="58"/>
      <c r="B57" s="75"/>
      <c r="C57" s="75"/>
      <c r="D57" s="75"/>
      <c r="E57" s="75"/>
      <c r="F57" s="75"/>
      <c r="G57" s="75"/>
      <c r="H57" s="105"/>
      <c r="I57" s="106"/>
      <c r="J57" s="107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57"/>
    </row>
    <row r="58" spans="1:23" ht="23.25">
      <c r="A58" s="58"/>
      <c r="B58" s="75"/>
      <c r="C58" s="75"/>
      <c r="D58" s="115" t="s">
        <v>46</v>
      </c>
      <c r="E58" s="75"/>
      <c r="F58" s="75"/>
      <c r="G58" s="75"/>
      <c r="H58" s="105"/>
      <c r="I58" s="106" t="s">
        <v>56</v>
      </c>
      <c r="J58" s="107"/>
      <c r="K58" s="112"/>
      <c r="L58" s="112"/>
      <c r="M58" s="112"/>
      <c r="N58" s="112"/>
      <c r="O58" s="78"/>
      <c r="P58" s="112"/>
      <c r="Q58" s="112"/>
      <c r="R58" s="112"/>
      <c r="S58" s="78"/>
      <c r="T58" s="78"/>
      <c r="U58" s="78"/>
      <c r="V58" s="78"/>
      <c r="W58" s="57"/>
    </row>
    <row r="59" spans="1:23" ht="23.25">
      <c r="A59" s="58"/>
      <c r="B59" s="75"/>
      <c r="C59" s="75"/>
      <c r="D59" s="75"/>
      <c r="E59" s="75"/>
      <c r="F59" s="75"/>
      <c r="G59" s="75"/>
      <c r="H59" s="105"/>
      <c r="I59" s="106" t="s">
        <v>57</v>
      </c>
      <c r="J59" s="107"/>
      <c r="K59" s="112"/>
      <c r="L59" s="112"/>
      <c r="M59" s="112"/>
      <c r="N59" s="112"/>
      <c r="O59" s="78"/>
      <c r="P59" s="112"/>
      <c r="Q59" s="112"/>
      <c r="R59" s="112"/>
      <c r="S59" s="78"/>
      <c r="T59" s="78"/>
      <c r="U59" s="78"/>
      <c r="V59" s="78"/>
      <c r="W59" s="57"/>
    </row>
    <row r="60" spans="1:23" ht="23.25">
      <c r="A60" s="58"/>
      <c r="B60" s="75"/>
      <c r="C60" s="75"/>
      <c r="D60" s="75"/>
      <c r="E60" s="75"/>
      <c r="F60" s="75"/>
      <c r="G60" s="75"/>
      <c r="H60" s="105"/>
      <c r="I60" s="106" t="s">
        <v>41</v>
      </c>
      <c r="J60" s="107"/>
      <c r="K60" s="112">
        <f aca="true" t="shared" si="11" ref="K60:N61">SUM(K65)</f>
        <v>0</v>
      </c>
      <c r="L60" s="112">
        <f t="shared" si="11"/>
        <v>0</v>
      </c>
      <c r="M60" s="112">
        <f t="shared" si="11"/>
        <v>26159</v>
      </c>
      <c r="N60" s="112">
        <f t="shared" si="11"/>
        <v>0</v>
      </c>
      <c r="O60" s="112">
        <f>SUM(K60:N60)</f>
        <v>26159</v>
      </c>
      <c r="P60" s="112">
        <f aca="true" t="shared" si="12" ref="P60:R61">SUM(P65)</f>
        <v>0</v>
      </c>
      <c r="Q60" s="112">
        <f t="shared" si="12"/>
        <v>489973.1</v>
      </c>
      <c r="R60" s="112">
        <f t="shared" si="12"/>
        <v>0</v>
      </c>
      <c r="S60" s="78">
        <f>SUM(P60:R60)</f>
        <v>489973.1</v>
      </c>
      <c r="T60" s="78">
        <f>SUM(O60+S60)</f>
        <v>516132.1</v>
      </c>
      <c r="U60" s="78">
        <f>SUM(O60/T60)*100</f>
        <v>5.06827612543378</v>
      </c>
      <c r="V60" s="78">
        <f>SUM(S60/T60)*100</f>
        <v>94.93172387456622</v>
      </c>
      <c r="W60" s="57"/>
    </row>
    <row r="61" spans="1:23" ht="23.25">
      <c r="A61" s="58"/>
      <c r="B61" s="75"/>
      <c r="C61" s="75"/>
      <c r="D61" s="75"/>
      <c r="E61" s="75"/>
      <c r="F61" s="75"/>
      <c r="G61" s="75"/>
      <c r="H61" s="105"/>
      <c r="I61" s="106" t="s">
        <v>42</v>
      </c>
      <c r="J61" s="107"/>
      <c r="K61" s="112">
        <f t="shared" si="11"/>
        <v>21433.1</v>
      </c>
      <c r="L61" s="112">
        <f t="shared" si="11"/>
        <v>2295.1</v>
      </c>
      <c r="M61" s="112">
        <f t="shared" si="11"/>
        <v>3454.6</v>
      </c>
      <c r="N61" s="112">
        <f t="shared" si="11"/>
        <v>0</v>
      </c>
      <c r="O61" s="112">
        <f>SUM(K61:N61)</f>
        <v>27182.799999999996</v>
      </c>
      <c r="P61" s="112">
        <f t="shared" si="12"/>
        <v>5197.3</v>
      </c>
      <c r="Q61" s="112">
        <f t="shared" si="12"/>
        <v>279551.6</v>
      </c>
      <c r="R61" s="112">
        <f t="shared" si="12"/>
        <v>0</v>
      </c>
      <c r="S61" s="78">
        <f>SUM(P61:R61)</f>
        <v>284748.89999999997</v>
      </c>
      <c r="T61" s="78">
        <f>SUM(O61+S61)</f>
        <v>311931.69999999995</v>
      </c>
      <c r="U61" s="78">
        <f>SUM(O61/T61)*100</f>
        <v>8.714343556618322</v>
      </c>
      <c r="V61" s="78">
        <f>SUM(S61/T61)*100</f>
        <v>91.28565644338168</v>
      </c>
      <c r="W61" s="57"/>
    </row>
    <row r="62" spans="1:23" ht="23.25">
      <c r="A62" s="58"/>
      <c r="B62" s="128"/>
      <c r="C62" s="93"/>
      <c r="D62" s="93"/>
      <c r="E62" s="93"/>
      <c r="F62" s="93"/>
      <c r="G62" s="93"/>
      <c r="H62" s="105"/>
      <c r="I62" s="106" t="s">
        <v>43</v>
      </c>
      <c r="J62" s="107"/>
      <c r="K62" s="112"/>
      <c r="L62" s="112"/>
      <c r="M62" s="112">
        <f>SUM(M61/M60)*100</f>
        <v>13.206162315073206</v>
      </c>
      <c r="N62" s="81"/>
      <c r="O62" s="78">
        <f>SUM(O61/O60)*100</f>
        <v>103.91375817118389</v>
      </c>
      <c r="P62" s="112"/>
      <c r="Q62" s="112">
        <f>SUM(Q61/Q60)*100</f>
        <v>57.05447911324111</v>
      </c>
      <c r="R62" s="108"/>
      <c r="S62" s="78">
        <f>SUM(S61/S60)*100</f>
        <v>58.11521081463451</v>
      </c>
      <c r="T62" s="112">
        <f>SUM(T61/T60)*100</f>
        <v>60.436407656101984</v>
      </c>
      <c r="U62" s="81"/>
      <c r="V62" s="78"/>
      <c r="W62" s="57"/>
    </row>
    <row r="63" spans="1:23" ht="23.25">
      <c r="A63" s="58"/>
      <c r="B63" s="116"/>
      <c r="C63" s="75"/>
      <c r="D63" s="75"/>
      <c r="E63" s="75"/>
      <c r="F63" s="75"/>
      <c r="G63" s="75"/>
      <c r="H63" s="105"/>
      <c r="I63" s="106"/>
      <c r="J63" s="107"/>
      <c r="K63" s="77"/>
      <c r="L63" s="78"/>
      <c r="M63" s="79"/>
      <c r="N63" s="81"/>
      <c r="O63" s="81"/>
      <c r="P63" s="82"/>
      <c r="Q63" s="77"/>
      <c r="R63" s="108"/>
      <c r="S63" s="81"/>
      <c r="T63" s="81"/>
      <c r="U63" s="81"/>
      <c r="V63" s="78"/>
      <c r="W63" s="57"/>
    </row>
    <row r="64" spans="1:23" ht="23.25">
      <c r="A64" s="58"/>
      <c r="B64" s="116"/>
      <c r="C64" s="75"/>
      <c r="D64" s="75"/>
      <c r="E64" s="75"/>
      <c r="F64" s="115" t="s">
        <v>58</v>
      </c>
      <c r="G64" s="75"/>
      <c r="H64" s="105"/>
      <c r="I64" s="106" t="s">
        <v>98</v>
      </c>
      <c r="J64" s="107"/>
      <c r="K64" s="77"/>
      <c r="L64" s="78"/>
      <c r="M64" s="79"/>
      <c r="N64" s="81"/>
      <c r="O64" s="81"/>
      <c r="P64" s="82"/>
      <c r="Q64" s="77"/>
      <c r="R64" s="108"/>
      <c r="S64" s="81"/>
      <c r="T64" s="81"/>
      <c r="U64" s="81"/>
      <c r="V64" s="78"/>
      <c r="W64" s="57"/>
    </row>
    <row r="65" spans="1:23" ht="23.25">
      <c r="A65" s="58"/>
      <c r="B65" s="116"/>
      <c r="C65" s="117"/>
      <c r="D65" s="117"/>
      <c r="E65" s="117"/>
      <c r="F65" s="117"/>
      <c r="G65" s="117"/>
      <c r="H65" s="106"/>
      <c r="I65" s="106" t="s">
        <v>41</v>
      </c>
      <c r="J65" s="107"/>
      <c r="K65" s="76"/>
      <c r="L65" s="76"/>
      <c r="M65" s="112">
        <v>26159</v>
      </c>
      <c r="N65" s="76"/>
      <c r="O65" s="112">
        <f>SUM(K65:N65)</f>
        <v>26159</v>
      </c>
      <c r="P65" s="76"/>
      <c r="Q65" s="112">
        <v>489973.1</v>
      </c>
      <c r="R65" s="76"/>
      <c r="S65" s="78">
        <f>SUM(P65:R65)</f>
        <v>489973.1</v>
      </c>
      <c r="T65" s="78">
        <f>SUM(O65+S65)</f>
        <v>516132.1</v>
      </c>
      <c r="U65" s="78">
        <f>SUM(O65/T65)*100</f>
        <v>5.06827612543378</v>
      </c>
      <c r="V65" s="78">
        <f>SUM(S65/T65)*100</f>
        <v>94.93172387456622</v>
      </c>
      <c r="W65" s="57"/>
    </row>
    <row r="66" spans="1:23" ht="23.25">
      <c r="A66" s="58"/>
      <c r="B66" s="116"/>
      <c r="C66" s="117"/>
      <c r="D66" s="117"/>
      <c r="E66" s="117"/>
      <c r="F66" s="117"/>
      <c r="G66" s="117"/>
      <c r="H66" s="106"/>
      <c r="I66" s="106" t="s">
        <v>42</v>
      </c>
      <c r="J66" s="107"/>
      <c r="K66" s="112">
        <v>21433.1</v>
      </c>
      <c r="L66" s="76">
        <v>2295.1</v>
      </c>
      <c r="M66" s="112">
        <v>3454.6</v>
      </c>
      <c r="N66" s="76"/>
      <c r="O66" s="112">
        <f>SUM(K66:N66)</f>
        <v>27182.799999999996</v>
      </c>
      <c r="P66" s="112">
        <v>5197.3</v>
      </c>
      <c r="Q66" s="112">
        <v>279551.6</v>
      </c>
      <c r="R66" s="76"/>
      <c r="S66" s="78">
        <f>SUM(P66:R66)</f>
        <v>284748.89999999997</v>
      </c>
      <c r="T66" s="78">
        <f>SUM(O66+S66)</f>
        <v>311931.69999999995</v>
      </c>
      <c r="U66" s="78">
        <f>SUM(O66/T66)*100</f>
        <v>8.714343556618322</v>
      </c>
      <c r="V66" s="78">
        <f>SUM(S66/T66)*100</f>
        <v>91.28565644338168</v>
      </c>
      <c r="W66" s="57"/>
    </row>
    <row r="67" spans="1:23" ht="23.25">
      <c r="A67" s="58"/>
      <c r="B67" s="128"/>
      <c r="C67" s="128"/>
      <c r="D67" s="128"/>
      <c r="E67" s="128"/>
      <c r="F67" s="128"/>
      <c r="G67" s="116"/>
      <c r="H67" s="105"/>
      <c r="I67" s="106" t="s">
        <v>43</v>
      </c>
      <c r="J67" s="107"/>
      <c r="K67" s="112"/>
      <c r="L67" s="112"/>
      <c r="M67" s="112">
        <f>SUM(M66/M65)*100</f>
        <v>13.206162315073206</v>
      </c>
      <c r="N67" s="78"/>
      <c r="O67" s="112">
        <f>SUM(O66/O65)*100</f>
        <v>103.91375817118389</v>
      </c>
      <c r="P67" s="112"/>
      <c r="Q67" s="112">
        <f>SUM(Q66/Q65)*100</f>
        <v>57.05447911324111</v>
      </c>
      <c r="R67" s="112"/>
      <c r="S67" s="112">
        <f>SUM(S66/S65)*100</f>
        <v>58.11521081463451</v>
      </c>
      <c r="T67" s="112">
        <f>SUM(T66/T65)*100</f>
        <v>60.436407656101984</v>
      </c>
      <c r="U67" s="78"/>
      <c r="V67" s="78"/>
      <c r="W67" s="57"/>
    </row>
    <row r="68" spans="1:23" ht="23.25">
      <c r="A68" s="58"/>
      <c r="B68" s="116"/>
      <c r="C68" s="116"/>
      <c r="D68" s="116"/>
      <c r="E68" s="116"/>
      <c r="F68" s="116"/>
      <c r="G68" s="116"/>
      <c r="H68" s="105"/>
      <c r="I68" s="106"/>
      <c r="J68" s="107"/>
      <c r="K68" s="112"/>
      <c r="L68" s="78"/>
      <c r="M68" s="112"/>
      <c r="N68" s="78"/>
      <c r="O68" s="78"/>
      <c r="P68" s="112"/>
      <c r="Q68" s="112"/>
      <c r="R68" s="112"/>
      <c r="S68" s="78"/>
      <c r="T68" s="78"/>
      <c r="U68" s="78"/>
      <c r="V68" s="78"/>
      <c r="W68" s="57"/>
    </row>
    <row r="69" spans="1:23" ht="23.25">
      <c r="A69" s="58"/>
      <c r="B69" s="129" t="s">
        <v>59</v>
      </c>
      <c r="C69" s="117"/>
      <c r="D69" s="117"/>
      <c r="E69" s="117"/>
      <c r="F69" s="117"/>
      <c r="G69" s="117"/>
      <c r="H69" s="106"/>
      <c r="I69" s="106" t="s">
        <v>60</v>
      </c>
      <c r="J69" s="107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57"/>
    </row>
    <row r="70" spans="1:23" ht="23.25">
      <c r="A70" s="58"/>
      <c r="B70" s="116"/>
      <c r="C70" s="116"/>
      <c r="D70" s="116"/>
      <c r="E70" s="116"/>
      <c r="F70" s="116"/>
      <c r="G70" s="116"/>
      <c r="H70" s="105"/>
      <c r="I70" s="106" t="s">
        <v>41</v>
      </c>
      <c r="J70" s="107"/>
      <c r="K70" s="112">
        <f>SUM(K75)</f>
        <v>2913230.1</v>
      </c>
      <c r="L70" s="112">
        <f>SUM(L75)</f>
        <v>1258584.4</v>
      </c>
      <c r="M70" s="112">
        <f>SUM(M75)</f>
        <v>5600911</v>
      </c>
      <c r="N70" s="112">
        <f>SUM(N75)</f>
        <v>0</v>
      </c>
      <c r="O70" s="112">
        <f>SUM(K70:N70)</f>
        <v>9772725.5</v>
      </c>
      <c r="P70" s="112">
        <f>SUM(P75)</f>
        <v>2434828.1</v>
      </c>
      <c r="Q70" s="112">
        <f>SUM(Q75)</f>
        <v>21458995.2</v>
      </c>
      <c r="R70" s="112">
        <f>SUM(R75)</f>
        <v>0</v>
      </c>
      <c r="S70" s="78">
        <f>SUM(P70:R70)</f>
        <v>23893823.3</v>
      </c>
      <c r="T70" s="78">
        <f>SUM(O70+S70)</f>
        <v>33666548.8</v>
      </c>
      <c r="U70" s="78">
        <f>SUM(O70/T70)*100</f>
        <v>29.027999151490103</v>
      </c>
      <c r="V70" s="78">
        <f>SUM(S70/T70)*100</f>
        <v>70.97200084850991</v>
      </c>
      <c r="W70" s="57"/>
    </row>
    <row r="71" spans="1:23" ht="23.25">
      <c r="A71" s="58"/>
      <c r="B71" s="116"/>
      <c r="C71" s="116"/>
      <c r="D71" s="116"/>
      <c r="E71" s="116"/>
      <c r="F71" s="116"/>
      <c r="G71" s="116"/>
      <c r="H71" s="105"/>
      <c r="I71" s="106" t="s">
        <v>42</v>
      </c>
      <c r="J71" s="107"/>
      <c r="K71" s="112">
        <f>SUM(K85)</f>
        <v>5538776.5</v>
      </c>
      <c r="L71" s="112">
        <f>SUM(L85)</f>
        <v>944113.7</v>
      </c>
      <c r="M71" s="112">
        <f>SUM(M85)</f>
        <v>4135598.5</v>
      </c>
      <c r="N71" s="112">
        <f>SUM(N85)</f>
        <v>0</v>
      </c>
      <c r="O71" s="112">
        <f>SUM(K71:N71)</f>
        <v>10618488.7</v>
      </c>
      <c r="P71" s="112">
        <f>SUM(P85)</f>
        <v>781987.1000000001</v>
      </c>
      <c r="Q71" s="112">
        <f>SUM(Q85)</f>
        <v>17716200.7</v>
      </c>
      <c r="R71" s="112">
        <f>SUM(R85)</f>
        <v>0</v>
      </c>
      <c r="S71" s="78">
        <f>SUM(P71:R71)</f>
        <v>18498187.8</v>
      </c>
      <c r="T71" s="78">
        <f>SUM(O71+S71)</f>
        <v>29116676.5</v>
      </c>
      <c r="U71" s="78">
        <f>SUM(O71/T71)*100</f>
        <v>36.46875253774242</v>
      </c>
      <c r="V71" s="78">
        <f>SUM(S71/T71)*100</f>
        <v>63.53124746225759</v>
      </c>
      <c r="W71" s="57"/>
    </row>
    <row r="72" spans="1:23" ht="23.25">
      <c r="A72" s="58"/>
      <c r="B72" s="116"/>
      <c r="C72" s="116"/>
      <c r="D72" s="116"/>
      <c r="E72" s="116"/>
      <c r="F72" s="116"/>
      <c r="G72" s="116"/>
      <c r="H72" s="105"/>
      <c r="I72" s="106" t="s">
        <v>43</v>
      </c>
      <c r="J72" s="107"/>
      <c r="K72" s="112">
        <f>SUM(K71/K70)*100</f>
        <v>190.12492353418975</v>
      </c>
      <c r="L72" s="112">
        <f>SUM(L71/L70)*100</f>
        <v>75.01393629223435</v>
      </c>
      <c r="M72" s="112">
        <f>SUM(M71/M70)*100</f>
        <v>73.83796136021444</v>
      </c>
      <c r="N72" s="112"/>
      <c r="O72" s="112">
        <f>SUM(O71/O70)*100</f>
        <v>108.65432268613296</v>
      </c>
      <c r="P72" s="112">
        <f>SUM(P71/P70)*100</f>
        <v>32.116727254790604</v>
      </c>
      <c r="Q72" s="112">
        <f>SUM(Q71/Q70)*100</f>
        <v>82.5583888475822</v>
      </c>
      <c r="R72" s="112"/>
      <c r="S72" s="112">
        <f>SUM(S71/S70)*100</f>
        <v>77.41828324310075</v>
      </c>
      <c r="T72" s="112">
        <f>SUM(T71/T70)*100</f>
        <v>86.48548050758325</v>
      </c>
      <c r="U72" s="78"/>
      <c r="V72" s="78"/>
      <c r="W72" s="57"/>
    </row>
    <row r="73" spans="1:23" ht="23.25">
      <c r="A73" s="58"/>
      <c r="B73" s="116"/>
      <c r="C73" s="116"/>
      <c r="D73" s="116"/>
      <c r="E73" s="116"/>
      <c r="F73" s="116"/>
      <c r="G73" s="116"/>
      <c r="H73" s="105"/>
      <c r="I73" s="106"/>
      <c r="J73" s="107"/>
      <c r="K73" s="112"/>
      <c r="L73" s="112"/>
      <c r="M73" s="112"/>
      <c r="N73" s="112"/>
      <c r="O73" s="78"/>
      <c r="P73" s="112"/>
      <c r="Q73" s="112"/>
      <c r="R73" s="112"/>
      <c r="S73" s="78"/>
      <c r="T73" s="78"/>
      <c r="U73" s="78"/>
      <c r="V73" s="78"/>
      <c r="W73" s="57"/>
    </row>
    <row r="74" spans="1:23" ht="23.25">
      <c r="A74" s="58"/>
      <c r="B74" s="116"/>
      <c r="C74" s="129" t="s">
        <v>54</v>
      </c>
      <c r="D74" s="116"/>
      <c r="E74" s="116"/>
      <c r="F74" s="116"/>
      <c r="G74" s="116"/>
      <c r="H74" s="105"/>
      <c r="I74" s="106" t="s">
        <v>61</v>
      </c>
      <c r="J74" s="107"/>
      <c r="K74" s="112"/>
      <c r="L74" s="112"/>
      <c r="M74" s="112"/>
      <c r="N74" s="112"/>
      <c r="O74" s="78"/>
      <c r="P74" s="112"/>
      <c r="Q74" s="112"/>
      <c r="R74" s="112"/>
      <c r="S74" s="78"/>
      <c r="T74" s="78"/>
      <c r="U74" s="78"/>
      <c r="V74" s="78"/>
      <c r="W74" s="57"/>
    </row>
    <row r="75" spans="1:23" ht="23.25">
      <c r="A75" s="58"/>
      <c r="B75" s="116"/>
      <c r="C75" s="116"/>
      <c r="D75" s="116"/>
      <c r="E75" s="116"/>
      <c r="F75" s="116"/>
      <c r="G75" s="116"/>
      <c r="H75" s="105"/>
      <c r="I75" s="106" t="s">
        <v>41</v>
      </c>
      <c r="J75" s="107"/>
      <c r="K75" s="112">
        <f>SUM(K90)</f>
        <v>2913230.1</v>
      </c>
      <c r="L75" s="112">
        <f>SUM(L90)</f>
        <v>1258584.4</v>
      </c>
      <c r="M75" s="112">
        <f>SUM(M90)</f>
        <v>5600911</v>
      </c>
      <c r="N75" s="112">
        <f>SUM(N90)</f>
        <v>0</v>
      </c>
      <c r="O75" s="112">
        <f>SUM(K75:N75)</f>
        <v>9772725.5</v>
      </c>
      <c r="P75" s="112">
        <f>SUM(P90)</f>
        <v>2434828.1</v>
      </c>
      <c r="Q75" s="112">
        <f>SUM(Q90)</f>
        <v>21458995.2</v>
      </c>
      <c r="R75" s="112">
        <f>SUM(R90)</f>
        <v>0</v>
      </c>
      <c r="S75" s="78">
        <f>SUM(P75:R75)</f>
        <v>23893823.3</v>
      </c>
      <c r="T75" s="78">
        <f>SUM(O75+S75)</f>
        <v>33666548.8</v>
      </c>
      <c r="U75" s="78">
        <f>SUM(O75/T75)*100</f>
        <v>29.027999151490103</v>
      </c>
      <c r="V75" s="78">
        <f>SUM(S75/T75)*100</f>
        <v>70.97200084850991</v>
      </c>
      <c r="W75" s="57"/>
    </row>
    <row r="76" spans="1:23" ht="23.25">
      <c r="A76" s="58"/>
      <c r="B76" s="130"/>
      <c r="C76" s="130"/>
      <c r="D76" s="130"/>
      <c r="E76" s="130"/>
      <c r="F76" s="130"/>
      <c r="G76" s="130"/>
      <c r="H76" s="118"/>
      <c r="I76" s="119"/>
      <c r="J76" s="120"/>
      <c r="K76" s="121"/>
      <c r="L76" s="122"/>
      <c r="M76" s="121"/>
      <c r="N76" s="122"/>
      <c r="O76" s="122"/>
      <c r="P76" s="121"/>
      <c r="Q76" s="121"/>
      <c r="R76" s="121"/>
      <c r="S76" s="122"/>
      <c r="T76" s="122"/>
      <c r="U76" s="122"/>
      <c r="V76" s="122"/>
      <c r="W76" s="57"/>
    </row>
    <row r="77" spans="1:23" ht="23.2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23.25">
      <c r="A78" s="57"/>
      <c r="B78" s="124" t="s">
        <v>106</v>
      </c>
      <c r="C78" s="124"/>
      <c r="D78" s="124"/>
      <c r="E78" s="124"/>
      <c r="F78" s="124"/>
      <c r="G78" s="58"/>
      <c r="H78" s="58"/>
      <c r="I78" s="58"/>
      <c r="J78" s="58"/>
      <c r="K78" s="57"/>
      <c r="L78" s="57"/>
      <c r="M78" s="57"/>
      <c r="N78" s="57"/>
      <c r="O78" s="57"/>
      <c r="P78" s="57"/>
      <c r="Q78" s="57"/>
      <c r="R78" s="57"/>
      <c r="S78" s="62"/>
      <c r="T78" s="62"/>
      <c r="U78" s="62"/>
      <c r="V78" s="62" t="s">
        <v>87</v>
      </c>
      <c r="W78" s="57"/>
    </row>
    <row r="79" spans="1:23" ht="23.25">
      <c r="A79" s="57"/>
      <c r="B79" s="66"/>
      <c r="C79" s="67"/>
      <c r="D79" s="67"/>
      <c r="E79" s="67"/>
      <c r="F79" s="67"/>
      <c r="G79" s="67"/>
      <c r="H79" s="66"/>
      <c r="I79" s="67"/>
      <c r="J79" s="125"/>
      <c r="K79" s="69" t="s">
        <v>0</v>
      </c>
      <c r="L79" s="69"/>
      <c r="M79" s="69"/>
      <c r="N79" s="69"/>
      <c r="O79" s="69"/>
      <c r="P79" s="70" t="s">
        <v>1</v>
      </c>
      <c r="Q79" s="69"/>
      <c r="R79" s="69"/>
      <c r="S79" s="69"/>
      <c r="T79" s="70" t="s">
        <v>2</v>
      </c>
      <c r="U79" s="69"/>
      <c r="V79" s="71"/>
      <c r="W79" s="57"/>
    </row>
    <row r="80" spans="1:23" ht="23.25">
      <c r="A80" s="57"/>
      <c r="B80" s="72" t="s">
        <v>3</v>
      </c>
      <c r="C80" s="73"/>
      <c r="D80" s="73"/>
      <c r="E80" s="73"/>
      <c r="F80" s="73"/>
      <c r="G80" s="74"/>
      <c r="H80" s="75"/>
      <c r="I80" s="58"/>
      <c r="J80" s="117"/>
      <c r="K80" s="77"/>
      <c r="L80" s="78"/>
      <c r="M80" s="79"/>
      <c r="N80" s="80"/>
      <c r="O80" s="81"/>
      <c r="P80" s="82"/>
      <c r="Q80" s="77"/>
      <c r="R80" s="83"/>
      <c r="S80" s="81"/>
      <c r="T80" s="81"/>
      <c r="U80" s="84" t="s">
        <v>4</v>
      </c>
      <c r="V80" s="85"/>
      <c r="W80" s="57"/>
    </row>
    <row r="81" spans="1:23" ht="23.25">
      <c r="A81" s="57"/>
      <c r="B81" s="75"/>
      <c r="C81" s="86"/>
      <c r="D81" s="86"/>
      <c r="E81" s="86"/>
      <c r="F81" s="87"/>
      <c r="G81" s="86"/>
      <c r="H81" s="75"/>
      <c r="I81" s="88" t="s">
        <v>5</v>
      </c>
      <c r="J81" s="117"/>
      <c r="K81" s="89" t="s">
        <v>6</v>
      </c>
      <c r="L81" s="90" t="s">
        <v>7</v>
      </c>
      <c r="M81" s="91" t="s">
        <v>6</v>
      </c>
      <c r="N81" s="80" t="s">
        <v>8</v>
      </c>
      <c r="O81" s="78"/>
      <c r="P81" s="92" t="s">
        <v>9</v>
      </c>
      <c r="Q81" s="89" t="s">
        <v>10</v>
      </c>
      <c r="R81" s="83" t="s">
        <v>32</v>
      </c>
      <c r="S81" s="81"/>
      <c r="T81" s="81"/>
      <c r="U81" s="81"/>
      <c r="V81" s="90"/>
      <c r="W81" s="57"/>
    </row>
    <row r="82" spans="1:23" ht="23.25">
      <c r="A82" s="57"/>
      <c r="B82" s="93" t="s">
        <v>26</v>
      </c>
      <c r="C82" s="93" t="s">
        <v>27</v>
      </c>
      <c r="D82" s="93" t="s">
        <v>28</v>
      </c>
      <c r="E82" s="93" t="s">
        <v>29</v>
      </c>
      <c r="F82" s="93" t="s">
        <v>30</v>
      </c>
      <c r="G82" s="93" t="s">
        <v>31</v>
      </c>
      <c r="H82" s="75"/>
      <c r="I82" s="88"/>
      <c r="J82" s="117"/>
      <c r="K82" s="89" t="s">
        <v>11</v>
      </c>
      <c r="L82" s="90" t="s">
        <v>12</v>
      </c>
      <c r="M82" s="91" t="s">
        <v>13</v>
      </c>
      <c r="N82" s="80" t="s">
        <v>14</v>
      </c>
      <c r="O82" s="90" t="s">
        <v>15</v>
      </c>
      <c r="P82" s="92" t="s">
        <v>16</v>
      </c>
      <c r="Q82" s="89" t="s">
        <v>17</v>
      </c>
      <c r="R82" s="83" t="s">
        <v>33</v>
      </c>
      <c r="S82" s="80" t="s">
        <v>15</v>
      </c>
      <c r="T82" s="80" t="s">
        <v>18</v>
      </c>
      <c r="U82" s="80" t="s">
        <v>19</v>
      </c>
      <c r="V82" s="90" t="s">
        <v>20</v>
      </c>
      <c r="W82" s="57"/>
    </row>
    <row r="83" spans="1:23" ht="23.25">
      <c r="A83" s="57"/>
      <c r="B83" s="94"/>
      <c r="C83" s="94"/>
      <c r="D83" s="94"/>
      <c r="E83" s="94"/>
      <c r="F83" s="94"/>
      <c r="G83" s="94"/>
      <c r="H83" s="94"/>
      <c r="I83" s="95"/>
      <c r="J83" s="126"/>
      <c r="K83" s="97"/>
      <c r="L83" s="98"/>
      <c r="M83" s="99"/>
      <c r="N83" s="100"/>
      <c r="O83" s="101"/>
      <c r="P83" s="102" t="s">
        <v>21</v>
      </c>
      <c r="Q83" s="97"/>
      <c r="R83" s="103"/>
      <c r="S83" s="101"/>
      <c r="T83" s="101"/>
      <c r="U83" s="101"/>
      <c r="V83" s="104"/>
      <c r="W83" s="57"/>
    </row>
    <row r="84" spans="1:23" ht="23.25">
      <c r="A84" s="58"/>
      <c r="B84" s="116"/>
      <c r="C84" s="116"/>
      <c r="D84" s="116"/>
      <c r="E84" s="116"/>
      <c r="F84" s="116"/>
      <c r="G84" s="116"/>
      <c r="H84" s="105"/>
      <c r="I84" s="106"/>
      <c r="J84" s="107"/>
      <c r="K84" s="112"/>
      <c r="L84" s="78"/>
      <c r="M84" s="112"/>
      <c r="N84" s="78"/>
      <c r="O84" s="78"/>
      <c r="P84" s="112"/>
      <c r="Q84" s="112"/>
      <c r="R84" s="112"/>
      <c r="S84" s="78"/>
      <c r="T84" s="78"/>
      <c r="U84" s="78"/>
      <c r="V84" s="78"/>
      <c r="W84" s="57"/>
    </row>
    <row r="85" spans="1:23" ht="23.25">
      <c r="A85" s="58"/>
      <c r="B85" s="115" t="s">
        <v>59</v>
      </c>
      <c r="C85" s="115" t="s">
        <v>54</v>
      </c>
      <c r="D85" s="75"/>
      <c r="E85" s="75"/>
      <c r="F85" s="75"/>
      <c r="G85" s="93"/>
      <c r="H85" s="105"/>
      <c r="I85" s="106" t="s">
        <v>42</v>
      </c>
      <c r="J85" s="107"/>
      <c r="K85" s="112">
        <f>SUM(K91)</f>
        <v>5538776.5</v>
      </c>
      <c r="L85" s="112">
        <f>SUM(L91)</f>
        <v>944113.7</v>
      </c>
      <c r="M85" s="112">
        <f>SUM(M91)</f>
        <v>4135598.5</v>
      </c>
      <c r="N85" s="112">
        <f>SUM(N91)</f>
        <v>0</v>
      </c>
      <c r="O85" s="112">
        <f>SUM(K85:N85)</f>
        <v>10618488.7</v>
      </c>
      <c r="P85" s="112">
        <f>SUM(P91)</f>
        <v>781987.1000000001</v>
      </c>
      <c r="Q85" s="112">
        <f>SUM(Q91)</f>
        <v>17716200.7</v>
      </c>
      <c r="R85" s="112">
        <f>SUM(R91)</f>
        <v>0</v>
      </c>
      <c r="S85" s="78">
        <f>SUM(P85:R85)</f>
        <v>18498187.8</v>
      </c>
      <c r="T85" s="78">
        <f>SUM(O85+S85)</f>
        <v>29116676.5</v>
      </c>
      <c r="U85" s="78">
        <f>SUM(O85/T85)*100</f>
        <v>36.46875253774242</v>
      </c>
      <c r="V85" s="78">
        <f>SUM(S85/T85)*100</f>
        <v>63.53124746225759</v>
      </c>
      <c r="W85" s="57"/>
    </row>
    <row r="86" spans="1:23" ht="23.25">
      <c r="A86" s="58"/>
      <c r="B86" s="75"/>
      <c r="C86" s="75"/>
      <c r="D86" s="75"/>
      <c r="E86" s="75"/>
      <c r="F86" s="75"/>
      <c r="G86" s="75"/>
      <c r="H86" s="105"/>
      <c r="I86" s="106" t="s">
        <v>43</v>
      </c>
      <c r="J86" s="107"/>
      <c r="K86" s="112">
        <f>SUM(K85/K75)*100</f>
        <v>190.12492353418975</v>
      </c>
      <c r="L86" s="112">
        <f>SUM(L85/L75)*100</f>
        <v>75.01393629223435</v>
      </c>
      <c r="M86" s="112">
        <f>SUM(M85/M75)*100</f>
        <v>73.83796136021444</v>
      </c>
      <c r="N86" s="112"/>
      <c r="O86" s="112">
        <f>SUM(O85/O75)*100</f>
        <v>108.65432268613296</v>
      </c>
      <c r="P86" s="112">
        <f>SUM(P85/P75)*100</f>
        <v>32.116727254790604</v>
      </c>
      <c r="Q86" s="112">
        <f>SUM(Q85/Q75)*100</f>
        <v>82.5583888475822</v>
      </c>
      <c r="R86" s="112"/>
      <c r="S86" s="112">
        <f>SUM(S85/S75)*100</f>
        <v>77.41828324310075</v>
      </c>
      <c r="T86" s="112">
        <f>SUM(T85/T75)*100</f>
        <v>86.48548050758325</v>
      </c>
      <c r="U86" s="78"/>
      <c r="V86" s="78"/>
      <c r="W86" s="57"/>
    </row>
    <row r="87" spans="1:23" ht="23.25">
      <c r="A87" s="58"/>
      <c r="B87" s="75"/>
      <c r="C87" s="75"/>
      <c r="D87" s="75"/>
      <c r="E87" s="75"/>
      <c r="F87" s="75"/>
      <c r="G87" s="75"/>
      <c r="H87" s="105"/>
      <c r="I87" s="106"/>
      <c r="J87" s="107"/>
      <c r="K87" s="112"/>
      <c r="L87" s="112"/>
      <c r="M87" s="112"/>
      <c r="N87" s="112"/>
      <c r="O87" s="78"/>
      <c r="P87" s="112"/>
      <c r="Q87" s="112"/>
      <c r="R87" s="112"/>
      <c r="S87" s="78"/>
      <c r="T87" s="78"/>
      <c r="U87" s="78"/>
      <c r="V87" s="78"/>
      <c r="W87" s="57"/>
    </row>
    <row r="88" spans="1:23" ht="23.25">
      <c r="A88" s="58"/>
      <c r="B88" s="75"/>
      <c r="C88" s="75"/>
      <c r="D88" s="115" t="s">
        <v>46</v>
      </c>
      <c r="E88" s="75"/>
      <c r="F88" s="75"/>
      <c r="G88" s="75"/>
      <c r="H88" s="105"/>
      <c r="I88" s="106" t="s">
        <v>56</v>
      </c>
      <c r="J88" s="107"/>
      <c r="K88" s="112"/>
      <c r="L88" s="112"/>
      <c r="M88" s="112"/>
      <c r="N88" s="112"/>
      <c r="O88" s="78"/>
      <c r="P88" s="112"/>
      <c r="Q88" s="112"/>
      <c r="R88" s="112"/>
      <c r="S88" s="78"/>
      <c r="T88" s="78"/>
      <c r="U88" s="78"/>
      <c r="V88" s="78"/>
      <c r="W88" s="57"/>
    </row>
    <row r="89" spans="1:23" ht="23.25">
      <c r="A89" s="58"/>
      <c r="B89" s="75"/>
      <c r="C89" s="75"/>
      <c r="D89" s="75"/>
      <c r="E89" s="75"/>
      <c r="F89" s="75"/>
      <c r="G89" s="75"/>
      <c r="H89" s="105"/>
      <c r="I89" s="106" t="s">
        <v>57</v>
      </c>
      <c r="J89" s="107"/>
      <c r="K89" s="112"/>
      <c r="L89" s="112"/>
      <c r="M89" s="112"/>
      <c r="N89" s="112"/>
      <c r="O89" s="78"/>
      <c r="P89" s="112"/>
      <c r="Q89" s="112"/>
      <c r="R89" s="112"/>
      <c r="S89" s="78"/>
      <c r="T89" s="78"/>
      <c r="U89" s="78"/>
      <c r="V89" s="78"/>
      <c r="W89" s="57"/>
    </row>
    <row r="90" spans="1:23" ht="23.25">
      <c r="A90" s="58"/>
      <c r="B90" s="75"/>
      <c r="C90" s="75"/>
      <c r="D90" s="75"/>
      <c r="E90" s="75"/>
      <c r="F90" s="75"/>
      <c r="G90" s="75"/>
      <c r="H90" s="105"/>
      <c r="I90" s="106" t="s">
        <v>41</v>
      </c>
      <c r="J90" s="107"/>
      <c r="K90" s="112">
        <f aca="true" t="shared" si="13" ref="K90:N91">SUM(K95+K106+K125+K165+K182)</f>
        <v>2913230.1</v>
      </c>
      <c r="L90" s="112">
        <f t="shared" si="13"/>
        <v>1258584.4</v>
      </c>
      <c r="M90" s="112">
        <f t="shared" si="13"/>
        <v>5600911</v>
      </c>
      <c r="N90" s="112">
        <f t="shared" si="13"/>
        <v>0</v>
      </c>
      <c r="O90" s="112">
        <f>SUM(K90:N90)</f>
        <v>9772725.5</v>
      </c>
      <c r="P90" s="112">
        <f aca="true" t="shared" si="14" ref="P90:R91">SUM(P95+P106+P125+P165+P182)</f>
        <v>2434828.1</v>
      </c>
      <c r="Q90" s="112">
        <f t="shared" si="14"/>
        <v>21458995.2</v>
      </c>
      <c r="R90" s="112">
        <f t="shared" si="14"/>
        <v>0</v>
      </c>
      <c r="S90" s="78">
        <f>SUM(P90:R90)</f>
        <v>23893823.3</v>
      </c>
      <c r="T90" s="78">
        <f>SUM(O90+S90)</f>
        <v>33666548.8</v>
      </c>
      <c r="U90" s="78">
        <f>SUM(O90/T90)*100</f>
        <v>29.027999151490103</v>
      </c>
      <c r="V90" s="78">
        <f>SUM(S90/T90)*100</f>
        <v>70.97200084850991</v>
      </c>
      <c r="W90" s="57"/>
    </row>
    <row r="91" spans="1:23" ht="23.25">
      <c r="A91" s="58"/>
      <c r="B91" s="116"/>
      <c r="C91" s="117"/>
      <c r="D91" s="117"/>
      <c r="E91" s="117"/>
      <c r="F91" s="117"/>
      <c r="G91" s="117"/>
      <c r="H91" s="106"/>
      <c r="I91" s="106" t="s">
        <v>42</v>
      </c>
      <c r="J91" s="107"/>
      <c r="K91" s="112">
        <f t="shared" si="13"/>
        <v>5538776.5</v>
      </c>
      <c r="L91" s="112">
        <f t="shared" si="13"/>
        <v>944113.7</v>
      </c>
      <c r="M91" s="112">
        <f t="shared" si="13"/>
        <v>4135598.5</v>
      </c>
      <c r="N91" s="112">
        <f t="shared" si="13"/>
        <v>0</v>
      </c>
      <c r="O91" s="112">
        <f>SUM(K91:N91)</f>
        <v>10618488.7</v>
      </c>
      <c r="P91" s="112">
        <f t="shared" si="14"/>
        <v>781987.1000000001</v>
      </c>
      <c r="Q91" s="112">
        <f t="shared" si="14"/>
        <v>17716200.7</v>
      </c>
      <c r="R91" s="112">
        <f t="shared" si="14"/>
        <v>0</v>
      </c>
      <c r="S91" s="78">
        <f>SUM(P91:R91)</f>
        <v>18498187.8</v>
      </c>
      <c r="T91" s="78">
        <f>SUM(O91+S91)</f>
        <v>29116676.5</v>
      </c>
      <c r="U91" s="78">
        <f>SUM(O91/T91)*100</f>
        <v>36.46875253774242</v>
      </c>
      <c r="V91" s="78">
        <f>SUM(S91/T91)*100</f>
        <v>63.53124746225759</v>
      </c>
      <c r="W91" s="57"/>
    </row>
    <row r="92" spans="1:23" ht="23.25">
      <c r="A92" s="58"/>
      <c r="B92" s="75"/>
      <c r="C92" s="75"/>
      <c r="D92" s="75"/>
      <c r="E92" s="75"/>
      <c r="F92" s="75"/>
      <c r="G92" s="75"/>
      <c r="H92" s="105"/>
      <c r="I92" s="106" t="s">
        <v>43</v>
      </c>
      <c r="J92" s="107"/>
      <c r="K92" s="112">
        <f>SUM(K91/K90)*100</f>
        <v>190.12492353418975</v>
      </c>
      <c r="L92" s="112">
        <f>SUM(L91/L90)*100</f>
        <v>75.01393629223435</v>
      </c>
      <c r="M92" s="112">
        <f>SUM(M91/M90)*100</f>
        <v>73.83796136021444</v>
      </c>
      <c r="N92" s="112"/>
      <c r="O92" s="112">
        <f>SUM(O91/O90)*100</f>
        <v>108.65432268613296</v>
      </c>
      <c r="P92" s="112">
        <f>SUM(P91/P90)*100</f>
        <v>32.116727254790604</v>
      </c>
      <c r="Q92" s="112">
        <f>SUM(Q91/Q90)*100</f>
        <v>82.5583888475822</v>
      </c>
      <c r="R92" s="112"/>
      <c r="S92" s="112">
        <f>SUM(S91/S90)*100</f>
        <v>77.41828324310075</v>
      </c>
      <c r="T92" s="112">
        <f>SUM(T91/T90)*100</f>
        <v>86.48548050758325</v>
      </c>
      <c r="U92" s="78"/>
      <c r="V92" s="78"/>
      <c r="W92" s="57"/>
    </row>
    <row r="93" spans="1:23" ht="23.25">
      <c r="A93" s="58"/>
      <c r="B93" s="75"/>
      <c r="C93" s="75"/>
      <c r="D93" s="75"/>
      <c r="E93" s="75"/>
      <c r="F93" s="75"/>
      <c r="G93" s="75"/>
      <c r="H93" s="105"/>
      <c r="I93" s="106"/>
      <c r="J93" s="107"/>
      <c r="K93" s="112"/>
      <c r="L93" s="112"/>
      <c r="M93" s="112"/>
      <c r="N93" s="112"/>
      <c r="O93" s="78"/>
      <c r="P93" s="112"/>
      <c r="Q93" s="112"/>
      <c r="R93" s="112"/>
      <c r="S93" s="78"/>
      <c r="T93" s="78"/>
      <c r="U93" s="78"/>
      <c r="V93" s="78"/>
      <c r="W93" s="57"/>
    </row>
    <row r="94" spans="1:23" ht="23.25">
      <c r="A94" s="58"/>
      <c r="B94" s="75"/>
      <c r="C94" s="75"/>
      <c r="D94" s="75"/>
      <c r="E94" s="75"/>
      <c r="F94" s="115" t="s">
        <v>58</v>
      </c>
      <c r="G94" s="75"/>
      <c r="H94" s="105"/>
      <c r="I94" s="106" t="s">
        <v>98</v>
      </c>
      <c r="J94" s="107"/>
      <c r="K94" s="112"/>
      <c r="L94" s="112"/>
      <c r="M94" s="112"/>
      <c r="N94" s="112"/>
      <c r="O94" s="78"/>
      <c r="P94" s="112"/>
      <c r="Q94" s="112"/>
      <c r="R94" s="112"/>
      <c r="S94" s="78"/>
      <c r="T94" s="78"/>
      <c r="U94" s="78"/>
      <c r="V94" s="78"/>
      <c r="W94" s="57"/>
    </row>
    <row r="95" spans="1:23" ht="23.25">
      <c r="A95" s="58"/>
      <c r="B95" s="75"/>
      <c r="C95" s="75"/>
      <c r="D95" s="75"/>
      <c r="E95" s="75"/>
      <c r="F95" s="75"/>
      <c r="G95" s="75"/>
      <c r="H95" s="105"/>
      <c r="I95" s="106" t="s">
        <v>41</v>
      </c>
      <c r="J95" s="107"/>
      <c r="K95" s="76">
        <f aca="true" t="shared" si="15" ref="K95:N96">SUM(K100)</f>
        <v>0</v>
      </c>
      <c r="L95" s="76">
        <f t="shared" si="15"/>
        <v>0</v>
      </c>
      <c r="M95" s="76">
        <f t="shared" si="15"/>
        <v>0</v>
      </c>
      <c r="N95" s="76">
        <f t="shared" si="15"/>
        <v>0</v>
      </c>
      <c r="O95" s="76"/>
      <c r="P95" s="78">
        <f aca="true" t="shared" si="16" ref="P95:R96">SUM(P100)</f>
        <v>73091.2</v>
      </c>
      <c r="Q95" s="76">
        <f t="shared" si="16"/>
        <v>3836660.5</v>
      </c>
      <c r="R95" s="76">
        <f t="shared" si="16"/>
        <v>0</v>
      </c>
      <c r="S95" s="78">
        <f>SUM(P95:R95)</f>
        <v>3909751.7</v>
      </c>
      <c r="T95" s="78">
        <f>SUM(O95+S95)</f>
        <v>3909751.7</v>
      </c>
      <c r="U95" s="78">
        <f>SUM(O95/T95)*100</f>
        <v>0</v>
      </c>
      <c r="V95" s="78">
        <f>SUM(S95/T95)*100</f>
        <v>100</v>
      </c>
      <c r="W95" s="57"/>
    </row>
    <row r="96" spans="1:23" ht="23.25">
      <c r="A96" s="58"/>
      <c r="B96" s="75"/>
      <c r="C96" s="75"/>
      <c r="D96" s="75"/>
      <c r="E96" s="75"/>
      <c r="F96" s="75"/>
      <c r="G96" s="75"/>
      <c r="H96" s="105"/>
      <c r="I96" s="106" t="s">
        <v>42</v>
      </c>
      <c r="J96" s="107"/>
      <c r="K96" s="112">
        <f t="shared" si="15"/>
        <v>0</v>
      </c>
      <c r="L96" s="112">
        <f t="shared" si="15"/>
        <v>0</v>
      </c>
      <c r="M96" s="112">
        <f t="shared" si="15"/>
        <v>0</v>
      </c>
      <c r="N96" s="112">
        <f t="shared" si="15"/>
        <v>0</v>
      </c>
      <c r="O96" s="78"/>
      <c r="P96" s="78">
        <f t="shared" si="16"/>
        <v>9120.4</v>
      </c>
      <c r="Q96" s="112">
        <f t="shared" si="16"/>
        <v>3147665.5</v>
      </c>
      <c r="R96" s="112">
        <f t="shared" si="16"/>
        <v>0</v>
      </c>
      <c r="S96" s="78">
        <f>SUM(P96:R96)</f>
        <v>3156785.9</v>
      </c>
      <c r="T96" s="78">
        <f>SUM(O96+S96)</f>
        <v>3156785.9</v>
      </c>
      <c r="U96" s="78">
        <f>SUM(O96/T96)*100</f>
        <v>0</v>
      </c>
      <c r="V96" s="78">
        <f>SUM(S96/T96)*100</f>
        <v>100</v>
      </c>
      <c r="W96" s="57"/>
    </row>
    <row r="97" spans="1:23" ht="23.25">
      <c r="A97" s="58"/>
      <c r="B97" s="75"/>
      <c r="C97" s="75"/>
      <c r="D97" s="75"/>
      <c r="E97" s="75"/>
      <c r="F97" s="75"/>
      <c r="G97" s="75"/>
      <c r="H97" s="105"/>
      <c r="I97" s="106" t="s">
        <v>43</v>
      </c>
      <c r="J97" s="107"/>
      <c r="K97" s="112"/>
      <c r="L97" s="112"/>
      <c r="M97" s="112"/>
      <c r="N97" s="112"/>
      <c r="O97" s="78"/>
      <c r="P97" s="112">
        <f>SUM(P96/P95)*100</f>
        <v>12.478109539862528</v>
      </c>
      <c r="Q97" s="112">
        <f>SUM(Q96/Q95)*100</f>
        <v>82.04180432435969</v>
      </c>
      <c r="R97" s="112"/>
      <c r="S97" s="112">
        <f>SUM(S96/S95)*100</f>
        <v>80.74133966103268</v>
      </c>
      <c r="T97" s="112">
        <f>SUM(T96/T95)*100</f>
        <v>80.74133966103268</v>
      </c>
      <c r="U97" s="78"/>
      <c r="V97" s="78"/>
      <c r="W97" s="57"/>
    </row>
    <row r="98" spans="1:23" ht="23.25">
      <c r="A98" s="58"/>
      <c r="B98" s="75"/>
      <c r="C98" s="75"/>
      <c r="D98" s="75"/>
      <c r="E98" s="75"/>
      <c r="F98" s="75"/>
      <c r="G98" s="75"/>
      <c r="H98" s="105"/>
      <c r="I98" s="106"/>
      <c r="J98" s="107"/>
      <c r="K98" s="112"/>
      <c r="L98" s="112"/>
      <c r="M98" s="112"/>
      <c r="N98" s="112"/>
      <c r="O98" s="78"/>
      <c r="P98" s="112"/>
      <c r="Q98" s="112"/>
      <c r="R98" s="112"/>
      <c r="S98" s="78"/>
      <c r="T98" s="78"/>
      <c r="U98" s="78"/>
      <c r="V98" s="78"/>
      <c r="W98" s="57"/>
    </row>
    <row r="99" spans="1:23" ht="23.25">
      <c r="A99" s="58"/>
      <c r="B99" s="75"/>
      <c r="C99" s="75"/>
      <c r="D99" s="75"/>
      <c r="E99" s="75"/>
      <c r="F99" s="75"/>
      <c r="G99" s="115" t="s">
        <v>62</v>
      </c>
      <c r="H99" s="105"/>
      <c r="I99" s="131" t="s">
        <v>63</v>
      </c>
      <c r="J99" s="107"/>
      <c r="K99" s="112"/>
      <c r="L99" s="112"/>
      <c r="M99" s="112"/>
      <c r="N99" s="112"/>
      <c r="O99" s="78"/>
      <c r="P99" s="112"/>
      <c r="Q99" s="112"/>
      <c r="R99" s="112"/>
      <c r="S99" s="78"/>
      <c r="T99" s="78"/>
      <c r="U99" s="78"/>
      <c r="V99" s="78"/>
      <c r="W99" s="57"/>
    </row>
    <row r="100" spans="1:23" ht="23.25">
      <c r="A100" s="58"/>
      <c r="B100" s="128"/>
      <c r="C100" s="93"/>
      <c r="D100" s="93"/>
      <c r="E100" s="93"/>
      <c r="F100" s="93"/>
      <c r="G100" s="93"/>
      <c r="H100" s="105"/>
      <c r="I100" s="106" t="s">
        <v>41</v>
      </c>
      <c r="J100" s="107"/>
      <c r="K100" s="78"/>
      <c r="L100" s="78"/>
      <c r="M100" s="78"/>
      <c r="N100" s="77"/>
      <c r="O100" s="78"/>
      <c r="P100" s="78">
        <v>73091.2</v>
      </c>
      <c r="Q100" s="78">
        <v>3836660.5</v>
      </c>
      <c r="R100" s="77"/>
      <c r="S100" s="78">
        <f>SUM(P100:R100)</f>
        <v>3909751.7</v>
      </c>
      <c r="T100" s="78">
        <f>SUM(O100+S100)</f>
        <v>3909751.7</v>
      </c>
      <c r="U100" s="78">
        <f>SUM(O100/T100)*100</f>
        <v>0</v>
      </c>
      <c r="V100" s="78">
        <f>SUM(S100/T100)*100</f>
        <v>100</v>
      </c>
      <c r="W100" s="57"/>
    </row>
    <row r="101" spans="1:23" ht="23.25">
      <c r="A101" s="58"/>
      <c r="B101" s="116"/>
      <c r="C101" s="75"/>
      <c r="D101" s="75"/>
      <c r="E101" s="75"/>
      <c r="F101" s="75"/>
      <c r="G101" s="75"/>
      <c r="H101" s="105"/>
      <c r="I101" s="106" t="s">
        <v>42</v>
      </c>
      <c r="J101" s="107"/>
      <c r="K101" s="78"/>
      <c r="L101" s="78"/>
      <c r="M101" s="78"/>
      <c r="N101" s="77"/>
      <c r="O101" s="78"/>
      <c r="P101" s="78">
        <v>9120.4</v>
      </c>
      <c r="Q101" s="78">
        <v>3147665.5</v>
      </c>
      <c r="R101" s="77"/>
      <c r="S101" s="78">
        <f>SUM(P101:R101)</f>
        <v>3156785.9</v>
      </c>
      <c r="T101" s="78">
        <f>SUM(O101+S101)</f>
        <v>3156785.9</v>
      </c>
      <c r="U101" s="78">
        <f>SUM(O101/T101)*100</f>
        <v>0</v>
      </c>
      <c r="V101" s="78">
        <f>SUM(S101/T101)*100</f>
        <v>100</v>
      </c>
      <c r="W101" s="57"/>
    </row>
    <row r="102" spans="1:23" ht="23.25">
      <c r="A102" s="58"/>
      <c r="B102" s="116"/>
      <c r="C102" s="75"/>
      <c r="D102" s="75"/>
      <c r="E102" s="75"/>
      <c r="F102" s="75"/>
      <c r="G102" s="75"/>
      <c r="H102" s="105"/>
      <c r="I102" s="106" t="s">
        <v>43</v>
      </c>
      <c r="J102" s="107"/>
      <c r="K102" s="78"/>
      <c r="L102" s="78"/>
      <c r="M102" s="78"/>
      <c r="N102" s="77"/>
      <c r="O102" s="78"/>
      <c r="P102" s="112">
        <f>SUM(P101/P100)*100</f>
        <v>12.478109539862528</v>
      </c>
      <c r="Q102" s="112">
        <f>SUM(Q101/Q100)*100</f>
        <v>82.04180432435969</v>
      </c>
      <c r="R102" s="77"/>
      <c r="S102" s="78">
        <f>SUM(S101/S100)*100</f>
        <v>80.74133966103268</v>
      </c>
      <c r="T102" s="112">
        <f>SUM(T101/T100)*100</f>
        <v>80.74133966103268</v>
      </c>
      <c r="U102" s="81"/>
      <c r="V102" s="78"/>
      <c r="W102" s="57"/>
    </row>
    <row r="103" spans="1:23" ht="23.25">
      <c r="A103" s="58"/>
      <c r="B103" s="116"/>
      <c r="C103" s="117"/>
      <c r="D103" s="117"/>
      <c r="E103" s="117"/>
      <c r="F103" s="117"/>
      <c r="G103" s="117"/>
      <c r="H103" s="106"/>
      <c r="I103" s="106"/>
      <c r="J103" s="107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57"/>
    </row>
    <row r="104" spans="1:23" ht="23.25">
      <c r="A104" s="58"/>
      <c r="B104" s="116"/>
      <c r="C104" s="117"/>
      <c r="D104" s="117"/>
      <c r="E104" s="117"/>
      <c r="F104" s="127" t="s">
        <v>64</v>
      </c>
      <c r="G104" s="117"/>
      <c r="H104" s="106"/>
      <c r="I104" s="106" t="s">
        <v>65</v>
      </c>
      <c r="J104" s="107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57"/>
    </row>
    <row r="105" spans="1:23" ht="23.25">
      <c r="A105" s="58"/>
      <c r="B105" s="128"/>
      <c r="C105" s="128"/>
      <c r="D105" s="128"/>
      <c r="E105" s="128"/>
      <c r="F105" s="128"/>
      <c r="G105" s="116"/>
      <c r="H105" s="105"/>
      <c r="I105" s="106" t="s">
        <v>66</v>
      </c>
      <c r="J105" s="107"/>
      <c r="K105" s="112"/>
      <c r="L105" s="112"/>
      <c r="M105" s="112"/>
      <c r="N105" s="112"/>
      <c r="O105" s="78"/>
      <c r="P105" s="112"/>
      <c r="Q105" s="112"/>
      <c r="R105" s="112"/>
      <c r="S105" s="78"/>
      <c r="T105" s="78"/>
      <c r="U105" s="78"/>
      <c r="V105" s="78"/>
      <c r="W105" s="57"/>
    </row>
    <row r="106" spans="1:23" ht="23.25">
      <c r="A106" s="58"/>
      <c r="B106" s="116"/>
      <c r="C106" s="116"/>
      <c r="D106" s="116"/>
      <c r="E106" s="116"/>
      <c r="F106" s="116"/>
      <c r="G106" s="116"/>
      <c r="H106" s="105"/>
      <c r="I106" s="106" t="s">
        <v>41</v>
      </c>
      <c r="J106" s="107"/>
      <c r="K106" s="112">
        <f aca="true" t="shared" si="17" ref="K106:N107">SUM(K111)</f>
        <v>52838.1</v>
      </c>
      <c r="L106" s="112">
        <f t="shared" si="17"/>
        <v>16849.4</v>
      </c>
      <c r="M106" s="112">
        <f t="shared" si="17"/>
        <v>166085.3</v>
      </c>
      <c r="N106" s="112">
        <f t="shared" si="17"/>
        <v>0</v>
      </c>
      <c r="O106" s="112">
        <f>SUM(K106:N106)</f>
        <v>235772.8</v>
      </c>
      <c r="P106" s="112">
        <f aca="true" t="shared" si="18" ref="P106:R107">SUM(P111)</f>
        <v>4382.2</v>
      </c>
      <c r="Q106" s="112">
        <f t="shared" si="18"/>
        <v>10661.8</v>
      </c>
      <c r="R106" s="112">
        <f t="shared" si="18"/>
        <v>0</v>
      </c>
      <c r="S106" s="78">
        <f>SUM(P106:R106)</f>
        <v>15044</v>
      </c>
      <c r="T106" s="78">
        <f>SUM(O106+S106)</f>
        <v>250816.8</v>
      </c>
      <c r="U106" s="78">
        <f>SUM(O106/T106)*100</f>
        <v>94.00199667645867</v>
      </c>
      <c r="V106" s="78">
        <f>SUM(S106/T106)*100</f>
        <v>5.998003323541326</v>
      </c>
      <c r="W106" s="57"/>
    </row>
    <row r="107" spans="1:23" ht="23.25">
      <c r="A107" s="58"/>
      <c r="B107" s="116"/>
      <c r="C107" s="117"/>
      <c r="D107" s="117"/>
      <c r="E107" s="117"/>
      <c r="F107" s="117"/>
      <c r="G107" s="117"/>
      <c r="H107" s="106"/>
      <c r="I107" s="106" t="s">
        <v>42</v>
      </c>
      <c r="J107" s="107"/>
      <c r="K107" s="112">
        <f t="shared" si="17"/>
        <v>93015</v>
      </c>
      <c r="L107" s="112">
        <f t="shared" si="17"/>
        <v>3564.8</v>
      </c>
      <c r="M107" s="112">
        <f t="shared" si="17"/>
        <v>187095.8</v>
      </c>
      <c r="N107" s="112">
        <f t="shared" si="17"/>
        <v>0</v>
      </c>
      <c r="O107" s="112">
        <f>SUM(K107:N107)</f>
        <v>283675.6</v>
      </c>
      <c r="P107" s="112">
        <f t="shared" si="18"/>
        <v>2223.5</v>
      </c>
      <c r="Q107" s="112">
        <f t="shared" si="18"/>
        <v>8020.8</v>
      </c>
      <c r="R107" s="112">
        <f t="shared" si="18"/>
        <v>0</v>
      </c>
      <c r="S107" s="78">
        <f>SUM(P107:R107)</f>
        <v>10244.3</v>
      </c>
      <c r="T107" s="78">
        <f>SUM(O107+S107)</f>
        <v>293919.89999999997</v>
      </c>
      <c r="U107" s="78">
        <f>SUM(O107/T107)*100</f>
        <v>96.51459462254853</v>
      </c>
      <c r="V107" s="78">
        <f>SUM(S107/T107)*100</f>
        <v>3.485405377451476</v>
      </c>
      <c r="W107" s="57"/>
    </row>
    <row r="108" spans="1:23" ht="23.25">
      <c r="A108" s="58"/>
      <c r="B108" s="116"/>
      <c r="C108" s="116"/>
      <c r="D108" s="116"/>
      <c r="E108" s="116"/>
      <c r="F108" s="116"/>
      <c r="G108" s="116"/>
      <c r="H108" s="105"/>
      <c r="I108" s="106" t="s">
        <v>43</v>
      </c>
      <c r="J108" s="107"/>
      <c r="K108" s="112">
        <f>SUM(K107/K106)*100</f>
        <v>176.03774549046994</v>
      </c>
      <c r="L108" s="112">
        <f>SUM(L107/L106)*100</f>
        <v>21.156836445214665</v>
      </c>
      <c r="M108" s="112">
        <f>SUM(M107/M106)*100</f>
        <v>112.6504272202296</v>
      </c>
      <c r="N108" s="78"/>
      <c r="O108" s="112">
        <f>SUM(O107/O106)*100</f>
        <v>120.31735637020047</v>
      </c>
      <c r="P108" s="112">
        <f>SUM(P107/P106)*100</f>
        <v>50.739354662041904</v>
      </c>
      <c r="Q108" s="112">
        <f>SUM(Q107/Q106)*100</f>
        <v>75.22932337879158</v>
      </c>
      <c r="R108" s="112"/>
      <c r="S108" s="112">
        <f>SUM(S107/S106)*100</f>
        <v>68.09558628024462</v>
      </c>
      <c r="T108" s="112">
        <f>SUM(T107/T106)*100</f>
        <v>117.1850928645928</v>
      </c>
      <c r="U108" s="78"/>
      <c r="V108" s="78"/>
      <c r="W108" s="57"/>
    </row>
    <row r="109" spans="1:23" ht="23.25">
      <c r="A109" s="58"/>
      <c r="B109" s="116"/>
      <c r="C109" s="116"/>
      <c r="D109" s="116"/>
      <c r="E109" s="116"/>
      <c r="F109" s="116"/>
      <c r="G109" s="116"/>
      <c r="H109" s="105"/>
      <c r="I109" s="106"/>
      <c r="J109" s="107"/>
      <c r="K109" s="112"/>
      <c r="L109" s="78"/>
      <c r="M109" s="112"/>
      <c r="N109" s="78"/>
      <c r="O109" s="78"/>
      <c r="P109" s="112"/>
      <c r="Q109" s="112"/>
      <c r="R109" s="112"/>
      <c r="S109" s="78"/>
      <c r="T109" s="78"/>
      <c r="U109" s="78"/>
      <c r="V109" s="78"/>
      <c r="W109" s="57"/>
    </row>
    <row r="110" spans="1:23" ht="23.25">
      <c r="A110" s="58"/>
      <c r="B110" s="116"/>
      <c r="C110" s="116"/>
      <c r="D110" s="116"/>
      <c r="E110" s="116"/>
      <c r="F110" s="116"/>
      <c r="G110" s="129" t="s">
        <v>91</v>
      </c>
      <c r="H110" s="105"/>
      <c r="I110" s="106" t="s">
        <v>67</v>
      </c>
      <c r="J110" s="107"/>
      <c r="K110" s="112"/>
      <c r="L110" s="78"/>
      <c r="M110" s="112"/>
      <c r="N110" s="78"/>
      <c r="O110" s="78"/>
      <c r="P110" s="112"/>
      <c r="Q110" s="112"/>
      <c r="R110" s="112"/>
      <c r="S110" s="78"/>
      <c r="T110" s="78"/>
      <c r="U110" s="78"/>
      <c r="V110" s="78"/>
      <c r="W110" s="57"/>
    </row>
    <row r="111" spans="1:23" ht="23.25">
      <c r="A111" s="58"/>
      <c r="B111" s="116"/>
      <c r="C111" s="116"/>
      <c r="D111" s="116"/>
      <c r="E111" s="116"/>
      <c r="F111" s="116"/>
      <c r="G111" s="116"/>
      <c r="H111" s="105"/>
      <c r="I111" s="106" t="s">
        <v>41</v>
      </c>
      <c r="J111" s="107"/>
      <c r="K111" s="112">
        <v>52838.1</v>
      </c>
      <c r="L111" s="78">
        <v>16849.4</v>
      </c>
      <c r="M111" s="112">
        <v>166085.3</v>
      </c>
      <c r="N111" s="78"/>
      <c r="O111" s="112">
        <f>SUM(K111:N111)</f>
        <v>235772.8</v>
      </c>
      <c r="P111" s="112">
        <v>4382.2</v>
      </c>
      <c r="Q111" s="112">
        <v>10661.8</v>
      </c>
      <c r="R111" s="112"/>
      <c r="S111" s="78">
        <f>SUM(P111:R111)</f>
        <v>15044</v>
      </c>
      <c r="T111" s="78">
        <f>SUM(O111+S111)</f>
        <v>250816.8</v>
      </c>
      <c r="U111" s="78">
        <f>SUM(O111/T111)*100</f>
        <v>94.00199667645867</v>
      </c>
      <c r="V111" s="78">
        <f>SUM(S111/T111)*100</f>
        <v>5.998003323541326</v>
      </c>
      <c r="W111" s="57"/>
    </row>
    <row r="112" spans="1:23" ht="23.25">
      <c r="A112" s="58"/>
      <c r="B112" s="116"/>
      <c r="C112" s="116"/>
      <c r="D112" s="116"/>
      <c r="E112" s="116"/>
      <c r="F112" s="116"/>
      <c r="G112" s="116"/>
      <c r="H112" s="105"/>
      <c r="I112" s="106" t="s">
        <v>42</v>
      </c>
      <c r="J112" s="107"/>
      <c r="K112" s="76">
        <v>93015</v>
      </c>
      <c r="L112" s="78">
        <v>3564.8</v>
      </c>
      <c r="M112" s="76">
        <v>187095.8</v>
      </c>
      <c r="N112" s="78"/>
      <c r="O112" s="112">
        <f>SUM(K112:N112)</f>
        <v>283675.6</v>
      </c>
      <c r="P112" s="112">
        <v>2223.5</v>
      </c>
      <c r="Q112" s="112">
        <v>8020.8</v>
      </c>
      <c r="R112" s="112"/>
      <c r="S112" s="78">
        <f>SUM(P112:R112)</f>
        <v>10244.3</v>
      </c>
      <c r="T112" s="78">
        <f>SUM(O112+S112)</f>
        <v>293919.89999999997</v>
      </c>
      <c r="U112" s="78">
        <f>SUM(O112/T112)*100</f>
        <v>96.51459462254853</v>
      </c>
      <c r="V112" s="78">
        <f>SUM(S112/T112)*100</f>
        <v>3.485405377451476</v>
      </c>
      <c r="W112" s="57"/>
    </row>
    <row r="113" spans="1:23" ht="23.25">
      <c r="A113" s="58"/>
      <c r="B113" s="116"/>
      <c r="C113" s="116"/>
      <c r="D113" s="116"/>
      <c r="E113" s="116"/>
      <c r="F113" s="116"/>
      <c r="G113" s="116"/>
      <c r="H113" s="105"/>
      <c r="I113" s="106" t="s">
        <v>43</v>
      </c>
      <c r="J113" s="107"/>
      <c r="K113" s="112">
        <f>SUM(K112/K111)*100</f>
        <v>176.03774549046994</v>
      </c>
      <c r="L113" s="112">
        <f>SUM(L112/L111)*100</f>
        <v>21.156836445214665</v>
      </c>
      <c r="M113" s="112">
        <f>SUM(M112/M111)*100</f>
        <v>112.6504272202296</v>
      </c>
      <c r="N113" s="78"/>
      <c r="O113" s="112">
        <f>SUM(O112/O111)*100</f>
        <v>120.31735637020047</v>
      </c>
      <c r="P113" s="112">
        <f>SUM(P112/P111)*100</f>
        <v>50.739354662041904</v>
      </c>
      <c r="Q113" s="112">
        <f>SUM(Q112/Q111)*100</f>
        <v>75.22932337879158</v>
      </c>
      <c r="R113" s="112"/>
      <c r="S113" s="112">
        <f>SUM(S112/S111)*100</f>
        <v>68.09558628024462</v>
      </c>
      <c r="T113" s="112">
        <f>SUM(T112/T111)*100</f>
        <v>117.1850928645928</v>
      </c>
      <c r="U113" s="78"/>
      <c r="V113" s="78"/>
      <c r="W113" s="57"/>
    </row>
    <row r="114" spans="1:23" ht="23.25">
      <c r="A114" s="58"/>
      <c r="B114" s="130"/>
      <c r="C114" s="130"/>
      <c r="D114" s="130"/>
      <c r="E114" s="130"/>
      <c r="F114" s="130"/>
      <c r="G114" s="130"/>
      <c r="H114" s="118"/>
      <c r="I114" s="119"/>
      <c r="J114" s="120"/>
      <c r="K114" s="121"/>
      <c r="L114" s="122"/>
      <c r="M114" s="121"/>
      <c r="N114" s="122"/>
      <c r="O114" s="122"/>
      <c r="P114" s="121"/>
      <c r="Q114" s="121"/>
      <c r="R114" s="121"/>
      <c r="S114" s="122"/>
      <c r="T114" s="122"/>
      <c r="U114" s="122"/>
      <c r="V114" s="122"/>
      <c r="W114" s="57"/>
    </row>
    <row r="115" spans="1:23" ht="23.2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23.25">
      <c r="A116" s="57"/>
      <c r="B116" s="124" t="s">
        <v>106</v>
      </c>
      <c r="C116" s="124"/>
      <c r="D116" s="124"/>
      <c r="E116" s="124"/>
      <c r="F116" s="124"/>
      <c r="G116" s="58"/>
      <c r="H116" s="58"/>
      <c r="I116" s="58"/>
      <c r="J116" s="58"/>
      <c r="K116" s="57"/>
      <c r="L116" s="57"/>
      <c r="M116" s="57"/>
      <c r="N116" s="57"/>
      <c r="O116" s="57"/>
      <c r="P116" s="57"/>
      <c r="Q116" s="57"/>
      <c r="R116" s="57"/>
      <c r="S116" s="62"/>
      <c r="T116" s="62"/>
      <c r="U116" s="62"/>
      <c r="V116" s="62" t="s">
        <v>88</v>
      </c>
      <c r="W116" s="57"/>
    </row>
    <row r="117" spans="1:23" ht="23.25">
      <c r="A117" s="57"/>
      <c r="B117" s="66"/>
      <c r="C117" s="67"/>
      <c r="D117" s="67"/>
      <c r="E117" s="67"/>
      <c r="F117" s="67"/>
      <c r="G117" s="67"/>
      <c r="H117" s="66"/>
      <c r="I117" s="67"/>
      <c r="J117" s="125"/>
      <c r="K117" s="69" t="s">
        <v>0</v>
      </c>
      <c r="L117" s="69"/>
      <c r="M117" s="69"/>
      <c r="N117" s="69"/>
      <c r="O117" s="69"/>
      <c r="P117" s="70" t="s">
        <v>1</v>
      </c>
      <c r="Q117" s="69"/>
      <c r="R117" s="69"/>
      <c r="S117" s="69"/>
      <c r="T117" s="70" t="s">
        <v>2</v>
      </c>
      <c r="U117" s="69"/>
      <c r="V117" s="71"/>
      <c r="W117" s="57"/>
    </row>
    <row r="118" spans="1:23" ht="23.25">
      <c r="A118" s="57"/>
      <c r="B118" s="72" t="s">
        <v>3</v>
      </c>
      <c r="C118" s="73"/>
      <c r="D118" s="73"/>
      <c r="E118" s="73"/>
      <c r="F118" s="73"/>
      <c r="G118" s="74"/>
      <c r="H118" s="75"/>
      <c r="I118" s="58"/>
      <c r="J118" s="117"/>
      <c r="K118" s="77"/>
      <c r="L118" s="78"/>
      <c r="M118" s="79"/>
      <c r="N118" s="80"/>
      <c r="O118" s="81"/>
      <c r="P118" s="82"/>
      <c r="Q118" s="77"/>
      <c r="R118" s="83"/>
      <c r="S118" s="81"/>
      <c r="T118" s="81"/>
      <c r="U118" s="84" t="s">
        <v>4</v>
      </c>
      <c r="V118" s="85"/>
      <c r="W118" s="57"/>
    </row>
    <row r="119" spans="1:23" ht="23.25">
      <c r="A119" s="57"/>
      <c r="B119" s="75"/>
      <c r="C119" s="86"/>
      <c r="D119" s="86"/>
      <c r="E119" s="86"/>
      <c r="F119" s="87"/>
      <c r="G119" s="86"/>
      <c r="H119" s="75"/>
      <c r="I119" s="88" t="s">
        <v>5</v>
      </c>
      <c r="J119" s="117"/>
      <c r="K119" s="89" t="s">
        <v>6</v>
      </c>
      <c r="L119" s="90" t="s">
        <v>7</v>
      </c>
      <c r="M119" s="91" t="s">
        <v>6</v>
      </c>
      <c r="N119" s="80" t="s">
        <v>8</v>
      </c>
      <c r="O119" s="78"/>
      <c r="P119" s="92" t="s">
        <v>9</v>
      </c>
      <c r="Q119" s="89" t="s">
        <v>10</v>
      </c>
      <c r="R119" s="83" t="s">
        <v>32</v>
      </c>
      <c r="S119" s="81"/>
      <c r="T119" s="81"/>
      <c r="U119" s="81"/>
      <c r="V119" s="90"/>
      <c r="W119" s="57"/>
    </row>
    <row r="120" spans="1:23" ht="23.25">
      <c r="A120" s="57"/>
      <c r="B120" s="93" t="s">
        <v>26</v>
      </c>
      <c r="C120" s="93" t="s">
        <v>27</v>
      </c>
      <c r="D120" s="93" t="s">
        <v>28</v>
      </c>
      <c r="E120" s="93" t="s">
        <v>29</v>
      </c>
      <c r="F120" s="93" t="s">
        <v>30</v>
      </c>
      <c r="G120" s="93" t="s">
        <v>31</v>
      </c>
      <c r="H120" s="75"/>
      <c r="I120" s="88"/>
      <c r="J120" s="117"/>
      <c r="K120" s="89" t="s">
        <v>11</v>
      </c>
      <c r="L120" s="90" t="s">
        <v>12</v>
      </c>
      <c r="M120" s="91" t="s">
        <v>13</v>
      </c>
      <c r="N120" s="80" t="s">
        <v>14</v>
      </c>
      <c r="O120" s="90" t="s">
        <v>15</v>
      </c>
      <c r="P120" s="92" t="s">
        <v>16</v>
      </c>
      <c r="Q120" s="89" t="s">
        <v>17</v>
      </c>
      <c r="R120" s="83" t="s">
        <v>33</v>
      </c>
      <c r="S120" s="80" t="s">
        <v>15</v>
      </c>
      <c r="T120" s="80" t="s">
        <v>18</v>
      </c>
      <c r="U120" s="80" t="s">
        <v>19</v>
      </c>
      <c r="V120" s="90" t="s">
        <v>20</v>
      </c>
      <c r="W120" s="57"/>
    </row>
    <row r="121" spans="1:23" ht="23.25">
      <c r="A121" s="57"/>
      <c r="B121" s="94"/>
      <c r="C121" s="94"/>
      <c r="D121" s="94"/>
      <c r="E121" s="94"/>
      <c r="F121" s="94"/>
      <c r="G121" s="94"/>
      <c r="H121" s="94"/>
      <c r="I121" s="95"/>
      <c r="J121" s="126"/>
      <c r="K121" s="97"/>
      <c r="L121" s="98"/>
      <c r="M121" s="99"/>
      <c r="N121" s="100"/>
      <c r="O121" s="101"/>
      <c r="P121" s="102" t="s">
        <v>21</v>
      </c>
      <c r="Q121" s="97"/>
      <c r="R121" s="103"/>
      <c r="S121" s="101"/>
      <c r="T121" s="101"/>
      <c r="U121" s="101"/>
      <c r="V121" s="104"/>
      <c r="W121" s="57"/>
    </row>
    <row r="122" spans="1:23" ht="23.25">
      <c r="A122" s="58"/>
      <c r="B122" s="116"/>
      <c r="C122" s="116"/>
      <c r="D122" s="116"/>
      <c r="E122" s="116"/>
      <c r="F122" s="116"/>
      <c r="G122" s="116"/>
      <c r="H122" s="105"/>
      <c r="I122" s="106"/>
      <c r="J122" s="107"/>
      <c r="K122" s="112"/>
      <c r="L122" s="78"/>
      <c r="M122" s="112"/>
      <c r="N122" s="78"/>
      <c r="O122" s="78"/>
      <c r="P122" s="112"/>
      <c r="Q122" s="112"/>
      <c r="R122" s="112"/>
      <c r="S122" s="78"/>
      <c r="T122" s="78"/>
      <c r="U122" s="78"/>
      <c r="V122" s="78"/>
      <c r="W122" s="57"/>
    </row>
    <row r="123" spans="1:23" ht="23.25">
      <c r="A123" s="58"/>
      <c r="B123" s="115" t="s">
        <v>59</v>
      </c>
      <c r="C123" s="115" t="s">
        <v>54</v>
      </c>
      <c r="D123" s="115" t="s">
        <v>46</v>
      </c>
      <c r="E123" s="75"/>
      <c r="F123" s="115" t="s">
        <v>68</v>
      </c>
      <c r="G123" s="93"/>
      <c r="H123" s="105"/>
      <c r="I123" s="106" t="s">
        <v>101</v>
      </c>
      <c r="J123" s="107"/>
      <c r="K123" s="112"/>
      <c r="L123" s="78"/>
      <c r="M123" s="112"/>
      <c r="N123" s="78"/>
      <c r="O123" s="78"/>
      <c r="P123" s="112"/>
      <c r="Q123" s="112"/>
      <c r="R123" s="112"/>
      <c r="S123" s="78"/>
      <c r="T123" s="78"/>
      <c r="U123" s="78"/>
      <c r="V123" s="78"/>
      <c r="W123" s="57"/>
    </row>
    <row r="124" spans="1:23" ht="23.25">
      <c r="A124" s="58"/>
      <c r="B124" s="75"/>
      <c r="C124" s="75"/>
      <c r="D124" s="75"/>
      <c r="E124" s="75"/>
      <c r="F124" s="75"/>
      <c r="G124" s="75"/>
      <c r="H124" s="105"/>
      <c r="I124" s="106" t="s">
        <v>69</v>
      </c>
      <c r="J124" s="107"/>
      <c r="K124" s="112"/>
      <c r="L124" s="78"/>
      <c r="M124" s="112"/>
      <c r="N124" s="78"/>
      <c r="O124" s="78"/>
      <c r="P124" s="112"/>
      <c r="Q124" s="112"/>
      <c r="R124" s="112"/>
      <c r="S124" s="78"/>
      <c r="T124" s="78"/>
      <c r="U124" s="78"/>
      <c r="V124" s="78"/>
      <c r="W124" s="57"/>
    </row>
    <row r="125" spans="1:23" ht="23.25">
      <c r="A125" s="58"/>
      <c r="B125" s="75"/>
      <c r="C125" s="75"/>
      <c r="D125" s="75"/>
      <c r="E125" s="75"/>
      <c r="F125" s="75"/>
      <c r="G125" s="75"/>
      <c r="H125" s="105"/>
      <c r="I125" s="106" t="s">
        <v>41</v>
      </c>
      <c r="J125" s="107"/>
      <c r="K125" s="112">
        <f aca="true" t="shared" si="19" ref="K125:N126">SUM(K130+K135+K140+K145+K150)</f>
        <v>108404.8</v>
      </c>
      <c r="L125" s="112">
        <f t="shared" si="19"/>
        <v>148077.2</v>
      </c>
      <c r="M125" s="112">
        <f t="shared" si="19"/>
        <v>308918.1</v>
      </c>
      <c r="N125" s="112">
        <f t="shared" si="19"/>
        <v>0</v>
      </c>
      <c r="O125" s="112">
        <f>SUM(K125:N125)</f>
        <v>565400.1</v>
      </c>
      <c r="P125" s="112">
        <f aca="true" t="shared" si="20" ref="P125:R126">SUM(P130+P135+P140+P145+P150)</f>
        <v>256123.59999999998</v>
      </c>
      <c r="Q125" s="112">
        <f t="shared" si="20"/>
        <v>4042755.4</v>
      </c>
      <c r="R125" s="112">
        <f t="shared" si="20"/>
        <v>0</v>
      </c>
      <c r="S125" s="78">
        <f>SUM(P125:R125)</f>
        <v>4298879</v>
      </c>
      <c r="T125" s="78">
        <f>SUM(O125+S125)</f>
        <v>4864279.1</v>
      </c>
      <c r="U125" s="78">
        <f>SUM(O125/T125)*100</f>
        <v>11.623512721545932</v>
      </c>
      <c r="V125" s="78">
        <f>SUM(S125/T125)*100</f>
        <v>88.37648727845408</v>
      </c>
      <c r="W125" s="57"/>
    </row>
    <row r="126" spans="1:23" ht="23.25">
      <c r="A126" s="58"/>
      <c r="B126" s="75"/>
      <c r="C126" s="75"/>
      <c r="D126" s="75"/>
      <c r="E126" s="75"/>
      <c r="F126" s="75"/>
      <c r="G126" s="75"/>
      <c r="H126" s="105"/>
      <c r="I126" s="106" t="s">
        <v>42</v>
      </c>
      <c r="J126" s="107"/>
      <c r="K126" s="112">
        <f t="shared" si="19"/>
        <v>209231.7</v>
      </c>
      <c r="L126" s="112">
        <f t="shared" si="19"/>
        <v>75674.5</v>
      </c>
      <c r="M126" s="112">
        <f t="shared" si="19"/>
        <v>300489.8</v>
      </c>
      <c r="N126" s="112">
        <f t="shared" si="19"/>
        <v>0</v>
      </c>
      <c r="O126" s="112">
        <f>SUM(K126:N126)</f>
        <v>585396</v>
      </c>
      <c r="P126" s="112">
        <f t="shared" si="20"/>
        <v>103603.8</v>
      </c>
      <c r="Q126" s="112">
        <f t="shared" si="20"/>
        <v>3830253.5</v>
      </c>
      <c r="R126" s="112">
        <f t="shared" si="20"/>
        <v>0</v>
      </c>
      <c r="S126" s="78">
        <f>SUM(P126:R126)</f>
        <v>3933857.3</v>
      </c>
      <c r="T126" s="78">
        <f>SUM(O126+S126)</f>
        <v>4519253.3</v>
      </c>
      <c r="U126" s="78">
        <f>SUM(O126/T126)*100</f>
        <v>12.953378824771782</v>
      </c>
      <c r="V126" s="78">
        <f>SUM(S126/T126)*100</f>
        <v>87.04662117522821</v>
      </c>
      <c r="W126" s="57"/>
    </row>
    <row r="127" spans="1:23" ht="23.25">
      <c r="A127" s="58"/>
      <c r="B127" s="75"/>
      <c r="C127" s="75"/>
      <c r="D127" s="75"/>
      <c r="E127" s="75"/>
      <c r="F127" s="75"/>
      <c r="G127" s="75"/>
      <c r="H127" s="105"/>
      <c r="I127" s="106" t="s">
        <v>43</v>
      </c>
      <c r="J127" s="107"/>
      <c r="K127" s="112">
        <f>SUM(K126/K125)*100</f>
        <v>193.00962687999058</v>
      </c>
      <c r="L127" s="112">
        <f>SUM(L126/L125)*100</f>
        <v>51.104761570316015</v>
      </c>
      <c r="M127" s="112">
        <f>SUM(M126/M125)*100</f>
        <v>97.27167168255923</v>
      </c>
      <c r="N127" s="78"/>
      <c r="O127" s="112">
        <f>SUM(O126/O125)*100</f>
        <v>103.53659293657714</v>
      </c>
      <c r="P127" s="112">
        <f>SUM(P126/P125)*100</f>
        <v>40.45070426934496</v>
      </c>
      <c r="Q127" s="112">
        <f>SUM(Q126/Q125)*100</f>
        <v>94.74363697591005</v>
      </c>
      <c r="R127" s="112"/>
      <c r="S127" s="112">
        <f>SUM(S126/S125)*100</f>
        <v>91.50890964830597</v>
      </c>
      <c r="T127" s="112">
        <f>SUM(T126/T125)*100</f>
        <v>92.90694894542544</v>
      </c>
      <c r="U127" s="78"/>
      <c r="V127" s="78"/>
      <c r="W127" s="57"/>
    </row>
    <row r="128" spans="1:23" ht="23.25">
      <c r="A128" s="58"/>
      <c r="B128" s="75"/>
      <c r="C128" s="75"/>
      <c r="D128" s="75"/>
      <c r="E128" s="75"/>
      <c r="F128" s="75"/>
      <c r="G128" s="75"/>
      <c r="H128" s="105"/>
      <c r="I128" s="106"/>
      <c r="J128" s="107"/>
      <c r="K128" s="112"/>
      <c r="L128" s="78"/>
      <c r="M128" s="112"/>
      <c r="N128" s="78"/>
      <c r="O128" s="78"/>
      <c r="P128" s="112"/>
      <c r="Q128" s="112"/>
      <c r="R128" s="112"/>
      <c r="S128" s="78"/>
      <c r="T128" s="78"/>
      <c r="U128" s="78"/>
      <c r="V128" s="78"/>
      <c r="W128" s="57"/>
    </row>
    <row r="129" spans="1:23" ht="23.25">
      <c r="A129" s="58"/>
      <c r="B129" s="116"/>
      <c r="C129" s="117"/>
      <c r="D129" s="117"/>
      <c r="E129" s="117"/>
      <c r="F129" s="117"/>
      <c r="G129" s="127" t="s">
        <v>92</v>
      </c>
      <c r="H129" s="106"/>
      <c r="I129" s="106" t="s">
        <v>70</v>
      </c>
      <c r="J129" s="107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57"/>
    </row>
    <row r="130" spans="1:23" ht="23.25">
      <c r="A130" s="58"/>
      <c r="B130" s="75"/>
      <c r="C130" s="75"/>
      <c r="D130" s="75"/>
      <c r="E130" s="75"/>
      <c r="F130" s="75"/>
      <c r="G130" s="75"/>
      <c r="H130" s="105"/>
      <c r="I130" s="106" t="s">
        <v>41</v>
      </c>
      <c r="J130" s="107"/>
      <c r="K130" s="112">
        <v>108404.8</v>
      </c>
      <c r="L130" s="78">
        <v>148077.2</v>
      </c>
      <c r="M130" s="112">
        <v>308918.1</v>
      </c>
      <c r="N130" s="78"/>
      <c r="O130" s="112">
        <f>SUM(K130:N130)</f>
        <v>565400.1</v>
      </c>
      <c r="P130" s="112"/>
      <c r="Q130" s="112"/>
      <c r="R130" s="112"/>
      <c r="S130" s="78"/>
      <c r="T130" s="78">
        <f>SUM(O130+S130)</f>
        <v>565400.1</v>
      </c>
      <c r="U130" s="78">
        <f>SUM(O130/T130)*100</f>
        <v>100</v>
      </c>
      <c r="V130" s="78">
        <f>SUM(S130/T130)*100</f>
        <v>0</v>
      </c>
      <c r="W130" s="57"/>
    </row>
    <row r="131" spans="1:23" ht="23.25">
      <c r="A131" s="58"/>
      <c r="B131" s="75"/>
      <c r="C131" s="75"/>
      <c r="D131" s="75"/>
      <c r="E131" s="75"/>
      <c r="F131" s="75"/>
      <c r="G131" s="75"/>
      <c r="H131" s="105"/>
      <c r="I131" s="106" t="s">
        <v>42</v>
      </c>
      <c r="J131" s="107"/>
      <c r="K131" s="112">
        <v>209231.7</v>
      </c>
      <c r="L131" s="78">
        <v>75674.5</v>
      </c>
      <c r="M131" s="112">
        <v>300489.8</v>
      </c>
      <c r="N131" s="78"/>
      <c r="O131" s="112">
        <f>SUM(K131:N131)</f>
        <v>585396</v>
      </c>
      <c r="P131" s="112"/>
      <c r="Q131" s="112"/>
      <c r="R131" s="112"/>
      <c r="S131" s="78"/>
      <c r="T131" s="78">
        <f>SUM(O131+S131)</f>
        <v>585396</v>
      </c>
      <c r="U131" s="78">
        <f>SUM(O131/T131)*100</f>
        <v>100</v>
      </c>
      <c r="V131" s="78">
        <f>SUM(S131/T131)*100</f>
        <v>0</v>
      </c>
      <c r="W131" s="57"/>
    </row>
    <row r="132" spans="1:23" ht="23.25">
      <c r="A132" s="58"/>
      <c r="B132" s="75"/>
      <c r="C132" s="75"/>
      <c r="D132" s="75"/>
      <c r="E132" s="75"/>
      <c r="F132" s="75"/>
      <c r="G132" s="75"/>
      <c r="H132" s="105"/>
      <c r="I132" s="106" t="s">
        <v>43</v>
      </c>
      <c r="J132" s="107"/>
      <c r="K132" s="112">
        <f>SUM(K131/K130)*100</f>
        <v>193.00962687999058</v>
      </c>
      <c r="L132" s="112">
        <f>SUM(L131/L130)*100</f>
        <v>51.104761570316015</v>
      </c>
      <c r="M132" s="112">
        <f>SUM(M131/M130)*100</f>
        <v>97.27167168255923</v>
      </c>
      <c r="N132" s="78"/>
      <c r="O132" s="112">
        <f>SUM(O131/O130)*100</f>
        <v>103.53659293657714</v>
      </c>
      <c r="P132" s="112"/>
      <c r="Q132" s="112"/>
      <c r="R132" s="112"/>
      <c r="S132" s="78"/>
      <c r="T132" s="112">
        <f>SUM(T131/T130)*100</f>
        <v>103.53659293657714</v>
      </c>
      <c r="U132" s="78"/>
      <c r="V132" s="78"/>
      <c r="W132" s="57"/>
    </row>
    <row r="133" spans="1:23" ht="23.25">
      <c r="A133" s="58"/>
      <c r="B133" s="75"/>
      <c r="C133" s="75"/>
      <c r="D133" s="75"/>
      <c r="E133" s="75"/>
      <c r="F133" s="75"/>
      <c r="G133" s="75"/>
      <c r="H133" s="105"/>
      <c r="I133" s="106"/>
      <c r="J133" s="107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57"/>
    </row>
    <row r="134" spans="1:23" ht="23.25">
      <c r="A134" s="58"/>
      <c r="B134" s="75"/>
      <c r="C134" s="75"/>
      <c r="D134" s="75"/>
      <c r="E134" s="75"/>
      <c r="F134" s="75"/>
      <c r="G134" s="115" t="s">
        <v>71</v>
      </c>
      <c r="H134" s="105"/>
      <c r="I134" s="106" t="s">
        <v>72</v>
      </c>
      <c r="J134" s="107"/>
      <c r="K134" s="112"/>
      <c r="L134" s="78"/>
      <c r="M134" s="112"/>
      <c r="N134" s="78"/>
      <c r="O134" s="78"/>
      <c r="P134" s="112"/>
      <c r="Q134" s="112"/>
      <c r="R134" s="112"/>
      <c r="S134" s="78"/>
      <c r="T134" s="78"/>
      <c r="U134" s="78"/>
      <c r="V134" s="78"/>
      <c r="W134" s="57"/>
    </row>
    <row r="135" spans="1:23" ht="23.25">
      <c r="A135" s="58"/>
      <c r="B135" s="75"/>
      <c r="C135" s="75"/>
      <c r="D135" s="75"/>
      <c r="E135" s="75"/>
      <c r="F135" s="75"/>
      <c r="G135" s="75"/>
      <c r="H135" s="105"/>
      <c r="I135" s="106" t="s">
        <v>41</v>
      </c>
      <c r="J135" s="107"/>
      <c r="K135" s="112"/>
      <c r="L135" s="78"/>
      <c r="M135" s="112"/>
      <c r="N135" s="78"/>
      <c r="O135" s="78"/>
      <c r="P135" s="112">
        <v>56851.2</v>
      </c>
      <c r="Q135" s="112">
        <v>1620717.4</v>
      </c>
      <c r="R135" s="112"/>
      <c r="S135" s="78">
        <f>SUM(P135:R135)</f>
        <v>1677568.5999999999</v>
      </c>
      <c r="T135" s="78">
        <f>SUM(O135+S135)</f>
        <v>1677568.5999999999</v>
      </c>
      <c r="U135" s="78">
        <f>SUM(O135/T135)*100</f>
        <v>0</v>
      </c>
      <c r="V135" s="78">
        <f>SUM(S135/T135)*100</f>
        <v>100</v>
      </c>
      <c r="W135" s="57"/>
    </row>
    <row r="136" spans="1:23" ht="23.25">
      <c r="A136" s="58"/>
      <c r="B136" s="75"/>
      <c r="C136" s="75"/>
      <c r="D136" s="75"/>
      <c r="E136" s="75"/>
      <c r="F136" s="75"/>
      <c r="G136" s="75"/>
      <c r="H136" s="105"/>
      <c r="I136" s="106" t="s">
        <v>42</v>
      </c>
      <c r="J136" s="107"/>
      <c r="K136" s="112"/>
      <c r="L136" s="78"/>
      <c r="M136" s="112"/>
      <c r="N136" s="78"/>
      <c r="O136" s="78"/>
      <c r="P136" s="112">
        <v>8736.1</v>
      </c>
      <c r="Q136" s="112">
        <v>1529578.1</v>
      </c>
      <c r="R136" s="112"/>
      <c r="S136" s="78">
        <f>SUM(P136:R136)</f>
        <v>1538314.2000000002</v>
      </c>
      <c r="T136" s="78">
        <f>SUM(O136+S136)</f>
        <v>1538314.2000000002</v>
      </c>
      <c r="U136" s="78">
        <f>SUM(O136/T136)*100</f>
        <v>0</v>
      </c>
      <c r="V136" s="78">
        <f>SUM(S136/T136)*100</f>
        <v>100</v>
      </c>
      <c r="W136" s="57"/>
    </row>
    <row r="137" spans="1:23" ht="23.25">
      <c r="A137" s="58"/>
      <c r="B137" s="75"/>
      <c r="C137" s="75"/>
      <c r="D137" s="75"/>
      <c r="E137" s="75"/>
      <c r="F137" s="75"/>
      <c r="G137" s="75"/>
      <c r="H137" s="105"/>
      <c r="I137" s="106" t="s">
        <v>43</v>
      </c>
      <c r="J137" s="107"/>
      <c r="K137" s="112"/>
      <c r="L137" s="78"/>
      <c r="M137" s="112"/>
      <c r="N137" s="78"/>
      <c r="O137" s="78"/>
      <c r="P137" s="112">
        <f>SUM(P136/P135)*100</f>
        <v>15.366606157829562</v>
      </c>
      <c r="Q137" s="112">
        <f>SUM(Q136/Q135)*100</f>
        <v>94.37660754428873</v>
      </c>
      <c r="R137" s="112"/>
      <c r="S137" s="112">
        <f>SUM(S136/S135)*100</f>
        <v>91.69903394710657</v>
      </c>
      <c r="T137" s="112">
        <f>SUM(T136/T135)*100</f>
        <v>91.69903394710657</v>
      </c>
      <c r="U137" s="78"/>
      <c r="V137" s="78"/>
      <c r="W137" s="57"/>
    </row>
    <row r="138" spans="1:23" ht="23.25">
      <c r="A138" s="58"/>
      <c r="B138" s="128"/>
      <c r="C138" s="93"/>
      <c r="D138" s="93"/>
      <c r="E138" s="93"/>
      <c r="F138" s="93"/>
      <c r="G138" s="93"/>
      <c r="H138" s="105"/>
      <c r="I138" s="106"/>
      <c r="J138" s="107"/>
      <c r="K138" s="77"/>
      <c r="L138" s="78"/>
      <c r="M138" s="79"/>
      <c r="N138" s="81"/>
      <c r="O138" s="81"/>
      <c r="P138" s="82"/>
      <c r="Q138" s="77"/>
      <c r="R138" s="108"/>
      <c r="S138" s="81"/>
      <c r="T138" s="81"/>
      <c r="U138" s="81"/>
      <c r="V138" s="78"/>
      <c r="W138" s="57"/>
    </row>
    <row r="139" spans="1:23" ht="23.25">
      <c r="A139" s="58"/>
      <c r="B139" s="116"/>
      <c r="C139" s="75"/>
      <c r="D139" s="75"/>
      <c r="E139" s="75"/>
      <c r="F139" s="75"/>
      <c r="G139" s="115" t="s">
        <v>73</v>
      </c>
      <c r="H139" s="105"/>
      <c r="I139" s="106" t="s">
        <v>74</v>
      </c>
      <c r="J139" s="107"/>
      <c r="K139" s="77"/>
      <c r="L139" s="78"/>
      <c r="M139" s="79"/>
      <c r="N139" s="81"/>
      <c r="O139" s="81"/>
      <c r="P139" s="82"/>
      <c r="Q139" s="77"/>
      <c r="R139" s="108"/>
      <c r="S139" s="81"/>
      <c r="T139" s="81"/>
      <c r="U139" s="81"/>
      <c r="V139" s="78"/>
      <c r="W139" s="57"/>
    </row>
    <row r="140" spans="1:23" ht="23.25">
      <c r="A140" s="58"/>
      <c r="B140" s="116"/>
      <c r="C140" s="75"/>
      <c r="D140" s="75"/>
      <c r="E140" s="75"/>
      <c r="F140" s="75"/>
      <c r="G140" s="75"/>
      <c r="H140" s="105"/>
      <c r="I140" s="106" t="s">
        <v>41</v>
      </c>
      <c r="J140" s="107"/>
      <c r="K140" s="77"/>
      <c r="L140" s="78"/>
      <c r="M140" s="79"/>
      <c r="N140" s="81"/>
      <c r="O140" s="81"/>
      <c r="P140" s="82">
        <v>33139.3</v>
      </c>
      <c r="Q140" s="77">
        <v>1032183.6</v>
      </c>
      <c r="R140" s="108"/>
      <c r="S140" s="78">
        <f>SUM(P140:R140)</f>
        <v>1065322.9</v>
      </c>
      <c r="T140" s="78">
        <f>SUM(O140+S140)</f>
        <v>1065322.9</v>
      </c>
      <c r="U140" s="78">
        <f>SUM(O140/T140)*100</f>
        <v>0</v>
      </c>
      <c r="V140" s="78">
        <f>SUM(S140/T140)*100</f>
        <v>100</v>
      </c>
      <c r="W140" s="57"/>
    </row>
    <row r="141" spans="1:23" ht="23.25">
      <c r="A141" s="58"/>
      <c r="B141" s="116"/>
      <c r="C141" s="117"/>
      <c r="D141" s="117"/>
      <c r="E141" s="117"/>
      <c r="F141" s="117"/>
      <c r="G141" s="117"/>
      <c r="H141" s="106"/>
      <c r="I141" s="106" t="s">
        <v>42</v>
      </c>
      <c r="J141" s="107"/>
      <c r="K141" s="76"/>
      <c r="L141" s="76"/>
      <c r="M141" s="76"/>
      <c r="N141" s="76"/>
      <c r="O141" s="76"/>
      <c r="P141" s="76">
        <v>52171.4</v>
      </c>
      <c r="Q141" s="76">
        <v>1165529.4</v>
      </c>
      <c r="R141" s="76"/>
      <c r="S141" s="78">
        <f>SUM(P141:R141)</f>
        <v>1217700.7999999998</v>
      </c>
      <c r="T141" s="78">
        <f>SUM(O141+S141)</f>
        <v>1217700.7999999998</v>
      </c>
      <c r="U141" s="78">
        <f>SUM(O141/T141)*100</f>
        <v>0</v>
      </c>
      <c r="V141" s="78">
        <f>SUM(S141/T141)*100</f>
        <v>100</v>
      </c>
      <c r="W141" s="57"/>
    </row>
    <row r="142" spans="1:23" ht="23.25">
      <c r="A142" s="58"/>
      <c r="B142" s="116"/>
      <c r="C142" s="117"/>
      <c r="D142" s="117"/>
      <c r="E142" s="117"/>
      <c r="F142" s="117"/>
      <c r="G142" s="117"/>
      <c r="H142" s="106"/>
      <c r="I142" s="106" t="s">
        <v>43</v>
      </c>
      <c r="J142" s="107"/>
      <c r="K142" s="76"/>
      <c r="L142" s="76"/>
      <c r="M142" s="76"/>
      <c r="N142" s="76"/>
      <c r="O142" s="76"/>
      <c r="P142" s="112">
        <f>SUM(P141/P140)*100</f>
        <v>157.43060354322512</v>
      </c>
      <c r="Q142" s="112">
        <f>SUM(Q141/Q140)*100</f>
        <v>112.91880630538984</v>
      </c>
      <c r="R142" s="76"/>
      <c r="S142" s="112">
        <f>SUM(S141/S140)*100</f>
        <v>114.30344733976901</v>
      </c>
      <c r="T142" s="112">
        <f>SUM(T141/T140)*100</f>
        <v>114.30344733976901</v>
      </c>
      <c r="U142" s="76"/>
      <c r="V142" s="76"/>
      <c r="W142" s="57"/>
    </row>
    <row r="143" spans="1:23" ht="23.25">
      <c r="A143" s="58"/>
      <c r="B143" s="128"/>
      <c r="C143" s="128"/>
      <c r="D143" s="128"/>
      <c r="E143" s="128"/>
      <c r="F143" s="128"/>
      <c r="G143" s="116"/>
      <c r="H143" s="105"/>
      <c r="I143" s="106"/>
      <c r="J143" s="107"/>
      <c r="K143" s="112"/>
      <c r="L143" s="78"/>
      <c r="M143" s="112"/>
      <c r="N143" s="78"/>
      <c r="O143" s="78"/>
      <c r="P143" s="112"/>
      <c r="Q143" s="112"/>
      <c r="R143" s="112"/>
      <c r="S143" s="78"/>
      <c r="T143" s="78"/>
      <c r="U143" s="78"/>
      <c r="V143" s="78"/>
      <c r="W143" s="57"/>
    </row>
    <row r="144" spans="1:23" ht="23.25">
      <c r="A144" s="58"/>
      <c r="B144" s="116"/>
      <c r="C144" s="116"/>
      <c r="D144" s="116"/>
      <c r="E144" s="116"/>
      <c r="F144" s="116"/>
      <c r="G144" s="129" t="s">
        <v>75</v>
      </c>
      <c r="H144" s="105"/>
      <c r="I144" s="106" t="s">
        <v>76</v>
      </c>
      <c r="J144" s="107"/>
      <c r="K144" s="112"/>
      <c r="L144" s="78"/>
      <c r="M144" s="112"/>
      <c r="N144" s="78"/>
      <c r="O144" s="78"/>
      <c r="P144" s="112"/>
      <c r="Q144" s="112"/>
      <c r="R144" s="112"/>
      <c r="S144" s="78"/>
      <c r="T144" s="78"/>
      <c r="U144" s="78"/>
      <c r="V144" s="78"/>
      <c r="W144" s="57"/>
    </row>
    <row r="145" spans="1:23" ht="23.25">
      <c r="A145" s="58"/>
      <c r="B145" s="116"/>
      <c r="C145" s="117"/>
      <c r="D145" s="117"/>
      <c r="E145" s="117"/>
      <c r="F145" s="117"/>
      <c r="G145" s="117"/>
      <c r="H145" s="106"/>
      <c r="I145" s="106" t="s">
        <v>41</v>
      </c>
      <c r="J145" s="107"/>
      <c r="K145" s="76"/>
      <c r="L145" s="76"/>
      <c r="M145" s="76"/>
      <c r="N145" s="76"/>
      <c r="O145" s="76"/>
      <c r="P145" s="76">
        <v>68222.9</v>
      </c>
      <c r="Q145" s="76">
        <v>961697</v>
      </c>
      <c r="R145" s="76"/>
      <c r="S145" s="78">
        <f>SUM(P145:R145)</f>
        <v>1029919.9</v>
      </c>
      <c r="T145" s="78">
        <f>SUM(O145+S145)</f>
        <v>1029919.9</v>
      </c>
      <c r="U145" s="78">
        <f>SUM(O145/T145)*100</f>
        <v>0</v>
      </c>
      <c r="V145" s="78">
        <f>SUM(S145/T145)*100</f>
        <v>100</v>
      </c>
      <c r="W145" s="57"/>
    </row>
    <row r="146" spans="1:23" ht="23.25">
      <c r="A146" s="58"/>
      <c r="B146" s="116"/>
      <c r="C146" s="116"/>
      <c r="D146" s="116"/>
      <c r="E146" s="116"/>
      <c r="F146" s="116"/>
      <c r="G146" s="116"/>
      <c r="H146" s="105"/>
      <c r="I146" s="106" t="s">
        <v>42</v>
      </c>
      <c r="J146" s="107"/>
      <c r="K146" s="112"/>
      <c r="L146" s="78"/>
      <c r="M146" s="112"/>
      <c r="N146" s="78"/>
      <c r="O146" s="78"/>
      <c r="P146" s="112">
        <v>42696.3</v>
      </c>
      <c r="Q146" s="112">
        <v>1094428.4</v>
      </c>
      <c r="R146" s="112"/>
      <c r="S146" s="78">
        <f>SUM(P146:R146)</f>
        <v>1137124.7</v>
      </c>
      <c r="T146" s="78">
        <f>SUM(O146+S146)</f>
        <v>1137124.7</v>
      </c>
      <c r="U146" s="78">
        <f>SUM(O146/T146)*100</f>
        <v>0</v>
      </c>
      <c r="V146" s="78">
        <f>SUM(S146/T146)*100</f>
        <v>100</v>
      </c>
      <c r="W146" s="57"/>
    </row>
    <row r="147" spans="1:23" ht="23.25">
      <c r="A147" s="58"/>
      <c r="B147" s="116"/>
      <c r="C147" s="116"/>
      <c r="D147" s="116"/>
      <c r="E147" s="116"/>
      <c r="F147" s="116"/>
      <c r="G147" s="116"/>
      <c r="H147" s="105"/>
      <c r="I147" s="106" t="s">
        <v>43</v>
      </c>
      <c r="J147" s="107"/>
      <c r="K147" s="112"/>
      <c r="L147" s="78"/>
      <c r="M147" s="112"/>
      <c r="N147" s="78"/>
      <c r="O147" s="78"/>
      <c r="P147" s="112">
        <f>SUM(P146/P145)*100</f>
        <v>62.58353133625221</v>
      </c>
      <c r="Q147" s="112">
        <f>SUM(Q146/Q145)*100</f>
        <v>113.80178996087125</v>
      </c>
      <c r="R147" s="112"/>
      <c r="S147" s="112">
        <f>SUM(S146/S145)*100</f>
        <v>110.40904248961496</v>
      </c>
      <c r="T147" s="112">
        <f>SUM(T146/T145)*100</f>
        <v>110.40904248961496</v>
      </c>
      <c r="U147" s="78"/>
      <c r="V147" s="78"/>
      <c r="W147" s="57"/>
    </row>
    <row r="148" spans="1:23" ht="23.25">
      <c r="A148" s="58"/>
      <c r="B148" s="116"/>
      <c r="C148" s="116"/>
      <c r="D148" s="116"/>
      <c r="E148" s="116"/>
      <c r="F148" s="116"/>
      <c r="G148" s="116"/>
      <c r="H148" s="105"/>
      <c r="I148" s="106"/>
      <c r="J148" s="107"/>
      <c r="K148" s="112"/>
      <c r="L148" s="78"/>
      <c r="M148" s="112"/>
      <c r="N148" s="78"/>
      <c r="O148" s="78"/>
      <c r="P148" s="112"/>
      <c r="Q148" s="112"/>
      <c r="R148" s="112"/>
      <c r="S148" s="78"/>
      <c r="T148" s="78"/>
      <c r="U148" s="78"/>
      <c r="V148" s="78"/>
      <c r="W148" s="57"/>
    </row>
    <row r="149" spans="1:23" ht="23.25">
      <c r="A149" s="58"/>
      <c r="B149" s="116"/>
      <c r="C149" s="116"/>
      <c r="D149" s="116"/>
      <c r="E149" s="116"/>
      <c r="F149" s="116"/>
      <c r="G149" s="129" t="s">
        <v>77</v>
      </c>
      <c r="H149" s="105"/>
      <c r="I149" s="106" t="s">
        <v>78</v>
      </c>
      <c r="J149" s="107"/>
      <c r="K149" s="112"/>
      <c r="L149" s="78"/>
      <c r="M149" s="112"/>
      <c r="N149" s="78"/>
      <c r="O149" s="78"/>
      <c r="P149" s="112"/>
      <c r="Q149" s="112"/>
      <c r="R149" s="112"/>
      <c r="S149" s="78"/>
      <c r="T149" s="78"/>
      <c r="U149" s="78"/>
      <c r="V149" s="78"/>
      <c r="W149" s="57"/>
    </row>
    <row r="150" spans="1:23" ht="23.25">
      <c r="A150" s="58"/>
      <c r="B150" s="116"/>
      <c r="C150" s="116"/>
      <c r="D150" s="116"/>
      <c r="E150" s="116"/>
      <c r="F150" s="116"/>
      <c r="G150" s="116"/>
      <c r="H150" s="105"/>
      <c r="I150" s="106" t="s">
        <v>41</v>
      </c>
      <c r="J150" s="107"/>
      <c r="K150" s="112"/>
      <c r="L150" s="78"/>
      <c r="M150" s="112"/>
      <c r="N150" s="78"/>
      <c r="O150" s="78"/>
      <c r="P150" s="112">
        <v>97910.2</v>
      </c>
      <c r="Q150" s="112">
        <v>428157.4</v>
      </c>
      <c r="R150" s="112"/>
      <c r="S150" s="78">
        <f>SUM(P150:R150)</f>
        <v>526067.6</v>
      </c>
      <c r="T150" s="78">
        <f>SUM(O150+S150)</f>
        <v>526067.6</v>
      </c>
      <c r="U150" s="78">
        <f>SUM(O150/T150)*100</f>
        <v>0</v>
      </c>
      <c r="V150" s="78">
        <f>SUM(S150/T150)*100</f>
        <v>100</v>
      </c>
      <c r="W150" s="57"/>
    </row>
    <row r="151" spans="1:23" ht="23.25">
      <c r="A151" s="58"/>
      <c r="B151" s="116"/>
      <c r="C151" s="116"/>
      <c r="D151" s="116"/>
      <c r="E151" s="116"/>
      <c r="F151" s="116"/>
      <c r="G151" s="116"/>
      <c r="H151" s="105"/>
      <c r="I151" s="106" t="s">
        <v>42</v>
      </c>
      <c r="J151" s="107"/>
      <c r="K151" s="112"/>
      <c r="L151" s="78"/>
      <c r="M151" s="112"/>
      <c r="N151" s="78"/>
      <c r="O151" s="78"/>
      <c r="P151" s="112"/>
      <c r="Q151" s="112">
        <v>40717.6</v>
      </c>
      <c r="R151" s="112"/>
      <c r="S151" s="78">
        <f>SUM(P151:R151)</f>
        <v>40717.6</v>
      </c>
      <c r="T151" s="78">
        <f>SUM(O151+S151)</f>
        <v>40717.6</v>
      </c>
      <c r="U151" s="78">
        <f>SUM(O151/T151)*100</f>
        <v>0</v>
      </c>
      <c r="V151" s="78">
        <f>SUM(S151/T151)*100</f>
        <v>100</v>
      </c>
      <c r="W151" s="57"/>
    </row>
    <row r="152" spans="1:23" ht="23.25">
      <c r="A152" s="58"/>
      <c r="B152" s="130"/>
      <c r="C152" s="130"/>
      <c r="D152" s="130"/>
      <c r="E152" s="130"/>
      <c r="F152" s="130"/>
      <c r="G152" s="130"/>
      <c r="H152" s="118"/>
      <c r="I152" s="119"/>
      <c r="J152" s="120"/>
      <c r="K152" s="121"/>
      <c r="L152" s="122"/>
      <c r="M152" s="121"/>
      <c r="N152" s="122"/>
      <c r="O152" s="122"/>
      <c r="P152" s="121"/>
      <c r="Q152" s="121"/>
      <c r="R152" s="121"/>
      <c r="S152" s="122"/>
      <c r="T152" s="122"/>
      <c r="U152" s="122"/>
      <c r="V152" s="122"/>
      <c r="W152" s="57"/>
    </row>
    <row r="153" spans="1:23" ht="23.25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</row>
    <row r="154" spans="1:23" ht="23.25">
      <c r="A154" s="57"/>
      <c r="B154" s="124" t="s">
        <v>106</v>
      </c>
      <c r="C154" s="124"/>
      <c r="D154" s="124"/>
      <c r="E154" s="124"/>
      <c r="F154" s="124"/>
      <c r="G154" s="58"/>
      <c r="H154" s="58"/>
      <c r="I154" s="58"/>
      <c r="J154" s="58"/>
      <c r="K154" s="57"/>
      <c r="L154" s="57"/>
      <c r="M154" s="57"/>
      <c r="N154" s="57"/>
      <c r="O154" s="57"/>
      <c r="P154" s="57"/>
      <c r="Q154" s="57"/>
      <c r="R154" s="57"/>
      <c r="S154" s="62"/>
      <c r="T154" s="62"/>
      <c r="U154" s="62"/>
      <c r="V154" s="62" t="s">
        <v>89</v>
      </c>
      <c r="W154" s="57"/>
    </row>
    <row r="155" spans="1:23" ht="23.25">
      <c r="A155" s="57"/>
      <c r="B155" s="66"/>
      <c r="C155" s="67"/>
      <c r="D155" s="67"/>
      <c r="E155" s="67"/>
      <c r="F155" s="67"/>
      <c r="G155" s="67"/>
      <c r="H155" s="66"/>
      <c r="I155" s="67"/>
      <c r="J155" s="125"/>
      <c r="K155" s="69" t="s">
        <v>0</v>
      </c>
      <c r="L155" s="69"/>
      <c r="M155" s="69"/>
      <c r="N155" s="69"/>
      <c r="O155" s="69"/>
      <c r="P155" s="70" t="s">
        <v>1</v>
      </c>
      <c r="Q155" s="69"/>
      <c r="R155" s="69"/>
      <c r="S155" s="69"/>
      <c r="T155" s="70" t="s">
        <v>2</v>
      </c>
      <c r="U155" s="69"/>
      <c r="V155" s="71"/>
      <c r="W155" s="57"/>
    </row>
    <row r="156" spans="1:23" ht="23.25">
      <c r="A156" s="57"/>
      <c r="B156" s="72" t="s">
        <v>3</v>
      </c>
      <c r="C156" s="73"/>
      <c r="D156" s="73"/>
      <c r="E156" s="73"/>
      <c r="F156" s="73"/>
      <c r="G156" s="74"/>
      <c r="H156" s="75"/>
      <c r="I156" s="58"/>
      <c r="J156" s="117"/>
      <c r="K156" s="77"/>
      <c r="L156" s="78"/>
      <c r="M156" s="79"/>
      <c r="N156" s="80"/>
      <c r="O156" s="81"/>
      <c r="P156" s="82"/>
      <c r="Q156" s="77"/>
      <c r="R156" s="83"/>
      <c r="S156" s="81"/>
      <c r="T156" s="81"/>
      <c r="U156" s="84" t="s">
        <v>4</v>
      </c>
      <c r="V156" s="85"/>
      <c r="W156" s="57"/>
    </row>
    <row r="157" spans="1:23" ht="23.25">
      <c r="A157" s="57"/>
      <c r="B157" s="75"/>
      <c r="C157" s="86"/>
      <c r="D157" s="86"/>
      <c r="E157" s="86"/>
      <c r="F157" s="87"/>
      <c r="G157" s="86"/>
      <c r="H157" s="75"/>
      <c r="I157" s="88" t="s">
        <v>5</v>
      </c>
      <c r="J157" s="117"/>
      <c r="K157" s="89" t="s">
        <v>6</v>
      </c>
      <c r="L157" s="90" t="s">
        <v>7</v>
      </c>
      <c r="M157" s="91" t="s">
        <v>6</v>
      </c>
      <c r="N157" s="80" t="s">
        <v>8</v>
      </c>
      <c r="O157" s="78"/>
      <c r="P157" s="92" t="s">
        <v>9</v>
      </c>
      <c r="Q157" s="89" t="s">
        <v>10</v>
      </c>
      <c r="R157" s="83" t="s">
        <v>32</v>
      </c>
      <c r="S157" s="81"/>
      <c r="T157" s="81"/>
      <c r="U157" s="81"/>
      <c r="V157" s="90"/>
      <c r="W157" s="57"/>
    </row>
    <row r="158" spans="1:23" ht="23.25">
      <c r="A158" s="57"/>
      <c r="B158" s="93" t="s">
        <v>26</v>
      </c>
      <c r="C158" s="93" t="s">
        <v>27</v>
      </c>
      <c r="D158" s="93" t="s">
        <v>28</v>
      </c>
      <c r="E158" s="93" t="s">
        <v>29</v>
      </c>
      <c r="F158" s="93" t="s">
        <v>30</v>
      </c>
      <c r="G158" s="93" t="s">
        <v>31</v>
      </c>
      <c r="H158" s="75"/>
      <c r="I158" s="88"/>
      <c r="J158" s="117"/>
      <c r="K158" s="89" t="s">
        <v>11</v>
      </c>
      <c r="L158" s="90" t="s">
        <v>12</v>
      </c>
      <c r="M158" s="91" t="s">
        <v>13</v>
      </c>
      <c r="N158" s="80" t="s">
        <v>14</v>
      </c>
      <c r="O158" s="90" t="s">
        <v>15</v>
      </c>
      <c r="P158" s="92" t="s">
        <v>16</v>
      </c>
      <c r="Q158" s="89" t="s">
        <v>17</v>
      </c>
      <c r="R158" s="83" t="s">
        <v>33</v>
      </c>
      <c r="S158" s="80" t="s">
        <v>15</v>
      </c>
      <c r="T158" s="80" t="s">
        <v>18</v>
      </c>
      <c r="U158" s="80" t="s">
        <v>19</v>
      </c>
      <c r="V158" s="90" t="s">
        <v>20</v>
      </c>
      <c r="W158" s="57"/>
    </row>
    <row r="159" spans="1:23" ht="23.25">
      <c r="A159" s="57"/>
      <c r="B159" s="94"/>
      <c r="C159" s="94"/>
      <c r="D159" s="94"/>
      <c r="E159" s="94"/>
      <c r="F159" s="94"/>
      <c r="G159" s="94"/>
      <c r="H159" s="94"/>
      <c r="I159" s="95"/>
      <c r="J159" s="126"/>
      <c r="K159" s="97"/>
      <c r="L159" s="98"/>
      <c r="M159" s="99"/>
      <c r="N159" s="100"/>
      <c r="O159" s="101"/>
      <c r="P159" s="102" t="s">
        <v>21</v>
      </c>
      <c r="Q159" s="97"/>
      <c r="R159" s="103"/>
      <c r="S159" s="101"/>
      <c r="T159" s="101"/>
      <c r="U159" s="101"/>
      <c r="V159" s="104"/>
      <c r="W159" s="57"/>
    </row>
    <row r="160" spans="1:23" ht="23.25">
      <c r="A160" s="58"/>
      <c r="B160" s="116"/>
      <c r="C160" s="116"/>
      <c r="D160" s="116"/>
      <c r="E160" s="116"/>
      <c r="F160" s="116"/>
      <c r="G160" s="116"/>
      <c r="H160" s="105"/>
      <c r="I160" s="106"/>
      <c r="J160" s="107"/>
      <c r="K160" s="112"/>
      <c r="L160" s="78"/>
      <c r="M160" s="112"/>
      <c r="N160" s="78"/>
      <c r="O160" s="78"/>
      <c r="P160" s="112"/>
      <c r="Q160" s="112"/>
      <c r="R160" s="112"/>
      <c r="S160" s="78"/>
      <c r="T160" s="78"/>
      <c r="U160" s="78"/>
      <c r="V160" s="78"/>
      <c r="W160" s="57"/>
    </row>
    <row r="161" spans="1:23" ht="23.25">
      <c r="A161" s="58"/>
      <c r="B161" s="115" t="s">
        <v>59</v>
      </c>
      <c r="C161" s="115" t="s">
        <v>54</v>
      </c>
      <c r="D161" s="115" t="s">
        <v>46</v>
      </c>
      <c r="E161" s="75"/>
      <c r="F161" s="115" t="s">
        <v>68</v>
      </c>
      <c r="G161" s="115" t="s">
        <v>77</v>
      </c>
      <c r="H161" s="105"/>
      <c r="I161" s="106" t="s">
        <v>43</v>
      </c>
      <c r="J161" s="107"/>
      <c r="K161" s="112"/>
      <c r="L161" s="78"/>
      <c r="M161" s="112"/>
      <c r="N161" s="78"/>
      <c r="O161" s="78"/>
      <c r="P161" s="112"/>
      <c r="Q161" s="112">
        <f>SUM(Q151/Q150)*100</f>
        <v>9.509960589259931</v>
      </c>
      <c r="R161" s="112"/>
      <c r="S161" s="112">
        <f>SUM(S151/S150)*100</f>
        <v>7.739993871510049</v>
      </c>
      <c r="T161" s="112">
        <f>SUM(T151/T150)*100</f>
        <v>7.739993871510049</v>
      </c>
      <c r="U161" s="78"/>
      <c r="V161" s="78"/>
      <c r="W161" s="57"/>
    </row>
    <row r="162" spans="1:23" ht="23.25">
      <c r="A162" s="58"/>
      <c r="B162" s="75"/>
      <c r="C162" s="75"/>
      <c r="D162" s="75"/>
      <c r="E162" s="75"/>
      <c r="F162" s="75"/>
      <c r="G162" s="75"/>
      <c r="H162" s="105"/>
      <c r="I162" s="106"/>
      <c r="J162" s="107"/>
      <c r="K162" s="112"/>
      <c r="L162" s="78"/>
      <c r="M162" s="112"/>
      <c r="N162" s="78"/>
      <c r="O162" s="78"/>
      <c r="P162" s="112"/>
      <c r="Q162" s="112"/>
      <c r="R162" s="112"/>
      <c r="S162" s="78"/>
      <c r="T162" s="78"/>
      <c r="U162" s="78"/>
      <c r="V162" s="78"/>
      <c r="W162" s="57"/>
    </row>
    <row r="163" spans="1:23" ht="23.25">
      <c r="A163" s="58"/>
      <c r="B163" s="75"/>
      <c r="C163" s="75"/>
      <c r="D163" s="75"/>
      <c r="E163" s="75"/>
      <c r="F163" s="115" t="s">
        <v>79</v>
      </c>
      <c r="G163" s="75"/>
      <c r="H163" s="105"/>
      <c r="I163" s="106" t="s">
        <v>102</v>
      </c>
      <c r="J163" s="107"/>
      <c r="K163" s="112"/>
      <c r="L163" s="78"/>
      <c r="M163" s="112"/>
      <c r="N163" s="78"/>
      <c r="O163" s="78"/>
      <c r="P163" s="112"/>
      <c r="Q163" s="112"/>
      <c r="R163" s="112"/>
      <c r="S163" s="78"/>
      <c r="T163" s="78"/>
      <c r="U163" s="78"/>
      <c r="V163" s="78"/>
      <c r="W163" s="57"/>
    </row>
    <row r="164" spans="1:23" ht="23.25">
      <c r="A164" s="58"/>
      <c r="B164" s="75"/>
      <c r="C164" s="75"/>
      <c r="D164" s="75"/>
      <c r="E164" s="75"/>
      <c r="F164" s="75"/>
      <c r="G164" s="75"/>
      <c r="H164" s="105"/>
      <c r="I164" s="106" t="s">
        <v>80</v>
      </c>
      <c r="J164" s="107"/>
      <c r="K164" s="112"/>
      <c r="L164" s="78"/>
      <c r="M164" s="112"/>
      <c r="N164" s="78"/>
      <c r="O164" s="78"/>
      <c r="P164" s="112"/>
      <c r="Q164" s="112"/>
      <c r="R164" s="112"/>
      <c r="S164" s="78"/>
      <c r="T164" s="78"/>
      <c r="U164" s="78"/>
      <c r="V164" s="78"/>
      <c r="W164" s="57"/>
    </row>
    <row r="165" spans="1:23" ht="23.25">
      <c r="A165" s="58"/>
      <c r="B165" s="75"/>
      <c r="C165" s="75"/>
      <c r="D165" s="75"/>
      <c r="E165" s="75"/>
      <c r="F165" s="75"/>
      <c r="G165" s="75"/>
      <c r="H165" s="105"/>
      <c r="I165" s="106" t="s">
        <v>41</v>
      </c>
      <c r="J165" s="107"/>
      <c r="K165" s="112">
        <f aca="true" t="shared" si="21" ref="K165:N166">SUM(K170+K175)</f>
        <v>2065483.6</v>
      </c>
      <c r="L165" s="112">
        <f t="shared" si="21"/>
        <v>336810.1</v>
      </c>
      <c r="M165" s="112">
        <f t="shared" si="21"/>
        <v>3212538.8</v>
      </c>
      <c r="N165" s="112">
        <f t="shared" si="21"/>
        <v>0</v>
      </c>
      <c r="O165" s="112">
        <f>SUM(K165:N165)</f>
        <v>5614832.5</v>
      </c>
      <c r="P165" s="112">
        <f aca="true" t="shared" si="22" ref="P165:R166">SUM(P170+P175)</f>
        <v>550216.1</v>
      </c>
      <c r="Q165" s="112">
        <f t="shared" si="22"/>
        <v>3388460.4</v>
      </c>
      <c r="R165" s="112">
        <f t="shared" si="22"/>
        <v>0</v>
      </c>
      <c r="S165" s="78">
        <f>SUM(P165:R165)</f>
        <v>3938676.5</v>
      </c>
      <c r="T165" s="78">
        <f>SUM(O165+S165)</f>
        <v>9553509</v>
      </c>
      <c r="U165" s="78">
        <f>SUM(O165/T165)*100</f>
        <v>58.77246255799833</v>
      </c>
      <c r="V165" s="78">
        <f>SUM(S165/T165)*100</f>
        <v>41.227537442001676</v>
      </c>
      <c r="W165" s="57"/>
    </row>
    <row r="166" spans="1:23" ht="23.25">
      <c r="A166" s="58"/>
      <c r="B166" s="75"/>
      <c r="C166" s="75"/>
      <c r="D166" s="75"/>
      <c r="E166" s="75"/>
      <c r="F166" s="75"/>
      <c r="G166" s="75"/>
      <c r="H166" s="105"/>
      <c r="I166" s="106" t="s">
        <v>42</v>
      </c>
      <c r="J166" s="107"/>
      <c r="K166" s="112">
        <f t="shared" si="21"/>
        <v>3773878</v>
      </c>
      <c r="L166" s="112">
        <f t="shared" si="21"/>
        <v>262099.3</v>
      </c>
      <c r="M166" s="112">
        <f t="shared" si="21"/>
        <v>2289760.2</v>
      </c>
      <c r="N166" s="112">
        <f t="shared" si="21"/>
        <v>0</v>
      </c>
      <c r="O166" s="112">
        <f>SUM(K166:N166)</f>
        <v>6325737.5</v>
      </c>
      <c r="P166" s="112">
        <f t="shared" si="22"/>
        <v>350436</v>
      </c>
      <c r="Q166" s="112">
        <f t="shared" si="22"/>
        <v>3129680.6</v>
      </c>
      <c r="R166" s="112">
        <f t="shared" si="22"/>
        <v>0</v>
      </c>
      <c r="S166" s="78">
        <f>SUM(P166:R166)</f>
        <v>3480116.6</v>
      </c>
      <c r="T166" s="78">
        <f>SUM(O166+S166)</f>
        <v>9805854.1</v>
      </c>
      <c r="U166" s="78">
        <f>SUM(O166/T166)*100</f>
        <v>64.5098064430716</v>
      </c>
      <c r="V166" s="78">
        <f>SUM(S166/T166)*100</f>
        <v>35.4901935569284</v>
      </c>
      <c r="W166" s="57"/>
    </row>
    <row r="167" spans="1:23" ht="23.25">
      <c r="A167" s="58"/>
      <c r="B167" s="116"/>
      <c r="C167" s="117"/>
      <c r="D167" s="117"/>
      <c r="E167" s="117"/>
      <c r="F167" s="117"/>
      <c r="G167" s="117"/>
      <c r="H167" s="106"/>
      <c r="I167" s="106" t="s">
        <v>43</v>
      </c>
      <c r="J167" s="107"/>
      <c r="K167" s="112">
        <f>SUM(K166/K165)*100</f>
        <v>182.71159354642177</v>
      </c>
      <c r="L167" s="112">
        <f>SUM(L166/L165)*100</f>
        <v>77.81812362515257</v>
      </c>
      <c r="M167" s="112">
        <f>SUM(M166/M165)*100</f>
        <v>71.27572124576365</v>
      </c>
      <c r="N167" s="76"/>
      <c r="O167" s="112">
        <f>SUM(O166/O165)*100</f>
        <v>112.66119692795822</v>
      </c>
      <c r="P167" s="112">
        <f>SUM(P166/P165)*100</f>
        <v>63.69061174327687</v>
      </c>
      <c r="Q167" s="112">
        <f>SUM(Q166/Q165)*100</f>
        <v>92.3629091253361</v>
      </c>
      <c r="R167" s="112"/>
      <c r="S167" s="112">
        <f>SUM(S166/S165)*100</f>
        <v>88.35751298691325</v>
      </c>
      <c r="T167" s="112">
        <f>SUM(T166/T165)*100</f>
        <v>102.64138653137816</v>
      </c>
      <c r="U167" s="76"/>
      <c r="V167" s="76"/>
      <c r="W167" s="57"/>
    </row>
    <row r="168" spans="1:23" ht="23.25">
      <c r="A168" s="58"/>
      <c r="B168" s="75"/>
      <c r="C168" s="75"/>
      <c r="D168" s="75"/>
      <c r="E168" s="75"/>
      <c r="F168" s="75"/>
      <c r="G168" s="75"/>
      <c r="H168" s="105"/>
      <c r="I168" s="106"/>
      <c r="J168" s="107"/>
      <c r="K168" s="112"/>
      <c r="L168" s="78"/>
      <c r="M168" s="112"/>
      <c r="N168" s="78"/>
      <c r="O168" s="78"/>
      <c r="P168" s="112"/>
      <c r="Q168" s="112"/>
      <c r="R168" s="112"/>
      <c r="S168" s="78"/>
      <c r="T168" s="78"/>
      <c r="U168" s="78"/>
      <c r="V168" s="78"/>
      <c r="W168" s="57"/>
    </row>
    <row r="169" spans="1:23" ht="23.25">
      <c r="A169" s="58"/>
      <c r="B169" s="75"/>
      <c r="C169" s="75"/>
      <c r="D169" s="75"/>
      <c r="E169" s="75"/>
      <c r="F169" s="75"/>
      <c r="G169" s="132" t="s">
        <v>93</v>
      </c>
      <c r="H169" s="105"/>
      <c r="I169" s="106" t="s">
        <v>81</v>
      </c>
      <c r="J169" s="107"/>
      <c r="K169" s="112"/>
      <c r="L169" s="78"/>
      <c r="M169" s="112"/>
      <c r="N169" s="78"/>
      <c r="O169" s="78"/>
      <c r="P169" s="112"/>
      <c r="Q169" s="112"/>
      <c r="R169" s="112"/>
      <c r="S169" s="78"/>
      <c r="T169" s="78"/>
      <c r="U169" s="78"/>
      <c r="V169" s="78"/>
      <c r="W169" s="57"/>
    </row>
    <row r="170" spans="1:23" ht="23.25">
      <c r="A170" s="58"/>
      <c r="B170" s="75"/>
      <c r="C170" s="75"/>
      <c r="D170" s="75"/>
      <c r="E170" s="75"/>
      <c r="F170" s="75"/>
      <c r="G170" s="75"/>
      <c r="H170" s="105"/>
      <c r="I170" s="106" t="s">
        <v>41</v>
      </c>
      <c r="J170" s="107"/>
      <c r="K170" s="112"/>
      <c r="L170" s="78"/>
      <c r="M170" s="112"/>
      <c r="N170" s="78"/>
      <c r="O170" s="78"/>
      <c r="P170" s="112">
        <v>550216.1</v>
      </c>
      <c r="Q170" s="112">
        <v>3388460.4</v>
      </c>
      <c r="R170" s="112"/>
      <c r="S170" s="78">
        <f>SUM(P170:R170)</f>
        <v>3938676.5</v>
      </c>
      <c r="T170" s="78">
        <f>SUM(O170+S170)</f>
        <v>3938676.5</v>
      </c>
      <c r="U170" s="78">
        <f>SUM(O170/T170)*100</f>
        <v>0</v>
      </c>
      <c r="V170" s="78">
        <f>SUM(S170/T170)*100</f>
        <v>100</v>
      </c>
      <c r="W170" s="57"/>
    </row>
    <row r="171" spans="1:23" ht="23.25">
      <c r="A171" s="58"/>
      <c r="B171" s="75"/>
      <c r="C171" s="75"/>
      <c r="D171" s="75"/>
      <c r="E171" s="75"/>
      <c r="F171" s="75"/>
      <c r="G171" s="75"/>
      <c r="H171" s="105"/>
      <c r="I171" s="106" t="s">
        <v>42</v>
      </c>
      <c r="J171" s="107"/>
      <c r="K171" s="76"/>
      <c r="L171" s="76"/>
      <c r="M171" s="76"/>
      <c r="N171" s="76"/>
      <c r="O171" s="76"/>
      <c r="P171" s="112">
        <v>350436</v>
      </c>
      <c r="Q171" s="112">
        <v>3129680.6</v>
      </c>
      <c r="R171" s="76"/>
      <c r="S171" s="78">
        <f>SUM(P171:R171)</f>
        <v>3480116.6</v>
      </c>
      <c r="T171" s="78">
        <f>SUM(O171+S171)</f>
        <v>3480116.6</v>
      </c>
      <c r="U171" s="78">
        <f>SUM(O171/T171)*100</f>
        <v>0</v>
      </c>
      <c r="V171" s="78">
        <f>SUM(S171/T171)*100</f>
        <v>100</v>
      </c>
      <c r="W171" s="57"/>
    </row>
    <row r="172" spans="1:23" ht="23.25">
      <c r="A172" s="58"/>
      <c r="B172" s="75"/>
      <c r="C172" s="75"/>
      <c r="D172" s="75"/>
      <c r="E172" s="75"/>
      <c r="F172" s="75"/>
      <c r="G172" s="75"/>
      <c r="H172" s="105"/>
      <c r="I172" s="106" t="s">
        <v>43</v>
      </c>
      <c r="J172" s="107"/>
      <c r="K172" s="112"/>
      <c r="L172" s="78"/>
      <c r="M172" s="112"/>
      <c r="N172" s="78"/>
      <c r="O172" s="78"/>
      <c r="P172" s="112">
        <f>SUM(P171/P170)*100</f>
        <v>63.69061174327687</v>
      </c>
      <c r="Q172" s="112">
        <f>SUM(Q171/Q170)*100</f>
        <v>92.3629091253361</v>
      </c>
      <c r="R172" s="112"/>
      <c r="S172" s="112">
        <f>SUM(S171/S170)*100</f>
        <v>88.35751298691325</v>
      </c>
      <c r="T172" s="112">
        <f>SUM(T171/T170)*100</f>
        <v>88.35751298691325</v>
      </c>
      <c r="U172" s="78"/>
      <c r="V172" s="78"/>
      <c r="W172" s="57"/>
    </row>
    <row r="173" spans="1:23" ht="23.25">
      <c r="A173" s="58"/>
      <c r="B173" s="75"/>
      <c r="C173" s="75"/>
      <c r="D173" s="75"/>
      <c r="E173" s="75"/>
      <c r="F173" s="75"/>
      <c r="G173" s="75"/>
      <c r="H173" s="105"/>
      <c r="I173" s="106"/>
      <c r="J173" s="107"/>
      <c r="K173" s="112"/>
      <c r="L173" s="78"/>
      <c r="M173" s="112"/>
      <c r="N173" s="78"/>
      <c r="O173" s="78"/>
      <c r="P173" s="112"/>
      <c r="Q173" s="112"/>
      <c r="R173" s="112"/>
      <c r="S173" s="78"/>
      <c r="T173" s="78"/>
      <c r="U173" s="78"/>
      <c r="V173" s="78"/>
      <c r="W173" s="57"/>
    </row>
    <row r="174" spans="1:23" ht="23.25">
      <c r="A174" s="58"/>
      <c r="B174" s="75"/>
      <c r="C174" s="75"/>
      <c r="D174" s="75"/>
      <c r="E174" s="75"/>
      <c r="F174" s="75"/>
      <c r="G174" s="115" t="s">
        <v>94</v>
      </c>
      <c r="H174" s="105"/>
      <c r="I174" s="106" t="s">
        <v>82</v>
      </c>
      <c r="J174" s="107"/>
      <c r="K174" s="112"/>
      <c r="L174" s="78"/>
      <c r="M174" s="112"/>
      <c r="N174" s="78"/>
      <c r="O174" s="78"/>
      <c r="P174" s="112"/>
      <c r="Q174" s="112"/>
      <c r="R174" s="112"/>
      <c r="S174" s="78"/>
      <c r="T174" s="78"/>
      <c r="U174" s="78"/>
      <c r="V174" s="78"/>
      <c r="W174" s="57"/>
    </row>
    <row r="175" spans="1:23" ht="23.25">
      <c r="A175" s="58"/>
      <c r="B175" s="75"/>
      <c r="C175" s="75"/>
      <c r="D175" s="75"/>
      <c r="E175" s="75"/>
      <c r="F175" s="75"/>
      <c r="G175" s="75"/>
      <c r="H175" s="105"/>
      <c r="I175" s="106" t="s">
        <v>41</v>
      </c>
      <c r="J175" s="107"/>
      <c r="K175" s="112">
        <v>2065483.6</v>
      </c>
      <c r="L175" s="78">
        <v>336810.1</v>
      </c>
      <c r="M175" s="112">
        <v>3212538.8</v>
      </c>
      <c r="N175" s="78"/>
      <c r="O175" s="112">
        <f>SUM(K175:N175)</f>
        <v>5614832.5</v>
      </c>
      <c r="P175" s="112"/>
      <c r="Q175" s="112"/>
      <c r="R175" s="112"/>
      <c r="S175" s="78"/>
      <c r="T175" s="78">
        <f>SUM(O175+S175)</f>
        <v>5614832.5</v>
      </c>
      <c r="U175" s="78">
        <f>SUM(O175/T175)*100</f>
        <v>100</v>
      </c>
      <c r="V175" s="78">
        <f>SUM(S175/T175)*100</f>
        <v>0</v>
      </c>
      <c r="W175" s="57"/>
    </row>
    <row r="176" spans="1:23" ht="23.25">
      <c r="A176" s="58"/>
      <c r="B176" s="128"/>
      <c r="C176" s="93"/>
      <c r="D176" s="93"/>
      <c r="E176" s="93"/>
      <c r="F176" s="93"/>
      <c r="G176" s="93"/>
      <c r="H176" s="105"/>
      <c r="I176" s="106" t="s">
        <v>42</v>
      </c>
      <c r="J176" s="107"/>
      <c r="K176" s="112">
        <v>3773878</v>
      </c>
      <c r="L176" s="78">
        <v>262099.3</v>
      </c>
      <c r="M176" s="112">
        <v>2289760.2</v>
      </c>
      <c r="N176" s="81"/>
      <c r="O176" s="82">
        <f>SUM(K176:N176)</f>
        <v>6325737.5</v>
      </c>
      <c r="P176" s="82"/>
      <c r="Q176" s="77"/>
      <c r="R176" s="108"/>
      <c r="S176" s="81"/>
      <c r="T176" s="78">
        <f>SUM(O176+S176)</f>
        <v>6325737.5</v>
      </c>
      <c r="U176" s="78">
        <f>SUM(O176/T176)*100</f>
        <v>100</v>
      </c>
      <c r="V176" s="78">
        <f>SUM(S176/T176)*100</f>
        <v>0</v>
      </c>
      <c r="W176" s="57"/>
    </row>
    <row r="177" spans="1:23" ht="23.25">
      <c r="A177" s="58"/>
      <c r="B177" s="116"/>
      <c r="C177" s="75"/>
      <c r="D177" s="75"/>
      <c r="E177" s="75"/>
      <c r="F177" s="75"/>
      <c r="G177" s="75"/>
      <c r="H177" s="105"/>
      <c r="I177" s="106" t="s">
        <v>43</v>
      </c>
      <c r="J177" s="107"/>
      <c r="K177" s="112">
        <f>SUM(K176/K175)*100</f>
        <v>182.71159354642177</v>
      </c>
      <c r="L177" s="112">
        <f>SUM(L176/L175)*100</f>
        <v>77.81812362515257</v>
      </c>
      <c r="M177" s="112">
        <f>SUM(M176/M175)*100</f>
        <v>71.27572124576365</v>
      </c>
      <c r="N177" s="81"/>
      <c r="O177" s="82">
        <f>SUM(O176/O175)*100</f>
        <v>112.66119692795822</v>
      </c>
      <c r="P177" s="82"/>
      <c r="Q177" s="77"/>
      <c r="R177" s="108"/>
      <c r="S177" s="81"/>
      <c r="T177" s="78">
        <f>SUM(T176/T175)*100</f>
        <v>112.66119692795822</v>
      </c>
      <c r="U177" s="81"/>
      <c r="V177" s="78"/>
      <c r="W177" s="57"/>
    </row>
    <row r="178" spans="1:23" ht="23.25">
      <c r="A178" s="58"/>
      <c r="B178" s="116"/>
      <c r="C178" s="75"/>
      <c r="D178" s="75"/>
      <c r="E178" s="75"/>
      <c r="F178" s="75"/>
      <c r="G178" s="75"/>
      <c r="H178" s="105"/>
      <c r="I178" s="106"/>
      <c r="J178" s="107"/>
      <c r="K178" s="77"/>
      <c r="L178" s="78"/>
      <c r="M178" s="79"/>
      <c r="N178" s="81"/>
      <c r="O178" s="81"/>
      <c r="P178" s="82"/>
      <c r="Q178" s="77"/>
      <c r="R178" s="108"/>
      <c r="S178" s="81"/>
      <c r="T178" s="81"/>
      <c r="U178" s="81"/>
      <c r="V178" s="78"/>
      <c r="W178" s="57"/>
    </row>
    <row r="179" spans="1:23" ht="23.25">
      <c r="A179" s="58"/>
      <c r="B179" s="116"/>
      <c r="C179" s="117"/>
      <c r="D179" s="117"/>
      <c r="E179" s="117"/>
      <c r="F179" s="127" t="s">
        <v>83</v>
      </c>
      <c r="G179" s="117"/>
      <c r="H179" s="106"/>
      <c r="I179" s="106" t="s">
        <v>103</v>
      </c>
      <c r="J179" s="107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57"/>
    </row>
    <row r="180" spans="1:23" ht="23.25">
      <c r="A180" s="58"/>
      <c r="B180" s="116"/>
      <c r="C180" s="117"/>
      <c r="D180" s="117"/>
      <c r="E180" s="117"/>
      <c r="F180" s="117"/>
      <c r="G180" s="117"/>
      <c r="H180" s="106"/>
      <c r="I180" s="106" t="s">
        <v>104</v>
      </c>
      <c r="J180" s="107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57"/>
    </row>
    <row r="181" spans="1:23" ht="23.25">
      <c r="A181" s="58"/>
      <c r="B181" s="128"/>
      <c r="C181" s="128"/>
      <c r="D181" s="128"/>
      <c r="E181" s="128"/>
      <c r="F181" s="128"/>
      <c r="G181" s="116"/>
      <c r="H181" s="105"/>
      <c r="I181" s="106" t="s">
        <v>99</v>
      </c>
      <c r="J181" s="107"/>
      <c r="K181" s="112"/>
      <c r="L181" s="78"/>
      <c r="M181" s="112"/>
      <c r="N181" s="78"/>
      <c r="O181" s="78"/>
      <c r="P181" s="112"/>
      <c r="Q181" s="112"/>
      <c r="R181" s="112"/>
      <c r="S181" s="78"/>
      <c r="T181" s="78"/>
      <c r="U181" s="78"/>
      <c r="V181" s="78"/>
      <c r="W181" s="57"/>
    </row>
    <row r="182" spans="1:23" ht="23.25">
      <c r="A182" s="58"/>
      <c r="B182" s="116"/>
      <c r="C182" s="116"/>
      <c r="D182" s="116"/>
      <c r="E182" s="116"/>
      <c r="F182" s="116"/>
      <c r="G182" s="116"/>
      <c r="H182" s="105"/>
      <c r="I182" s="106" t="s">
        <v>41</v>
      </c>
      <c r="J182" s="107"/>
      <c r="K182" s="112">
        <f aca="true" t="shared" si="23" ref="K182:N183">SUM(K187+K200+K206+K211)</f>
        <v>686503.6</v>
      </c>
      <c r="L182" s="112">
        <f t="shared" si="23"/>
        <v>756847.7</v>
      </c>
      <c r="M182" s="112">
        <f t="shared" si="23"/>
        <v>1913368.8</v>
      </c>
      <c r="N182" s="112">
        <f t="shared" si="23"/>
        <v>0</v>
      </c>
      <c r="O182" s="112">
        <f>SUM(K182:N182)</f>
        <v>3356720.0999999996</v>
      </c>
      <c r="P182" s="112">
        <f aca="true" t="shared" si="24" ref="P182:R183">SUM(P187+P200+P206+P211)</f>
        <v>1551015</v>
      </c>
      <c r="Q182" s="112">
        <f t="shared" si="24"/>
        <v>10180457.1</v>
      </c>
      <c r="R182" s="112">
        <f t="shared" si="24"/>
        <v>0</v>
      </c>
      <c r="S182" s="78">
        <f>SUM(P182:R182)</f>
        <v>11731472.1</v>
      </c>
      <c r="T182" s="78">
        <f>SUM(O182+S182)</f>
        <v>15088192.2</v>
      </c>
      <c r="U182" s="78">
        <f>SUM(O182/T182)*100</f>
        <v>22.24733126079876</v>
      </c>
      <c r="V182" s="78">
        <f>SUM(S182/T182)*100</f>
        <v>77.75266873920124</v>
      </c>
      <c r="W182" s="57"/>
    </row>
    <row r="183" spans="1:23" ht="23.25">
      <c r="A183" s="58"/>
      <c r="B183" s="116"/>
      <c r="C183" s="117"/>
      <c r="D183" s="117"/>
      <c r="E183" s="117"/>
      <c r="F183" s="117"/>
      <c r="G183" s="117"/>
      <c r="H183" s="106"/>
      <c r="I183" s="106" t="s">
        <v>42</v>
      </c>
      <c r="J183" s="107"/>
      <c r="K183" s="112">
        <f t="shared" si="23"/>
        <v>1462651.8</v>
      </c>
      <c r="L183" s="112">
        <f t="shared" si="23"/>
        <v>602775.1</v>
      </c>
      <c r="M183" s="112">
        <f t="shared" si="23"/>
        <v>1358252.7</v>
      </c>
      <c r="N183" s="112">
        <f t="shared" si="23"/>
        <v>0</v>
      </c>
      <c r="O183" s="112">
        <f>SUM(K183:N183)</f>
        <v>3423679.5999999996</v>
      </c>
      <c r="P183" s="112">
        <f t="shared" si="24"/>
        <v>316603.4</v>
      </c>
      <c r="Q183" s="112">
        <f t="shared" si="24"/>
        <v>7600580.3</v>
      </c>
      <c r="R183" s="112">
        <f t="shared" si="24"/>
        <v>0</v>
      </c>
      <c r="S183" s="78">
        <f>SUM(P183:R183)</f>
        <v>7917183.7</v>
      </c>
      <c r="T183" s="78">
        <f>SUM(O183+S183)</f>
        <v>11340863.3</v>
      </c>
      <c r="U183" s="78">
        <f>SUM(O183/T183)*100</f>
        <v>30.18887988888817</v>
      </c>
      <c r="V183" s="78">
        <f>SUM(S183/T183)*100</f>
        <v>69.81112011111182</v>
      </c>
      <c r="W183" s="57"/>
    </row>
    <row r="184" spans="1:23" ht="23.25">
      <c r="A184" s="58"/>
      <c r="B184" s="116"/>
      <c r="C184" s="116"/>
      <c r="D184" s="116"/>
      <c r="E184" s="116"/>
      <c r="F184" s="116"/>
      <c r="G184" s="116"/>
      <c r="H184" s="105"/>
      <c r="I184" s="106" t="s">
        <v>43</v>
      </c>
      <c r="J184" s="107"/>
      <c r="K184" s="112">
        <f>SUM(K183/K182)*100</f>
        <v>213.05813982621507</v>
      </c>
      <c r="L184" s="112">
        <f>SUM(L183/L182)*100</f>
        <v>79.64285284873034</v>
      </c>
      <c r="M184" s="112">
        <f>SUM(M183/M182)*100</f>
        <v>70.98750120729468</v>
      </c>
      <c r="N184" s="78"/>
      <c r="O184" s="112">
        <f>SUM(O183/O182)*100</f>
        <v>101.99478949704506</v>
      </c>
      <c r="P184" s="112">
        <f>SUM(P183/P182)*100</f>
        <v>20.41265880729716</v>
      </c>
      <c r="Q184" s="112">
        <f>SUM(Q183/Q182)*100</f>
        <v>74.65853669772844</v>
      </c>
      <c r="R184" s="112"/>
      <c r="S184" s="112">
        <f>SUM(S183/S182)*100</f>
        <v>67.48670271312328</v>
      </c>
      <c r="T184" s="112">
        <f>SUM(T183/T182)*100</f>
        <v>75.16383109170629</v>
      </c>
      <c r="U184" s="78"/>
      <c r="V184" s="78"/>
      <c r="W184" s="57"/>
    </row>
    <row r="185" spans="1:23" ht="23.25">
      <c r="A185" s="58"/>
      <c r="B185" s="116"/>
      <c r="C185" s="116"/>
      <c r="D185" s="116"/>
      <c r="E185" s="116"/>
      <c r="F185" s="116"/>
      <c r="G185" s="116"/>
      <c r="H185" s="105"/>
      <c r="I185" s="106"/>
      <c r="J185" s="107"/>
      <c r="K185" s="112"/>
      <c r="L185" s="78"/>
      <c r="M185" s="112"/>
      <c r="N185" s="78"/>
      <c r="O185" s="78"/>
      <c r="P185" s="112"/>
      <c r="Q185" s="112"/>
      <c r="R185" s="112"/>
      <c r="S185" s="78"/>
      <c r="T185" s="78"/>
      <c r="U185" s="78"/>
      <c r="V185" s="78"/>
      <c r="W185" s="57"/>
    </row>
    <row r="186" spans="1:23" ht="23.25">
      <c r="A186" s="58"/>
      <c r="B186" s="116"/>
      <c r="C186" s="116"/>
      <c r="D186" s="116"/>
      <c r="E186" s="116"/>
      <c r="F186" s="116"/>
      <c r="G186" s="133" t="s">
        <v>93</v>
      </c>
      <c r="H186" s="105"/>
      <c r="I186" s="106" t="s">
        <v>81</v>
      </c>
      <c r="J186" s="107"/>
      <c r="K186" s="112"/>
      <c r="L186" s="78"/>
      <c r="M186" s="112"/>
      <c r="N186" s="78"/>
      <c r="O186" s="78"/>
      <c r="P186" s="112"/>
      <c r="Q186" s="112"/>
      <c r="R186" s="112"/>
      <c r="S186" s="78"/>
      <c r="T186" s="78"/>
      <c r="U186" s="78"/>
      <c r="V186" s="78"/>
      <c r="W186" s="57"/>
    </row>
    <row r="187" spans="1:23" ht="23.25">
      <c r="A187" s="58"/>
      <c r="B187" s="116"/>
      <c r="C187" s="116"/>
      <c r="D187" s="116"/>
      <c r="E187" s="116"/>
      <c r="F187" s="116"/>
      <c r="G187" s="116"/>
      <c r="H187" s="105"/>
      <c r="I187" s="106" t="s">
        <v>41</v>
      </c>
      <c r="J187" s="107"/>
      <c r="K187" s="112"/>
      <c r="L187" s="78"/>
      <c r="M187" s="112"/>
      <c r="N187" s="78"/>
      <c r="O187" s="78"/>
      <c r="P187" s="112">
        <v>565300.3</v>
      </c>
      <c r="Q187" s="112">
        <v>2360513.8</v>
      </c>
      <c r="R187" s="112"/>
      <c r="S187" s="78">
        <f>SUM(P187:R187)</f>
        <v>2925814.0999999996</v>
      </c>
      <c r="T187" s="78">
        <f>SUM(O187+S187)</f>
        <v>2925814.0999999996</v>
      </c>
      <c r="U187" s="78">
        <f>SUM(O187/T187)*100</f>
        <v>0</v>
      </c>
      <c r="V187" s="78">
        <f>SUM(S187/T187)*100</f>
        <v>100</v>
      </c>
      <c r="W187" s="57"/>
    </row>
    <row r="188" spans="1:23" ht="23.25">
      <c r="A188" s="58"/>
      <c r="B188" s="116"/>
      <c r="C188" s="116"/>
      <c r="D188" s="116"/>
      <c r="E188" s="116"/>
      <c r="F188" s="116"/>
      <c r="G188" s="116"/>
      <c r="H188" s="105"/>
      <c r="I188" s="106" t="s">
        <v>42</v>
      </c>
      <c r="J188" s="107"/>
      <c r="K188" s="112"/>
      <c r="L188" s="78"/>
      <c r="M188" s="112"/>
      <c r="N188" s="78"/>
      <c r="O188" s="78"/>
      <c r="P188" s="112">
        <v>41703.2</v>
      </c>
      <c r="Q188" s="112">
        <v>398541</v>
      </c>
      <c r="R188" s="112"/>
      <c r="S188" s="78">
        <f>SUM(P188:R188)</f>
        <v>440244.2</v>
      </c>
      <c r="T188" s="78">
        <f>SUM(O188+S188)</f>
        <v>440244.2</v>
      </c>
      <c r="U188" s="78">
        <f>SUM(O188/T188)*100</f>
        <v>0</v>
      </c>
      <c r="V188" s="78">
        <f>SUM(S188/T188)*100</f>
        <v>100</v>
      </c>
      <c r="W188" s="57"/>
    </row>
    <row r="189" spans="1:23" ht="23.25">
      <c r="A189" s="58"/>
      <c r="B189" s="116"/>
      <c r="C189" s="116"/>
      <c r="D189" s="116"/>
      <c r="E189" s="116"/>
      <c r="F189" s="116"/>
      <c r="G189" s="116"/>
      <c r="H189" s="105"/>
      <c r="I189" s="106" t="s">
        <v>43</v>
      </c>
      <c r="J189" s="107"/>
      <c r="K189" s="112"/>
      <c r="L189" s="78"/>
      <c r="M189" s="112"/>
      <c r="N189" s="78"/>
      <c r="O189" s="78"/>
      <c r="P189" s="112">
        <f>SUM(P188/P187)*100</f>
        <v>7.377176343263924</v>
      </c>
      <c r="Q189" s="112">
        <f>SUM(Q188/Q187)*100</f>
        <v>16.88365473652389</v>
      </c>
      <c r="R189" s="112"/>
      <c r="S189" s="112">
        <f>SUM(S188/S187)*100</f>
        <v>15.046895836615185</v>
      </c>
      <c r="T189" s="112">
        <f>SUM(T188/T187)*100</f>
        <v>15.046895836615185</v>
      </c>
      <c r="U189" s="78"/>
      <c r="V189" s="78"/>
      <c r="W189" s="57"/>
    </row>
    <row r="190" spans="1:23" ht="23.25">
      <c r="A190" s="58"/>
      <c r="B190" s="130"/>
      <c r="C190" s="130"/>
      <c r="D190" s="130"/>
      <c r="E190" s="130"/>
      <c r="F190" s="130"/>
      <c r="G190" s="130"/>
      <c r="H190" s="118"/>
      <c r="I190" s="119"/>
      <c r="J190" s="120"/>
      <c r="K190" s="121"/>
      <c r="L190" s="122"/>
      <c r="M190" s="121"/>
      <c r="N190" s="122"/>
      <c r="O190" s="122"/>
      <c r="P190" s="121"/>
      <c r="Q190" s="121"/>
      <c r="R190" s="121"/>
      <c r="S190" s="122"/>
      <c r="T190" s="122"/>
      <c r="U190" s="122"/>
      <c r="V190" s="122"/>
      <c r="W190" s="57"/>
    </row>
    <row r="191" spans="1:23" ht="23.25">
      <c r="A191" s="57"/>
      <c r="B191" s="58"/>
      <c r="C191" s="58"/>
      <c r="D191" s="58"/>
      <c r="E191" s="58"/>
      <c r="F191" s="58"/>
      <c r="G191" s="58"/>
      <c r="H191" s="58"/>
      <c r="I191" s="58"/>
      <c r="J191" s="58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</row>
    <row r="192" spans="1:23" ht="23.25">
      <c r="A192" s="57"/>
      <c r="B192" s="124" t="s">
        <v>106</v>
      </c>
      <c r="C192" s="124"/>
      <c r="D192" s="124"/>
      <c r="E192" s="124"/>
      <c r="F192" s="124"/>
      <c r="G192" s="58"/>
      <c r="H192" s="58"/>
      <c r="I192" s="58"/>
      <c r="J192" s="58"/>
      <c r="K192" s="57"/>
      <c r="L192" s="57"/>
      <c r="M192" s="57"/>
      <c r="N192" s="57"/>
      <c r="O192" s="57"/>
      <c r="P192" s="57"/>
      <c r="Q192" s="57"/>
      <c r="R192" s="57"/>
      <c r="S192" s="62"/>
      <c r="T192" s="62"/>
      <c r="U192" s="62"/>
      <c r="V192" s="62" t="s">
        <v>90</v>
      </c>
      <c r="W192" s="57"/>
    </row>
    <row r="193" spans="1:23" ht="23.25">
      <c r="A193" s="57"/>
      <c r="B193" s="66"/>
      <c r="C193" s="67"/>
      <c r="D193" s="67"/>
      <c r="E193" s="67"/>
      <c r="F193" s="67"/>
      <c r="G193" s="67"/>
      <c r="H193" s="66"/>
      <c r="I193" s="67"/>
      <c r="J193" s="125"/>
      <c r="K193" s="69" t="s">
        <v>0</v>
      </c>
      <c r="L193" s="69"/>
      <c r="M193" s="69"/>
      <c r="N193" s="69"/>
      <c r="O193" s="69"/>
      <c r="P193" s="70" t="s">
        <v>1</v>
      </c>
      <c r="Q193" s="69"/>
      <c r="R193" s="69"/>
      <c r="S193" s="69"/>
      <c r="T193" s="70" t="s">
        <v>2</v>
      </c>
      <c r="U193" s="69"/>
      <c r="V193" s="71"/>
      <c r="W193" s="57"/>
    </row>
    <row r="194" spans="1:23" ht="23.25">
      <c r="A194" s="57"/>
      <c r="B194" s="72" t="s">
        <v>3</v>
      </c>
      <c r="C194" s="73"/>
      <c r="D194" s="73"/>
      <c r="E194" s="73"/>
      <c r="F194" s="73"/>
      <c r="G194" s="74"/>
      <c r="H194" s="75"/>
      <c r="I194" s="58"/>
      <c r="J194" s="117"/>
      <c r="K194" s="77"/>
      <c r="L194" s="78"/>
      <c r="M194" s="79"/>
      <c r="N194" s="80"/>
      <c r="O194" s="81"/>
      <c r="P194" s="82"/>
      <c r="Q194" s="77"/>
      <c r="R194" s="83"/>
      <c r="S194" s="81"/>
      <c r="T194" s="81"/>
      <c r="U194" s="84" t="s">
        <v>4</v>
      </c>
      <c r="V194" s="85"/>
      <c r="W194" s="57"/>
    </row>
    <row r="195" spans="1:23" ht="23.25">
      <c r="A195" s="57"/>
      <c r="B195" s="75"/>
      <c r="C195" s="86"/>
      <c r="D195" s="86"/>
      <c r="E195" s="86"/>
      <c r="F195" s="87"/>
      <c r="G195" s="86"/>
      <c r="H195" s="75"/>
      <c r="I195" s="88" t="s">
        <v>5</v>
      </c>
      <c r="J195" s="117"/>
      <c r="K195" s="89" t="s">
        <v>6</v>
      </c>
      <c r="L195" s="90" t="s">
        <v>7</v>
      </c>
      <c r="M195" s="91" t="s">
        <v>6</v>
      </c>
      <c r="N195" s="80" t="s">
        <v>8</v>
      </c>
      <c r="O195" s="78"/>
      <c r="P195" s="92" t="s">
        <v>9</v>
      </c>
      <c r="Q195" s="89" t="s">
        <v>10</v>
      </c>
      <c r="R195" s="83" t="s">
        <v>32</v>
      </c>
      <c r="S195" s="81"/>
      <c r="T195" s="81"/>
      <c r="U195" s="81"/>
      <c r="V195" s="90"/>
      <c r="W195" s="57"/>
    </row>
    <row r="196" spans="1:23" ht="23.25">
      <c r="A196" s="57"/>
      <c r="B196" s="93" t="s">
        <v>26</v>
      </c>
      <c r="C196" s="93" t="s">
        <v>27</v>
      </c>
      <c r="D196" s="93" t="s">
        <v>28</v>
      </c>
      <c r="E196" s="93" t="s">
        <v>29</v>
      </c>
      <c r="F196" s="93" t="s">
        <v>30</v>
      </c>
      <c r="G196" s="93" t="s">
        <v>31</v>
      </c>
      <c r="H196" s="75"/>
      <c r="I196" s="88"/>
      <c r="J196" s="117"/>
      <c r="K196" s="89" t="s">
        <v>11</v>
      </c>
      <c r="L196" s="90" t="s">
        <v>12</v>
      </c>
      <c r="M196" s="91" t="s">
        <v>13</v>
      </c>
      <c r="N196" s="80" t="s">
        <v>14</v>
      </c>
      <c r="O196" s="90" t="s">
        <v>15</v>
      </c>
      <c r="P196" s="92" t="s">
        <v>16</v>
      </c>
      <c r="Q196" s="89" t="s">
        <v>17</v>
      </c>
      <c r="R196" s="83" t="s">
        <v>33</v>
      </c>
      <c r="S196" s="80" t="s">
        <v>15</v>
      </c>
      <c r="T196" s="80" t="s">
        <v>18</v>
      </c>
      <c r="U196" s="80" t="s">
        <v>19</v>
      </c>
      <c r="V196" s="90" t="s">
        <v>20</v>
      </c>
      <c r="W196" s="57"/>
    </row>
    <row r="197" spans="1:23" ht="23.25">
      <c r="A197" s="57"/>
      <c r="B197" s="94"/>
      <c r="C197" s="94"/>
      <c r="D197" s="94"/>
      <c r="E197" s="94"/>
      <c r="F197" s="94"/>
      <c r="G197" s="94"/>
      <c r="H197" s="94"/>
      <c r="I197" s="95"/>
      <c r="J197" s="126"/>
      <c r="K197" s="97"/>
      <c r="L197" s="98"/>
      <c r="M197" s="99"/>
      <c r="N197" s="100"/>
      <c r="O197" s="101"/>
      <c r="P197" s="102" t="s">
        <v>21</v>
      </c>
      <c r="Q197" s="97"/>
      <c r="R197" s="103"/>
      <c r="S197" s="101"/>
      <c r="T197" s="101"/>
      <c r="U197" s="101"/>
      <c r="V197" s="104"/>
      <c r="W197" s="57"/>
    </row>
    <row r="198" spans="1:23" ht="23.25">
      <c r="A198" s="58"/>
      <c r="B198" s="116"/>
      <c r="C198" s="116"/>
      <c r="D198" s="116"/>
      <c r="E198" s="116"/>
      <c r="F198" s="116"/>
      <c r="G198" s="116"/>
      <c r="H198" s="105"/>
      <c r="I198" s="106"/>
      <c r="J198" s="107"/>
      <c r="K198" s="112"/>
      <c r="L198" s="78"/>
      <c r="M198" s="112"/>
      <c r="N198" s="78"/>
      <c r="O198" s="78"/>
      <c r="P198" s="112"/>
      <c r="Q198" s="112"/>
      <c r="R198" s="112"/>
      <c r="S198" s="78"/>
      <c r="T198" s="78"/>
      <c r="U198" s="78"/>
      <c r="V198" s="78"/>
      <c r="W198" s="57"/>
    </row>
    <row r="199" spans="1:23" ht="23.25">
      <c r="A199" s="58"/>
      <c r="B199" s="115" t="s">
        <v>59</v>
      </c>
      <c r="C199" s="115" t="s">
        <v>54</v>
      </c>
      <c r="D199" s="115" t="s">
        <v>46</v>
      </c>
      <c r="E199" s="75"/>
      <c r="F199" s="115" t="s">
        <v>83</v>
      </c>
      <c r="G199" s="115" t="s">
        <v>94</v>
      </c>
      <c r="H199" s="105"/>
      <c r="I199" s="106" t="s">
        <v>82</v>
      </c>
      <c r="J199" s="107"/>
      <c r="K199" s="112"/>
      <c r="L199" s="78"/>
      <c r="M199" s="112"/>
      <c r="N199" s="78"/>
      <c r="O199" s="78"/>
      <c r="P199" s="112"/>
      <c r="Q199" s="112"/>
      <c r="R199" s="112"/>
      <c r="S199" s="78"/>
      <c r="T199" s="78"/>
      <c r="U199" s="78"/>
      <c r="V199" s="78"/>
      <c r="W199" s="57"/>
    </row>
    <row r="200" spans="1:23" ht="23.25">
      <c r="A200" s="58"/>
      <c r="B200" s="75"/>
      <c r="C200" s="75"/>
      <c r="D200" s="75"/>
      <c r="E200" s="75"/>
      <c r="F200" s="75"/>
      <c r="G200" s="75"/>
      <c r="H200" s="105"/>
      <c r="I200" s="106" t="s">
        <v>41</v>
      </c>
      <c r="J200" s="107"/>
      <c r="K200" s="112">
        <v>686503.6</v>
      </c>
      <c r="L200" s="78">
        <v>756847.7</v>
      </c>
      <c r="M200" s="112">
        <v>1913368.8</v>
      </c>
      <c r="N200" s="78"/>
      <c r="O200" s="112">
        <f>SUM(K200:N200)</f>
        <v>3356720.0999999996</v>
      </c>
      <c r="P200" s="112"/>
      <c r="Q200" s="112"/>
      <c r="R200" s="112"/>
      <c r="S200" s="78"/>
      <c r="T200" s="78">
        <f>SUM(O200+S200)</f>
        <v>3356720.0999999996</v>
      </c>
      <c r="U200" s="78">
        <f>SUM(O200/T200)*100</f>
        <v>100</v>
      </c>
      <c r="V200" s="78">
        <f>SUM(S200/T200)*100</f>
        <v>0</v>
      </c>
      <c r="W200" s="57"/>
    </row>
    <row r="201" spans="1:23" ht="23.25">
      <c r="A201" s="58"/>
      <c r="B201" s="75"/>
      <c r="C201" s="75"/>
      <c r="D201" s="75"/>
      <c r="E201" s="75"/>
      <c r="F201" s="75"/>
      <c r="G201" s="75"/>
      <c r="H201" s="105"/>
      <c r="I201" s="106" t="s">
        <v>42</v>
      </c>
      <c r="J201" s="107"/>
      <c r="K201" s="112">
        <v>1462651.8</v>
      </c>
      <c r="L201" s="76">
        <v>602775.1</v>
      </c>
      <c r="M201" s="76">
        <v>1358252.7</v>
      </c>
      <c r="N201" s="78"/>
      <c r="O201" s="112">
        <f>SUM(K201:N201)</f>
        <v>3423679.5999999996</v>
      </c>
      <c r="P201" s="112"/>
      <c r="Q201" s="112"/>
      <c r="R201" s="112"/>
      <c r="S201" s="78"/>
      <c r="T201" s="78">
        <f>SUM(O201+S201)</f>
        <v>3423679.5999999996</v>
      </c>
      <c r="U201" s="78">
        <f>SUM(O201/T201)*100</f>
        <v>100</v>
      </c>
      <c r="V201" s="78">
        <f>SUM(S201/T201)*100</f>
        <v>0</v>
      </c>
      <c r="W201" s="57"/>
    </row>
    <row r="202" spans="1:23" ht="23.25">
      <c r="A202" s="58"/>
      <c r="B202" s="75"/>
      <c r="C202" s="75"/>
      <c r="D202" s="75"/>
      <c r="E202" s="75"/>
      <c r="F202" s="75"/>
      <c r="G202" s="75"/>
      <c r="H202" s="105"/>
      <c r="I202" s="106" t="s">
        <v>43</v>
      </c>
      <c r="J202" s="107"/>
      <c r="K202" s="112">
        <f>SUM(K201/K200)*100</f>
        <v>213.05813982621507</v>
      </c>
      <c r="L202" s="112">
        <f>SUM(L201/L200)*100</f>
        <v>79.64285284873034</v>
      </c>
      <c r="M202" s="112">
        <f>SUM(M201/M200)*100</f>
        <v>70.98750120729468</v>
      </c>
      <c r="N202" s="78"/>
      <c r="O202" s="112">
        <f>SUM(O201/O200)*100</f>
        <v>101.99478949704506</v>
      </c>
      <c r="P202" s="112"/>
      <c r="Q202" s="112"/>
      <c r="R202" s="112"/>
      <c r="S202" s="78"/>
      <c r="T202" s="112">
        <f>SUM(T201/T200)*100</f>
        <v>101.99478949704506</v>
      </c>
      <c r="U202" s="78"/>
      <c r="V202" s="78"/>
      <c r="W202" s="57"/>
    </row>
    <row r="203" spans="1:23" ht="23.25">
      <c r="A203" s="58"/>
      <c r="B203" s="75"/>
      <c r="C203" s="75"/>
      <c r="D203" s="75"/>
      <c r="E203" s="75"/>
      <c r="F203" s="75"/>
      <c r="G203" s="75"/>
      <c r="H203" s="105"/>
      <c r="I203" s="106"/>
      <c r="J203" s="107"/>
      <c r="K203" s="112"/>
      <c r="L203" s="78"/>
      <c r="M203" s="112"/>
      <c r="N203" s="78"/>
      <c r="O203" s="78"/>
      <c r="P203" s="112"/>
      <c r="Q203" s="112"/>
      <c r="R203" s="112"/>
      <c r="S203" s="78"/>
      <c r="T203" s="78"/>
      <c r="U203" s="78"/>
      <c r="V203" s="78"/>
      <c r="W203" s="57"/>
    </row>
    <row r="204" spans="1:23" ht="23.25">
      <c r="A204" s="58"/>
      <c r="B204" s="75"/>
      <c r="C204" s="75"/>
      <c r="D204" s="75"/>
      <c r="E204" s="75"/>
      <c r="F204" s="75"/>
      <c r="G204" s="115" t="s">
        <v>95</v>
      </c>
      <c r="H204" s="105"/>
      <c r="I204" s="106" t="s">
        <v>84</v>
      </c>
      <c r="J204" s="107"/>
      <c r="K204" s="112"/>
      <c r="L204" s="78"/>
      <c r="M204" s="112"/>
      <c r="N204" s="78"/>
      <c r="O204" s="78"/>
      <c r="P204" s="112"/>
      <c r="Q204" s="112"/>
      <c r="R204" s="112"/>
      <c r="S204" s="78"/>
      <c r="T204" s="78"/>
      <c r="U204" s="78"/>
      <c r="V204" s="78"/>
      <c r="W204" s="57"/>
    </row>
    <row r="205" spans="1:23" ht="23.25">
      <c r="A205" s="58"/>
      <c r="B205" s="116"/>
      <c r="C205" s="117"/>
      <c r="D205" s="117"/>
      <c r="E205" s="117"/>
      <c r="F205" s="117"/>
      <c r="G205" s="117"/>
      <c r="H205" s="106"/>
      <c r="I205" s="106" t="s">
        <v>85</v>
      </c>
      <c r="J205" s="107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57"/>
    </row>
    <row r="206" spans="1:23" ht="23.25">
      <c r="A206" s="58"/>
      <c r="B206" s="75"/>
      <c r="C206" s="75"/>
      <c r="D206" s="75"/>
      <c r="E206" s="75"/>
      <c r="F206" s="75"/>
      <c r="G206" s="75"/>
      <c r="H206" s="105"/>
      <c r="I206" s="106" t="s">
        <v>41</v>
      </c>
      <c r="J206" s="107"/>
      <c r="K206" s="112"/>
      <c r="L206" s="78"/>
      <c r="M206" s="112"/>
      <c r="N206" s="78"/>
      <c r="O206" s="78"/>
      <c r="P206" s="112">
        <v>786326.3</v>
      </c>
      <c r="Q206" s="112">
        <v>4834794.7</v>
      </c>
      <c r="R206" s="112"/>
      <c r="S206" s="78">
        <f>SUM(P206:R206)</f>
        <v>5621121</v>
      </c>
      <c r="T206" s="78">
        <f>SUM(O206+S206)</f>
        <v>5621121</v>
      </c>
      <c r="U206" s="78">
        <f>SUM(O206/T206)*100</f>
        <v>0</v>
      </c>
      <c r="V206" s="78">
        <f>SUM(S206/T206)*100</f>
        <v>100</v>
      </c>
      <c r="W206" s="57"/>
    </row>
    <row r="207" spans="1:23" ht="23.25">
      <c r="A207" s="58"/>
      <c r="B207" s="75"/>
      <c r="C207" s="75"/>
      <c r="D207" s="75"/>
      <c r="E207" s="75"/>
      <c r="F207" s="75"/>
      <c r="G207" s="75"/>
      <c r="H207" s="105"/>
      <c r="I207" s="106" t="s">
        <v>42</v>
      </c>
      <c r="J207" s="107"/>
      <c r="K207" s="112"/>
      <c r="L207" s="78"/>
      <c r="M207" s="112"/>
      <c r="N207" s="78"/>
      <c r="O207" s="78"/>
      <c r="P207" s="112">
        <v>264831</v>
      </c>
      <c r="Q207" s="112">
        <v>6248723</v>
      </c>
      <c r="R207" s="112"/>
      <c r="S207" s="78">
        <f>SUM(P207:R207)</f>
        <v>6513554</v>
      </c>
      <c r="T207" s="78">
        <f>SUM(O207+S207)</f>
        <v>6513554</v>
      </c>
      <c r="U207" s="78">
        <f>SUM(O207/T207)*100</f>
        <v>0</v>
      </c>
      <c r="V207" s="78">
        <f>SUM(S207/T207)*100</f>
        <v>100</v>
      </c>
      <c r="W207" s="57"/>
    </row>
    <row r="208" spans="1:23" ht="23.25">
      <c r="A208" s="58"/>
      <c r="B208" s="75"/>
      <c r="C208" s="75"/>
      <c r="D208" s="75"/>
      <c r="E208" s="75"/>
      <c r="F208" s="75"/>
      <c r="G208" s="75"/>
      <c r="H208" s="105"/>
      <c r="I208" s="106" t="s">
        <v>43</v>
      </c>
      <c r="J208" s="107"/>
      <c r="K208" s="112"/>
      <c r="L208" s="78"/>
      <c r="M208" s="112"/>
      <c r="N208" s="78"/>
      <c r="O208" s="78"/>
      <c r="P208" s="112">
        <f>SUM(P207/P206)*100</f>
        <v>33.67952973212265</v>
      </c>
      <c r="Q208" s="112">
        <f>SUM(Q207/Q206)*100</f>
        <v>129.24484673568455</v>
      </c>
      <c r="R208" s="112"/>
      <c r="S208" s="112">
        <f>SUM(S207/S206)*100</f>
        <v>115.87642393750286</v>
      </c>
      <c r="T208" s="112">
        <f>SUM(T207/T206)*100</f>
        <v>115.87642393750286</v>
      </c>
      <c r="U208" s="78"/>
      <c r="V208" s="78"/>
      <c r="W208" s="57"/>
    </row>
    <row r="209" spans="1:23" ht="23.25">
      <c r="A209" s="58"/>
      <c r="B209" s="75"/>
      <c r="C209" s="75"/>
      <c r="D209" s="75"/>
      <c r="E209" s="75"/>
      <c r="F209" s="75"/>
      <c r="G209" s="75"/>
      <c r="H209" s="105"/>
      <c r="I209" s="106"/>
      <c r="J209" s="107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57"/>
    </row>
    <row r="210" spans="1:23" ht="23.25">
      <c r="A210" s="58"/>
      <c r="B210" s="75"/>
      <c r="C210" s="75"/>
      <c r="D210" s="75"/>
      <c r="E210" s="75"/>
      <c r="F210" s="75"/>
      <c r="G210" s="115" t="s">
        <v>97</v>
      </c>
      <c r="H210" s="105"/>
      <c r="I210" s="106" t="s">
        <v>96</v>
      </c>
      <c r="J210" s="107"/>
      <c r="K210" s="112"/>
      <c r="L210" s="78"/>
      <c r="M210" s="112"/>
      <c r="N210" s="78"/>
      <c r="O210" s="78"/>
      <c r="P210" s="112"/>
      <c r="Q210" s="112"/>
      <c r="R210" s="112"/>
      <c r="S210" s="78"/>
      <c r="T210" s="78"/>
      <c r="U210" s="78"/>
      <c r="V210" s="78"/>
      <c r="W210" s="57"/>
    </row>
    <row r="211" spans="1:23" ht="23.25">
      <c r="A211" s="58"/>
      <c r="B211" s="75"/>
      <c r="C211" s="75"/>
      <c r="D211" s="75"/>
      <c r="E211" s="75"/>
      <c r="F211" s="75"/>
      <c r="G211" s="75"/>
      <c r="H211" s="105"/>
      <c r="I211" s="106" t="s">
        <v>41</v>
      </c>
      <c r="J211" s="107"/>
      <c r="K211" s="112"/>
      <c r="L211" s="78"/>
      <c r="M211" s="112"/>
      <c r="N211" s="78"/>
      <c r="O211" s="78"/>
      <c r="P211" s="112">
        <v>199388.4</v>
      </c>
      <c r="Q211" s="112">
        <v>2985148.6</v>
      </c>
      <c r="R211" s="112"/>
      <c r="S211" s="78">
        <f>SUM(P211:R211)</f>
        <v>3184537</v>
      </c>
      <c r="T211" s="78">
        <f>SUM(O211+S211)</f>
        <v>3184537</v>
      </c>
      <c r="U211" s="78">
        <f>SUM(O211/T211)*100</f>
        <v>0</v>
      </c>
      <c r="V211" s="78">
        <f>SUM(S211/T211)*100</f>
        <v>100</v>
      </c>
      <c r="W211" s="57"/>
    </row>
    <row r="212" spans="1:23" ht="23.25">
      <c r="A212" s="58"/>
      <c r="B212" s="75"/>
      <c r="C212" s="75"/>
      <c r="D212" s="75"/>
      <c r="E212" s="75"/>
      <c r="F212" s="75"/>
      <c r="G212" s="75"/>
      <c r="H212" s="105"/>
      <c r="I212" s="106" t="s">
        <v>42</v>
      </c>
      <c r="J212" s="107"/>
      <c r="K212" s="112"/>
      <c r="L212" s="78"/>
      <c r="M212" s="112"/>
      <c r="N212" s="78"/>
      <c r="O212" s="78"/>
      <c r="P212" s="112">
        <v>10069.2</v>
      </c>
      <c r="Q212" s="112">
        <v>953316.3</v>
      </c>
      <c r="R212" s="112"/>
      <c r="S212" s="78">
        <f>SUM(P212:R212)</f>
        <v>963385.5</v>
      </c>
      <c r="T212" s="78">
        <f>SUM(O212+S212)</f>
        <v>963385.5</v>
      </c>
      <c r="U212" s="78">
        <f>SUM(O212/T212)*100</f>
        <v>0</v>
      </c>
      <c r="V212" s="78">
        <f>SUM(S212/T212)*100</f>
        <v>100</v>
      </c>
      <c r="W212" s="57"/>
    </row>
    <row r="213" spans="1:23" ht="23.25">
      <c r="A213" s="58"/>
      <c r="B213" s="75"/>
      <c r="C213" s="75"/>
      <c r="D213" s="75"/>
      <c r="E213" s="75"/>
      <c r="F213" s="75"/>
      <c r="G213" s="75"/>
      <c r="H213" s="105"/>
      <c r="I213" s="106" t="s">
        <v>43</v>
      </c>
      <c r="J213" s="107"/>
      <c r="K213" s="112"/>
      <c r="L213" s="78"/>
      <c r="M213" s="112"/>
      <c r="N213" s="78"/>
      <c r="O213" s="78"/>
      <c r="P213" s="112">
        <f>SUM(P212/P211)*100</f>
        <v>5.050043031590604</v>
      </c>
      <c r="Q213" s="112">
        <f>SUM(Q212/Q211)*100</f>
        <v>31.93530466121519</v>
      </c>
      <c r="R213" s="112"/>
      <c r="S213" s="112">
        <f>SUM(S212/S211)*100</f>
        <v>30.251980115162734</v>
      </c>
      <c r="T213" s="112">
        <f>SUM(T212/T211)*100</f>
        <v>30.251980115162734</v>
      </c>
      <c r="U213" s="78"/>
      <c r="V213" s="78"/>
      <c r="W213" s="57"/>
    </row>
    <row r="214" spans="1:23" ht="23.25">
      <c r="A214" s="58"/>
      <c r="B214" s="128"/>
      <c r="C214" s="93"/>
      <c r="D214" s="93"/>
      <c r="E214" s="93"/>
      <c r="F214" s="93"/>
      <c r="G214" s="93"/>
      <c r="H214" s="105"/>
      <c r="I214" s="106"/>
      <c r="J214" s="107"/>
      <c r="K214" s="77"/>
      <c r="L214" s="78"/>
      <c r="M214" s="79"/>
      <c r="N214" s="81"/>
      <c r="O214" s="81"/>
      <c r="P214" s="82"/>
      <c r="Q214" s="77"/>
      <c r="R214" s="108"/>
      <c r="S214" s="81"/>
      <c r="T214" s="81"/>
      <c r="U214" s="81"/>
      <c r="V214" s="78"/>
      <c r="W214" s="57"/>
    </row>
    <row r="215" spans="1:23" ht="23.25">
      <c r="A215" s="58"/>
      <c r="B215" s="116"/>
      <c r="C215" s="75"/>
      <c r="D215" s="75"/>
      <c r="E215" s="75"/>
      <c r="F215" s="75"/>
      <c r="G215" s="75"/>
      <c r="H215" s="105"/>
      <c r="I215" s="106"/>
      <c r="J215" s="107"/>
      <c r="K215" s="77"/>
      <c r="L215" s="78"/>
      <c r="M215" s="79"/>
      <c r="N215" s="81"/>
      <c r="O215" s="81"/>
      <c r="P215" s="82"/>
      <c r="Q215" s="77"/>
      <c r="R215" s="108"/>
      <c r="S215" s="81"/>
      <c r="T215" s="81"/>
      <c r="U215" s="81"/>
      <c r="V215" s="78"/>
      <c r="W215" s="57"/>
    </row>
    <row r="216" spans="1:23" ht="23.25">
      <c r="A216" s="58"/>
      <c r="B216" s="116"/>
      <c r="C216" s="75"/>
      <c r="D216" s="75"/>
      <c r="E216" s="75"/>
      <c r="F216" s="75"/>
      <c r="G216" s="75"/>
      <c r="H216" s="105"/>
      <c r="I216" s="106"/>
      <c r="J216" s="107"/>
      <c r="K216" s="77"/>
      <c r="L216" s="78"/>
      <c r="M216" s="79"/>
      <c r="N216" s="81"/>
      <c r="O216" s="81"/>
      <c r="P216" s="82"/>
      <c r="Q216" s="77"/>
      <c r="R216" s="108"/>
      <c r="S216" s="81"/>
      <c r="T216" s="81"/>
      <c r="U216" s="81"/>
      <c r="V216" s="78"/>
      <c r="W216" s="57"/>
    </row>
    <row r="217" spans="1:23" ht="23.25">
      <c r="A217" s="58"/>
      <c r="B217" s="116"/>
      <c r="C217" s="117"/>
      <c r="D217" s="117"/>
      <c r="E217" s="117"/>
      <c r="F217" s="117"/>
      <c r="G217" s="117"/>
      <c r="H217" s="106"/>
      <c r="I217" s="106"/>
      <c r="J217" s="107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57"/>
    </row>
    <row r="218" spans="1:23" ht="23.25">
      <c r="A218" s="58"/>
      <c r="B218" s="116"/>
      <c r="C218" s="117"/>
      <c r="D218" s="117"/>
      <c r="E218" s="117"/>
      <c r="F218" s="117"/>
      <c r="G218" s="117"/>
      <c r="H218" s="106"/>
      <c r="I218" s="106"/>
      <c r="J218" s="107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57"/>
    </row>
    <row r="219" spans="1:23" ht="23.25">
      <c r="A219" s="58"/>
      <c r="B219" s="128"/>
      <c r="C219" s="128"/>
      <c r="D219" s="128"/>
      <c r="E219" s="128"/>
      <c r="F219" s="128"/>
      <c r="G219" s="116"/>
      <c r="H219" s="105"/>
      <c r="I219" s="106" t="s">
        <v>107</v>
      </c>
      <c r="J219" s="107"/>
      <c r="K219" s="112"/>
      <c r="L219" s="78"/>
      <c r="M219" s="112"/>
      <c r="N219" s="78"/>
      <c r="O219" s="78"/>
      <c r="P219" s="112"/>
      <c r="Q219" s="112"/>
      <c r="R219" s="112"/>
      <c r="S219" s="78"/>
      <c r="T219" s="78"/>
      <c r="U219" s="78"/>
      <c r="V219" s="78"/>
      <c r="W219" s="57"/>
    </row>
    <row r="220" spans="1:23" ht="23.25">
      <c r="A220" s="58"/>
      <c r="B220" s="116"/>
      <c r="C220" s="116"/>
      <c r="D220" s="116"/>
      <c r="E220" s="116"/>
      <c r="F220" s="116"/>
      <c r="G220" s="116"/>
      <c r="H220" s="105"/>
      <c r="I220" s="106"/>
      <c r="J220" s="107"/>
      <c r="K220" s="112"/>
      <c r="L220" s="78"/>
      <c r="M220" s="112"/>
      <c r="N220" s="78"/>
      <c r="O220" s="78"/>
      <c r="P220" s="112"/>
      <c r="Q220" s="112"/>
      <c r="R220" s="112"/>
      <c r="S220" s="78"/>
      <c r="T220" s="78"/>
      <c r="U220" s="78"/>
      <c r="V220" s="78"/>
      <c r="W220" s="57"/>
    </row>
    <row r="221" spans="1:23" ht="23.25">
      <c r="A221" s="58"/>
      <c r="B221" s="116"/>
      <c r="C221" s="117"/>
      <c r="D221" s="117"/>
      <c r="E221" s="117"/>
      <c r="F221" s="117"/>
      <c r="G221" s="117"/>
      <c r="H221" s="106"/>
      <c r="I221" s="106"/>
      <c r="J221" s="107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57"/>
    </row>
    <row r="222" spans="1:23" ht="23.25">
      <c r="A222" s="58"/>
      <c r="B222" s="116"/>
      <c r="C222" s="116"/>
      <c r="D222" s="116"/>
      <c r="E222" s="116"/>
      <c r="F222" s="116"/>
      <c r="G222" s="116"/>
      <c r="H222" s="105"/>
      <c r="I222" s="106"/>
      <c r="J222" s="107"/>
      <c r="K222" s="112"/>
      <c r="L222" s="78"/>
      <c r="M222" s="112"/>
      <c r="N222" s="78"/>
      <c r="O222" s="78"/>
      <c r="P222" s="112"/>
      <c r="Q222" s="112"/>
      <c r="R222" s="112"/>
      <c r="S222" s="78"/>
      <c r="T222" s="78"/>
      <c r="U222" s="78"/>
      <c r="V222" s="78"/>
      <c r="W222" s="57"/>
    </row>
    <row r="223" spans="1:23" ht="23.25">
      <c r="A223" s="58"/>
      <c r="B223" s="116"/>
      <c r="C223" s="116"/>
      <c r="D223" s="116"/>
      <c r="E223" s="116"/>
      <c r="F223" s="116"/>
      <c r="G223" s="116"/>
      <c r="H223" s="105"/>
      <c r="I223" s="106"/>
      <c r="J223" s="107"/>
      <c r="K223" s="112"/>
      <c r="L223" s="78"/>
      <c r="M223" s="112"/>
      <c r="N223" s="78"/>
      <c r="O223" s="78"/>
      <c r="P223" s="112"/>
      <c r="Q223" s="112"/>
      <c r="R223" s="112"/>
      <c r="S223" s="78"/>
      <c r="T223" s="78"/>
      <c r="U223" s="78"/>
      <c r="V223" s="78"/>
      <c r="W223" s="57"/>
    </row>
    <row r="224" spans="1:23" ht="23.25">
      <c r="A224" s="58"/>
      <c r="B224" s="116"/>
      <c r="C224" s="116"/>
      <c r="D224" s="116"/>
      <c r="E224" s="116"/>
      <c r="F224" s="116"/>
      <c r="G224" s="116"/>
      <c r="H224" s="105"/>
      <c r="I224" s="106"/>
      <c r="J224" s="107"/>
      <c r="K224" s="112"/>
      <c r="L224" s="78"/>
      <c r="M224" s="112"/>
      <c r="N224" s="78"/>
      <c r="O224" s="78"/>
      <c r="P224" s="112"/>
      <c r="Q224" s="112"/>
      <c r="R224" s="112"/>
      <c r="S224" s="78"/>
      <c r="T224" s="78"/>
      <c r="U224" s="78"/>
      <c r="V224" s="78"/>
      <c r="W224" s="57"/>
    </row>
    <row r="225" spans="1:23" ht="23.25">
      <c r="A225" s="58"/>
      <c r="B225" s="116"/>
      <c r="C225" s="116"/>
      <c r="D225" s="116"/>
      <c r="E225" s="116"/>
      <c r="F225" s="116"/>
      <c r="G225" s="116"/>
      <c r="H225" s="105"/>
      <c r="I225" s="106"/>
      <c r="J225" s="107"/>
      <c r="K225" s="112"/>
      <c r="L225" s="78"/>
      <c r="M225" s="112"/>
      <c r="N225" s="78"/>
      <c r="O225" s="78"/>
      <c r="P225" s="112"/>
      <c r="Q225" s="112"/>
      <c r="R225" s="112"/>
      <c r="S225" s="78"/>
      <c r="T225" s="78"/>
      <c r="U225" s="78"/>
      <c r="V225" s="78"/>
      <c r="W225" s="57"/>
    </row>
    <row r="226" spans="1:23" ht="23.25">
      <c r="A226" s="58"/>
      <c r="B226" s="116"/>
      <c r="C226" s="116"/>
      <c r="D226" s="116"/>
      <c r="E226" s="116"/>
      <c r="F226" s="116"/>
      <c r="G226" s="116"/>
      <c r="H226" s="105"/>
      <c r="I226" s="106"/>
      <c r="J226" s="107"/>
      <c r="K226" s="112"/>
      <c r="L226" s="78"/>
      <c r="M226" s="112"/>
      <c r="N226" s="78"/>
      <c r="O226" s="78"/>
      <c r="P226" s="112"/>
      <c r="Q226" s="112"/>
      <c r="R226" s="112"/>
      <c r="S226" s="78"/>
      <c r="T226" s="78"/>
      <c r="U226" s="78"/>
      <c r="V226" s="78"/>
      <c r="W226" s="57"/>
    </row>
    <row r="227" spans="1:23" ht="23.25">
      <c r="A227" s="58"/>
      <c r="B227" s="116"/>
      <c r="C227" s="116"/>
      <c r="D227" s="116"/>
      <c r="E227" s="116"/>
      <c r="F227" s="116"/>
      <c r="G227" s="116"/>
      <c r="H227" s="105"/>
      <c r="I227" s="106"/>
      <c r="J227" s="107"/>
      <c r="K227" s="112"/>
      <c r="L227" s="78"/>
      <c r="M227" s="112"/>
      <c r="N227" s="78"/>
      <c r="O227" s="78"/>
      <c r="P227" s="112"/>
      <c r="Q227" s="112"/>
      <c r="R227" s="112"/>
      <c r="S227" s="78"/>
      <c r="T227" s="78"/>
      <c r="U227" s="78"/>
      <c r="V227" s="78"/>
      <c r="W227" s="57"/>
    </row>
    <row r="228" spans="1:23" ht="23.25">
      <c r="A228" s="58"/>
      <c r="B228" s="130"/>
      <c r="C228" s="130"/>
      <c r="D228" s="130"/>
      <c r="E228" s="130"/>
      <c r="F228" s="130"/>
      <c r="G228" s="130"/>
      <c r="H228" s="118"/>
      <c r="I228" s="119"/>
      <c r="J228" s="120"/>
      <c r="K228" s="121"/>
      <c r="L228" s="122"/>
      <c r="M228" s="121"/>
      <c r="N228" s="122"/>
      <c r="O228" s="122"/>
      <c r="P228" s="121"/>
      <c r="Q228" s="121"/>
      <c r="R228" s="121"/>
      <c r="S228" s="122"/>
      <c r="T228" s="122"/>
      <c r="U228" s="122"/>
      <c r="V228" s="122"/>
      <c r="W228" s="57"/>
    </row>
    <row r="229" spans="1:23" ht="23.25">
      <c r="A229" s="57" t="s">
        <v>23</v>
      </c>
      <c r="B229" s="58"/>
      <c r="C229" s="58"/>
      <c r="D229" s="58"/>
      <c r="E229" s="58"/>
      <c r="F229" s="58"/>
      <c r="G229" s="58"/>
      <c r="H229" s="58"/>
      <c r="I229" s="58"/>
      <c r="J229" s="58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 t="s">
        <v>23</v>
      </c>
    </row>
    <row r="65460" spans="1:23" ht="23.25">
      <c r="A65460" s="1"/>
      <c r="B65460" s="11"/>
      <c r="C65460" s="11"/>
      <c r="D65460" s="11"/>
      <c r="E65460" s="11"/>
      <c r="F65460" s="11"/>
      <c r="G65460" s="11"/>
      <c r="H65460" s="11"/>
      <c r="I65460" s="11"/>
      <c r="J65460" s="11"/>
      <c r="K65460" s="1"/>
      <c r="L65460" s="1"/>
      <c r="M65460" s="1"/>
      <c r="N65460" s="1"/>
      <c r="O65460" s="1"/>
      <c r="P65460" s="1"/>
      <c r="Q65460" s="1"/>
      <c r="R65460" s="1"/>
      <c r="S65460" s="1"/>
      <c r="T65460" s="1"/>
      <c r="U65460" s="1"/>
      <c r="V65460" s="1"/>
      <c r="W65460" s="1"/>
    </row>
    <row r="65461" spans="1:23" ht="23.25">
      <c r="A65461" s="1"/>
      <c r="B65461" s="51" t="s">
        <v>106</v>
      </c>
      <c r="C65461" s="51"/>
      <c r="D65461" s="51"/>
      <c r="E65461" s="51"/>
      <c r="F65461" s="51"/>
      <c r="G65461" s="11"/>
      <c r="H65461" s="11"/>
      <c r="I65461" s="11"/>
      <c r="J65461" s="11"/>
      <c r="K65461" s="1"/>
      <c r="L65461" s="1"/>
      <c r="M65461" s="1"/>
      <c r="N65461" s="1"/>
      <c r="O65461" s="1"/>
      <c r="P65461" s="1"/>
      <c r="Q65461" s="1"/>
      <c r="R65461" s="1"/>
      <c r="S65461" s="2"/>
      <c r="T65461" s="2"/>
      <c r="U65461" s="2"/>
      <c r="V65461" s="2" t="s">
        <v>22</v>
      </c>
      <c r="W65461" s="1"/>
    </row>
    <row r="65462" spans="1:23" ht="23.25">
      <c r="A65462" s="1"/>
      <c r="B65462" s="3"/>
      <c r="C65462" s="4"/>
      <c r="D65462" s="4"/>
      <c r="E65462" s="4"/>
      <c r="F65462" s="4"/>
      <c r="G65462" s="4"/>
      <c r="H65462" s="3"/>
      <c r="I65462" s="4"/>
      <c r="J65462" s="52"/>
      <c r="K65462" s="5" t="s">
        <v>0</v>
      </c>
      <c r="L65462" s="5"/>
      <c r="M65462" s="5"/>
      <c r="N65462" s="5"/>
      <c r="O65462" s="5"/>
      <c r="P65462" s="6" t="s">
        <v>1</v>
      </c>
      <c r="Q65462" s="5"/>
      <c r="R65462" s="5"/>
      <c r="S65462" s="5"/>
      <c r="T65462" s="6" t="s">
        <v>2</v>
      </c>
      <c r="U65462" s="5"/>
      <c r="V65462" s="7"/>
      <c r="W65462" s="1"/>
    </row>
    <row r="65463" spans="1:23" ht="23.25">
      <c r="A65463" s="1"/>
      <c r="B65463" s="8" t="s">
        <v>3</v>
      </c>
      <c r="C65463" s="59"/>
      <c r="D65463" s="59"/>
      <c r="E65463" s="59"/>
      <c r="F65463" s="59"/>
      <c r="G65463" s="9"/>
      <c r="H65463" s="10"/>
      <c r="I65463" s="11"/>
      <c r="J65463" s="45"/>
      <c r="K65463" s="13"/>
      <c r="L65463" s="14"/>
      <c r="M65463" s="15"/>
      <c r="N65463" s="16"/>
      <c r="O65463" s="17"/>
      <c r="P65463" s="18"/>
      <c r="Q65463" s="13"/>
      <c r="R65463" s="19"/>
      <c r="S65463" s="17"/>
      <c r="T65463" s="17"/>
      <c r="U65463" s="20" t="s">
        <v>4</v>
      </c>
      <c r="V65463" s="21"/>
      <c r="W65463" s="1"/>
    </row>
    <row r="65464" spans="1:23" ht="23.25">
      <c r="A65464" s="1"/>
      <c r="B65464" s="10"/>
      <c r="C65464" s="22"/>
      <c r="D65464" s="22"/>
      <c r="E65464" s="22"/>
      <c r="F65464" s="60"/>
      <c r="G65464" s="22"/>
      <c r="H65464" s="10"/>
      <c r="I65464" s="23" t="s">
        <v>5</v>
      </c>
      <c r="J65464" s="45"/>
      <c r="K65464" s="24" t="s">
        <v>6</v>
      </c>
      <c r="L65464" s="25" t="s">
        <v>7</v>
      </c>
      <c r="M65464" s="26" t="s">
        <v>6</v>
      </c>
      <c r="N65464" s="16" t="s">
        <v>8</v>
      </c>
      <c r="O65464" s="14"/>
      <c r="P65464" s="27" t="s">
        <v>9</v>
      </c>
      <c r="Q65464" s="24" t="s">
        <v>10</v>
      </c>
      <c r="R65464" s="19" t="s">
        <v>32</v>
      </c>
      <c r="S65464" s="17"/>
      <c r="T65464" s="17"/>
      <c r="U65464" s="17"/>
      <c r="V65464" s="25"/>
      <c r="W65464" s="1"/>
    </row>
    <row r="65465" spans="1:23" ht="23.25">
      <c r="A65465" s="1"/>
      <c r="B65465" s="28" t="s">
        <v>26</v>
      </c>
      <c r="C65465" s="28" t="s">
        <v>27</v>
      </c>
      <c r="D65465" s="28" t="s">
        <v>28</v>
      </c>
      <c r="E65465" s="28" t="s">
        <v>29</v>
      </c>
      <c r="F65465" s="28" t="s">
        <v>30</v>
      </c>
      <c r="G65465" s="28" t="s">
        <v>31</v>
      </c>
      <c r="H65465" s="10"/>
      <c r="I65465" s="23"/>
      <c r="J65465" s="45"/>
      <c r="K65465" s="24" t="s">
        <v>11</v>
      </c>
      <c r="L65465" s="25" t="s">
        <v>12</v>
      </c>
      <c r="M65465" s="26" t="s">
        <v>13</v>
      </c>
      <c r="N65465" s="16" t="s">
        <v>14</v>
      </c>
      <c r="O65465" s="25" t="s">
        <v>15</v>
      </c>
      <c r="P65465" s="27" t="s">
        <v>16</v>
      </c>
      <c r="Q65465" s="24" t="s">
        <v>17</v>
      </c>
      <c r="R65465" s="19" t="s">
        <v>33</v>
      </c>
      <c r="S65465" s="16" t="s">
        <v>15</v>
      </c>
      <c r="T65465" s="16" t="s">
        <v>18</v>
      </c>
      <c r="U65465" s="16" t="s">
        <v>19</v>
      </c>
      <c r="V65465" s="25" t="s">
        <v>20</v>
      </c>
      <c r="W65465" s="1"/>
    </row>
    <row r="65466" spans="1:23" ht="23.25">
      <c r="A65466" s="1"/>
      <c r="B65466" s="29"/>
      <c r="C65466" s="29"/>
      <c r="D65466" s="29"/>
      <c r="E65466" s="29"/>
      <c r="F65466" s="29"/>
      <c r="G65466" s="29"/>
      <c r="H65466" s="29"/>
      <c r="I65466" s="30"/>
      <c r="J65466" s="53"/>
      <c r="K65466" s="31"/>
      <c r="L65466" s="32"/>
      <c r="M65466" s="33"/>
      <c r="N65466" s="34"/>
      <c r="O65466" s="35"/>
      <c r="P65466" s="36" t="s">
        <v>21</v>
      </c>
      <c r="Q65466" s="31"/>
      <c r="R65466" s="37"/>
      <c r="S65466" s="35"/>
      <c r="T65466" s="35"/>
      <c r="U65466" s="35"/>
      <c r="V65466" s="38"/>
      <c r="W65466" s="1"/>
    </row>
    <row r="65467" spans="1:23" ht="23.25">
      <c r="A65467" s="11"/>
      <c r="B65467" s="44"/>
      <c r="C65467" s="44"/>
      <c r="D65467" s="44"/>
      <c r="E65467" s="44"/>
      <c r="F65467" s="44"/>
      <c r="G65467" s="44"/>
      <c r="H65467" s="39"/>
      <c r="I65467" s="40"/>
      <c r="J65467" s="41"/>
      <c r="K65467" s="43"/>
      <c r="L65467" s="14"/>
      <c r="M65467" s="43"/>
      <c r="N65467" s="14"/>
      <c r="O65467" s="14"/>
      <c r="P65467" s="43"/>
      <c r="Q65467" s="43"/>
      <c r="R65467" s="43"/>
      <c r="S65467" s="14"/>
      <c r="T65467" s="14"/>
      <c r="U65467" s="14"/>
      <c r="V65467" s="14"/>
      <c r="W65467" s="1"/>
    </row>
    <row r="65468" spans="1:23" ht="23.25">
      <c r="A65468" s="11"/>
      <c r="B65468" s="10"/>
      <c r="C65468" s="10"/>
      <c r="D65468" s="10"/>
      <c r="E65468" s="10"/>
      <c r="F65468" s="10"/>
      <c r="G65468" s="28"/>
      <c r="H65468" s="39"/>
      <c r="I65468" s="40"/>
      <c r="J65468" s="41"/>
      <c r="K65468" s="43"/>
      <c r="L65468" s="14"/>
      <c r="M65468" s="43"/>
      <c r="N65468" s="14"/>
      <c r="O65468" s="14"/>
      <c r="P65468" s="43"/>
      <c r="Q65468" s="43"/>
      <c r="R65468" s="43"/>
      <c r="S65468" s="14"/>
      <c r="T65468" s="14"/>
      <c r="U65468" s="14"/>
      <c r="V65468" s="14"/>
      <c r="W65468" s="1"/>
    </row>
    <row r="65469" spans="1:23" ht="23.25">
      <c r="A65469" s="11"/>
      <c r="B65469" s="10"/>
      <c r="C65469" s="10"/>
      <c r="D65469" s="10"/>
      <c r="E65469" s="10"/>
      <c r="F65469" s="10"/>
      <c r="G65469" s="10"/>
      <c r="H65469" s="39"/>
      <c r="I65469" s="40"/>
      <c r="J65469" s="41"/>
      <c r="K65469" s="43"/>
      <c r="L65469" s="14"/>
      <c r="M65469" s="43"/>
      <c r="N65469" s="14"/>
      <c r="O65469" s="14"/>
      <c r="P65469" s="43"/>
      <c r="Q65469" s="43"/>
      <c r="R65469" s="43"/>
      <c r="S65469" s="14"/>
      <c r="T65469" s="14"/>
      <c r="U65469" s="14"/>
      <c r="V65469" s="14"/>
      <c r="W65469" s="1"/>
    </row>
    <row r="65470" spans="1:23" ht="23.25">
      <c r="A65470" s="11"/>
      <c r="B65470" s="10"/>
      <c r="C65470" s="10"/>
      <c r="D65470" s="10"/>
      <c r="E65470" s="10"/>
      <c r="F65470" s="10"/>
      <c r="G65470" s="10"/>
      <c r="H65470" s="39"/>
      <c r="I65470" s="40"/>
      <c r="J65470" s="41"/>
      <c r="K65470" s="43"/>
      <c r="L65470" s="14"/>
      <c r="M65470" s="43"/>
      <c r="N65470" s="14"/>
      <c r="O65470" s="14"/>
      <c r="P65470" s="43"/>
      <c r="Q65470" s="43"/>
      <c r="R65470" s="43"/>
      <c r="S65470" s="14"/>
      <c r="T65470" s="14"/>
      <c r="U65470" s="14"/>
      <c r="V65470" s="14"/>
      <c r="W65470" s="1"/>
    </row>
    <row r="65471" spans="1:23" ht="23.25">
      <c r="A65471" s="11"/>
      <c r="B65471" s="10"/>
      <c r="C65471" s="10"/>
      <c r="D65471" s="10"/>
      <c r="E65471" s="10"/>
      <c r="F65471" s="10"/>
      <c r="G65471" s="10"/>
      <c r="H65471" s="39"/>
      <c r="I65471" s="40"/>
      <c r="J65471" s="41"/>
      <c r="K65471" s="43"/>
      <c r="L65471" s="14"/>
      <c r="M65471" s="43"/>
      <c r="N65471" s="14"/>
      <c r="O65471" s="14"/>
      <c r="P65471" s="43"/>
      <c r="Q65471" s="43"/>
      <c r="R65471" s="43"/>
      <c r="S65471" s="14"/>
      <c r="T65471" s="14"/>
      <c r="U65471" s="14"/>
      <c r="V65471" s="14"/>
      <c r="W65471" s="1"/>
    </row>
    <row r="65472" spans="1:23" ht="23.25">
      <c r="A65472" s="11"/>
      <c r="B65472" s="10"/>
      <c r="C65472" s="10"/>
      <c r="D65472" s="10"/>
      <c r="E65472" s="10"/>
      <c r="F65472" s="10"/>
      <c r="G65472" s="10"/>
      <c r="H65472" s="39"/>
      <c r="I65472" s="40"/>
      <c r="J65472" s="41"/>
      <c r="K65472" s="43"/>
      <c r="L65472" s="14"/>
      <c r="M65472" s="43"/>
      <c r="N65472" s="14"/>
      <c r="O65472" s="14"/>
      <c r="P65472" s="43"/>
      <c r="Q65472" s="43"/>
      <c r="R65472" s="43"/>
      <c r="S65472" s="14"/>
      <c r="T65472" s="14"/>
      <c r="U65472" s="14"/>
      <c r="V65472" s="14"/>
      <c r="W65472" s="1"/>
    </row>
    <row r="65473" spans="1:23" ht="23.25">
      <c r="A65473" s="11"/>
      <c r="B65473" s="10"/>
      <c r="C65473" s="10"/>
      <c r="D65473" s="10"/>
      <c r="E65473" s="10"/>
      <c r="F65473" s="10"/>
      <c r="G65473" s="10"/>
      <c r="H65473" s="39"/>
      <c r="I65473" s="40"/>
      <c r="J65473" s="41"/>
      <c r="K65473" s="43"/>
      <c r="L65473" s="14"/>
      <c r="M65473" s="43"/>
      <c r="N65473" s="14"/>
      <c r="O65473" s="14"/>
      <c r="P65473" s="43"/>
      <c r="Q65473" s="43"/>
      <c r="R65473" s="43"/>
      <c r="S65473" s="14"/>
      <c r="T65473" s="14"/>
      <c r="U65473" s="14"/>
      <c r="V65473" s="14"/>
      <c r="W65473" s="1"/>
    </row>
    <row r="65474" spans="1:23" ht="23.25">
      <c r="A65474" s="11"/>
      <c r="B65474" s="44"/>
      <c r="C65474" s="45"/>
      <c r="D65474" s="45"/>
      <c r="E65474" s="45"/>
      <c r="F65474" s="45"/>
      <c r="G65474" s="45"/>
      <c r="H65474" s="40"/>
      <c r="I65474" s="40"/>
      <c r="J65474" s="41"/>
      <c r="K65474" s="12"/>
      <c r="L65474" s="12"/>
      <c r="M65474" s="12"/>
      <c r="N65474" s="12"/>
      <c r="O65474" s="12"/>
      <c r="P65474" s="12"/>
      <c r="Q65474" s="12"/>
      <c r="R65474" s="12"/>
      <c r="S65474" s="12"/>
      <c r="T65474" s="12"/>
      <c r="U65474" s="12"/>
      <c r="V65474" s="12"/>
      <c r="W65474" s="1"/>
    </row>
    <row r="65475" spans="1:23" ht="23.25">
      <c r="A65475" s="11"/>
      <c r="B65475" s="10"/>
      <c r="C65475" s="10"/>
      <c r="D65475" s="10"/>
      <c r="E65475" s="10"/>
      <c r="F65475" s="10"/>
      <c r="G65475" s="10"/>
      <c r="H65475" s="39"/>
      <c r="I65475" s="40"/>
      <c r="J65475" s="41"/>
      <c r="K65475" s="43"/>
      <c r="L65475" s="14"/>
      <c r="M65475" s="43"/>
      <c r="N65475" s="14"/>
      <c r="O65475" s="14"/>
      <c r="P65475" s="43"/>
      <c r="Q65475" s="43"/>
      <c r="R65475" s="43"/>
      <c r="S65475" s="14"/>
      <c r="T65475" s="14"/>
      <c r="U65475" s="14"/>
      <c r="V65475" s="14"/>
      <c r="W65475" s="1"/>
    </row>
    <row r="65476" spans="1:23" ht="23.25">
      <c r="A65476" s="11"/>
      <c r="B65476" s="10"/>
      <c r="C65476" s="10"/>
      <c r="D65476" s="10"/>
      <c r="E65476" s="10"/>
      <c r="F65476" s="10"/>
      <c r="G65476" s="10"/>
      <c r="H65476" s="39"/>
      <c r="I65476" s="40"/>
      <c r="J65476" s="41"/>
      <c r="K65476" s="43"/>
      <c r="L65476" s="14"/>
      <c r="M65476" s="43"/>
      <c r="N65476" s="14"/>
      <c r="O65476" s="14"/>
      <c r="P65476" s="43"/>
      <c r="Q65476" s="43"/>
      <c r="R65476" s="43"/>
      <c r="S65476" s="14"/>
      <c r="T65476" s="14"/>
      <c r="U65476" s="14"/>
      <c r="V65476" s="14"/>
      <c r="W65476" s="1"/>
    </row>
    <row r="65477" spans="1:23" ht="23.25">
      <c r="A65477" s="11"/>
      <c r="B65477" s="10"/>
      <c r="C65477" s="10"/>
      <c r="D65477" s="10"/>
      <c r="E65477" s="10"/>
      <c r="F65477" s="10"/>
      <c r="G65477" s="10"/>
      <c r="H65477" s="39"/>
      <c r="I65477" s="40"/>
      <c r="J65477" s="41"/>
      <c r="K65477" s="43"/>
      <c r="L65477" s="14"/>
      <c r="M65477" s="43"/>
      <c r="N65477" s="14"/>
      <c r="O65477" s="14"/>
      <c r="P65477" s="43"/>
      <c r="Q65477" s="43"/>
      <c r="R65477" s="43"/>
      <c r="S65477" s="14"/>
      <c r="T65477" s="14"/>
      <c r="U65477" s="14"/>
      <c r="V65477" s="14"/>
      <c r="W65477" s="1"/>
    </row>
    <row r="65478" spans="1:23" ht="23.25">
      <c r="A65478" s="11"/>
      <c r="B65478" s="10"/>
      <c r="C65478" s="10"/>
      <c r="D65478" s="10"/>
      <c r="E65478" s="10"/>
      <c r="F65478" s="10"/>
      <c r="G65478" s="10"/>
      <c r="H65478" s="39"/>
      <c r="I65478" s="40"/>
      <c r="J65478" s="41"/>
      <c r="K65478" s="12"/>
      <c r="L65478" s="12"/>
      <c r="M65478" s="12"/>
      <c r="N65478" s="12"/>
      <c r="O65478" s="12"/>
      <c r="P65478" s="12"/>
      <c r="Q65478" s="12"/>
      <c r="R65478" s="12"/>
      <c r="S65478" s="12"/>
      <c r="T65478" s="12"/>
      <c r="U65478" s="12"/>
      <c r="V65478" s="12"/>
      <c r="W65478" s="1"/>
    </row>
    <row r="65479" spans="1:23" ht="23.25">
      <c r="A65479" s="11"/>
      <c r="B65479" s="10"/>
      <c r="C65479" s="10"/>
      <c r="D65479" s="10"/>
      <c r="E65479" s="10"/>
      <c r="F65479" s="10"/>
      <c r="G65479" s="10"/>
      <c r="H65479" s="39"/>
      <c r="I65479" s="40"/>
      <c r="J65479" s="41"/>
      <c r="K65479" s="43"/>
      <c r="L65479" s="14"/>
      <c r="M65479" s="43"/>
      <c r="N65479" s="14"/>
      <c r="O65479" s="14"/>
      <c r="P65479" s="43"/>
      <c r="Q65479" s="43"/>
      <c r="R65479" s="43"/>
      <c r="S65479" s="14"/>
      <c r="T65479" s="14"/>
      <c r="U65479" s="14"/>
      <c r="V65479" s="14"/>
      <c r="W65479" s="1"/>
    </row>
    <row r="65480" spans="1:23" ht="23.25">
      <c r="A65480" s="11"/>
      <c r="B65480" s="10"/>
      <c r="C65480" s="10"/>
      <c r="D65480" s="10"/>
      <c r="E65480" s="10"/>
      <c r="F65480" s="10"/>
      <c r="G65480" s="10"/>
      <c r="H65480" s="39"/>
      <c r="I65480" s="40"/>
      <c r="J65480" s="41"/>
      <c r="K65480" s="43"/>
      <c r="L65480" s="14"/>
      <c r="M65480" s="43"/>
      <c r="N65480" s="14"/>
      <c r="O65480" s="14"/>
      <c r="P65480" s="43"/>
      <c r="Q65480" s="43"/>
      <c r="R65480" s="43"/>
      <c r="S65480" s="14"/>
      <c r="T65480" s="14"/>
      <c r="U65480" s="14"/>
      <c r="V65480" s="14"/>
      <c r="W65480" s="1"/>
    </row>
    <row r="65481" spans="1:23" ht="23.25">
      <c r="A65481" s="11"/>
      <c r="B65481" s="10"/>
      <c r="C65481" s="10"/>
      <c r="D65481" s="10"/>
      <c r="E65481" s="10"/>
      <c r="F65481" s="10"/>
      <c r="G65481" s="10"/>
      <c r="H65481" s="39"/>
      <c r="I65481" s="40"/>
      <c r="J65481" s="41"/>
      <c r="K65481" s="43"/>
      <c r="L65481" s="14"/>
      <c r="M65481" s="43"/>
      <c r="N65481" s="14"/>
      <c r="O65481" s="14"/>
      <c r="P65481" s="43"/>
      <c r="Q65481" s="43"/>
      <c r="R65481" s="43"/>
      <c r="S65481" s="14"/>
      <c r="T65481" s="14"/>
      <c r="U65481" s="14"/>
      <c r="V65481" s="14"/>
      <c r="W65481" s="1"/>
    </row>
    <row r="65482" spans="1:23" ht="23.25">
      <c r="A65482" s="11"/>
      <c r="B65482" s="10"/>
      <c r="C65482" s="10"/>
      <c r="D65482" s="10"/>
      <c r="E65482" s="10"/>
      <c r="F65482" s="10"/>
      <c r="G65482" s="10"/>
      <c r="H65482" s="39"/>
      <c r="I65482" s="54"/>
      <c r="J65482" s="41"/>
      <c r="K65482" s="43"/>
      <c r="L65482" s="14"/>
      <c r="M65482" s="43"/>
      <c r="N65482" s="14"/>
      <c r="O65482" s="14"/>
      <c r="P65482" s="43"/>
      <c r="Q65482" s="43"/>
      <c r="R65482" s="43"/>
      <c r="S65482" s="14"/>
      <c r="T65482" s="14"/>
      <c r="U65482" s="14"/>
      <c r="V65482" s="14"/>
      <c r="W65482" s="1"/>
    </row>
    <row r="65483" spans="1:23" ht="23.25">
      <c r="A65483" s="11"/>
      <c r="B65483" s="55"/>
      <c r="C65483" s="28"/>
      <c r="D65483" s="28"/>
      <c r="E65483" s="28"/>
      <c r="F65483" s="28"/>
      <c r="G65483" s="28"/>
      <c r="H65483" s="39"/>
      <c r="I65483" s="40"/>
      <c r="J65483" s="41"/>
      <c r="K65483" s="13"/>
      <c r="L65483" s="14"/>
      <c r="M65483" s="15"/>
      <c r="N65483" s="17"/>
      <c r="O65483" s="17"/>
      <c r="P65483" s="18"/>
      <c r="Q65483" s="13"/>
      <c r="R65483" s="42"/>
      <c r="S65483" s="17"/>
      <c r="T65483" s="17"/>
      <c r="U65483" s="17"/>
      <c r="V65483" s="14"/>
      <c r="W65483" s="1"/>
    </row>
    <row r="65484" spans="1:23" ht="23.25">
      <c r="A65484" s="11"/>
      <c r="B65484" s="44"/>
      <c r="C65484" s="10"/>
      <c r="D65484" s="10"/>
      <c r="E65484" s="10"/>
      <c r="F65484" s="10"/>
      <c r="G65484" s="10"/>
      <c r="H65484" s="39"/>
      <c r="I65484" s="40"/>
      <c r="J65484" s="41"/>
      <c r="K65484" s="13"/>
      <c r="L65484" s="14"/>
      <c r="M65484" s="15"/>
      <c r="N65484" s="17"/>
      <c r="O65484" s="17"/>
      <c r="P65484" s="18"/>
      <c r="Q65484" s="13"/>
      <c r="R65484" s="42"/>
      <c r="S65484" s="17"/>
      <c r="T65484" s="17"/>
      <c r="U65484" s="17"/>
      <c r="V65484" s="14"/>
      <c r="W65484" s="1"/>
    </row>
    <row r="65485" spans="1:23" ht="23.25">
      <c r="A65485" s="11"/>
      <c r="B65485" s="44"/>
      <c r="C65485" s="10"/>
      <c r="D65485" s="10"/>
      <c r="E65485" s="10"/>
      <c r="F65485" s="10"/>
      <c r="G65485" s="10"/>
      <c r="H65485" s="39"/>
      <c r="I65485" s="40"/>
      <c r="J65485" s="41"/>
      <c r="K65485" s="13"/>
      <c r="L65485" s="14"/>
      <c r="M65485" s="15"/>
      <c r="N65485" s="17"/>
      <c r="O65485" s="17"/>
      <c r="P65485" s="18"/>
      <c r="Q65485" s="13"/>
      <c r="R65485" s="42"/>
      <c r="S65485" s="17"/>
      <c r="T65485" s="17"/>
      <c r="U65485" s="17"/>
      <c r="V65485" s="14"/>
      <c r="W65485" s="1"/>
    </row>
    <row r="65486" spans="1:23" ht="23.25">
      <c r="A65486" s="11"/>
      <c r="B65486" s="44"/>
      <c r="C65486" s="45"/>
      <c r="D65486" s="45"/>
      <c r="E65486" s="45"/>
      <c r="F65486" s="45"/>
      <c r="G65486" s="45"/>
      <c r="H65486" s="40"/>
      <c r="I65486" s="40"/>
      <c r="J65486" s="41"/>
      <c r="K65486" s="12"/>
      <c r="L65486" s="12"/>
      <c r="M65486" s="12"/>
      <c r="N65486" s="12"/>
      <c r="O65486" s="12"/>
      <c r="P65486" s="12"/>
      <c r="Q65486" s="12"/>
      <c r="R65486" s="12"/>
      <c r="S65486" s="12"/>
      <c r="T65486" s="12"/>
      <c r="U65486" s="12"/>
      <c r="V65486" s="12"/>
      <c r="W65486" s="1"/>
    </row>
    <row r="65487" spans="1:23" ht="23.25">
      <c r="A65487" s="11"/>
      <c r="B65487" s="44"/>
      <c r="C65487" s="45"/>
      <c r="D65487" s="45"/>
      <c r="E65487" s="45"/>
      <c r="F65487" s="45"/>
      <c r="G65487" s="45"/>
      <c r="H65487" s="40"/>
      <c r="I65487" s="40"/>
      <c r="J65487" s="41"/>
      <c r="K65487" s="12"/>
      <c r="L65487" s="12"/>
      <c r="M65487" s="12"/>
      <c r="N65487" s="12"/>
      <c r="O65487" s="12"/>
      <c r="P65487" s="12"/>
      <c r="Q65487" s="12"/>
      <c r="R65487" s="12"/>
      <c r="S65487" s="12"/>
      <c r="T65487" s="12"/>
      <c r="U65487" s="12"/>
      <c r="V65487" s="12"/>
      <c r="W65487" s="1"/>
    </row>
    <row r="65488" spans="1:23" ht="23.25">
      <c r="A65488" s="11"/>
      <c r="B65488" s="55"/>
      <c r="C65488" s="55"/>
      <c r="D65488" s="55"/>
      <c r="E65488" s="55"/>
      <c r="F65488" s="55"/>
      <c r="G65488" s="44"/>
      <c r="H65488" s="39"/>
      <c r="I65488" s="40"/>
      <c r="J65488" s="41"/>
      <c r="K65488" s="43"/>
      <c r="L65488" s="14"/>
      <c r="M65488" s="43"/>
      <c r="N65488" s="14"/>
      <c r="O65488" s="14"/>
      <c r="P65488" s="43"/>
      <c r="Q65488" s="43"/>
      <c r="R65488" s="43"/>
      <c r="S65488" s="14"/>
      <c r="T65488" s="14"/>
      <c r="U65488" s="14"/>
      <c r="V65488" s="14"/>
      <c r="W65488" s="1"/>
    </row>
    <row r="65489" spans="1:23" ht="23.25">
      <c r="A65489" s="11"/>
      <c r="B65489" s="44"/>
      <c r="C65489" s="44"/>
      <c r="D65489" s="44"/>
      <c r="E65489" s="44"/>
      <c r="F65489" s="44"/>
      <c r="G65489" s="44"/>
      <c r="H65489" s="39"/>
      <c r="I65489" s="40"/>
      <c r="J65489" s="41"/>
      <c r="K65489" s="43"/>
      <c r="L65489" s="14"/>
      <c r="M65489" s="43"/>
      <c r="N65489" s="14"/>
      <c r="O65489" s="14"/>
      <c r="P65489" s="43"/>
      <c r="Q65489" s="43"/>
      <c r="R65489" s="43"/>
      <c r="S65489" s="14"/>
      <c r="T65489" s="14"/>
      <c r="U65489" s="14"/>
      <c r="V65489" s="14"/>
      <c r="W65489" s="1"/>
    </row>
    <row r="65490" spans="1:23" ht="23.25">
      <c r="A65490" s="11"/>
      <c r="B65490" s="44"/>
      <c r="C65490" s="45"/>
      <c r="D65490" s="45"/>
      <c r="E65490" s="45"/>
      <c r="F65490" s="45"/>
      <c r="G65490" s="45"/>
      <c r="H65490" s="40"/>
      <c r="I65490" s="40"/>
      <c r="J65490" s="41"/>
      <c r="K65490" s="12"/>
      <c r="L65490" s="12"/>
      <c r="M65490" s="12"/>
      <c r="N65490" s="12"/>
      <c r="O65490" s="12"/>
      <c r="P65490" s="12"/>
      <c r="Q65490" s="12"/>
      <c r="R65490" s="12"/>
      <c r="S65490" s="12"/>
      <c r="T65490" s="12"/>
      <c r="U65490" s="12"/>
      <c r="V65490" s="12"/>
      <c r="W65490" s="1"/>
    </row>
    <row r="65491" spans="1:23" ht="23.25">
      <c r="A65491" s="11"/>
      <c r="B65491" s="44"/>
      <c r="C65491" s="44"/>
      <c r="D65491" s="44"/>
      <c r="E65491" s="44"/>
      <c r="F65491" s="44"/>
      <c r="G65491" s="44"/>
      <c r="H65491" s="39"/>
      <c r="I65491" s="40"/>
      <c r="J65491" s="41"/>
      <c r="K65491" s="43"/>
      <c r="L65491" s="14"/>
      <c r="M65491" s="43"/>
      <c r="N65491" s="14"/>
      <c r="O65491" s="14"/>
      <c r="P65491" s="43"/>
      <c r="Q65491" s="43"/>
      <c r="R65491" s="43"/>
      <c r="S65491" s="14"/>
      <c r="T65491" s="14"/>
      <c r="U65491" s="14"/>
      <c r="V65491" s="14"/>
      <c r="W65491" s="1"/>
    </row>
    <row r="65492" spans="1:23" ht="23.25">
      <c r="A65492" s="11"/>
      <c r="B65492" s="44"/>
      <c r="C65492" s="44"/>
      <c r="D65492" s="44"/>
      <c r="E65492" s="44"/>
      <c r="F65492" s="44"/>
      <c r="G65492" s="44"/>
      <c r="H65492" s="39"/>
      <c r="I65492" s="40"/>
      <c r="J65492" s="41"/>
      <c r="K65492" s="43"/>
      <c r="L65492" s="14"/>
      <c r="M65492" s="43"/>
      <c r="N65492" s="14"/>
      <c r="O65492" s="14"/>
      <c r="P65492" s="43"/>
      <c r="Q65492" s="43"/>
      <c r="R65492" s="43"/>
      <c r="S65492" s="14"/>
      <c r="T65492" s="14"/>
      <c r="U65492" s="14"/>
      <c r="V65492" s="14"/>
      <c r="W65492" s="1"/>
    </row>
    <row r="65493" spans="1:23" ht="23.25">
      <c r="A65493" s="11"/>
      <c r="B65493" s="44"/>
      <c r="C65493" s="44"/>
      <c r="D65493" s="44"/>
      <c r="E65493" s="44"/>
      <c r="F65493" s="44"/>
      <c r="G65493" s="44"/>
      <c r="H65493" s="39"/>
      <c r="I65493" s="40"/>
      <c r="J65493" s="41"/>
      <c r="K65493" s="43"/>
      <c r="L65493" s="14"/>
      <c r="M65493" s="43"/>
      <c r="N65493" s="14"/>
      <c r="O65493" s="14"/>
      <c r="P65493" s="43"/>
      <c r="Q65493" s="43"/>
      <c r="R65493" s="43"/>
      <c r="S65493" s="14"/>
      <c r="T65493" s="14"/>
      <c r="U65493" s="14"/>
      <c r="V65493" s="14"/>
      <c r="W65493" s="1"/>
    </row>
    <row r="65494" spans="1:23" ht="23.25">
      <c r="A65494" s="11"/>
      <c r="B65494" s="44"/>
      <c r="C65494" s="44"/>
      <c r="D65494" s="44"/>
      <c r="E65494" s="44"/>
      <c r="F65494" s="44"/>
      <c r="G65494" s="44"/>
      <c r="H65494" s="39"/>
      <c r="I65494" s="40"/>
      <c r="J65494" s="41"/>
      <c r="K65494" s="43"/>
      <c r="L65494" s="14"/>
      <c r="M65494" s="43"/>
      <c r="N65494" s="14"/>
      <c r="O65494" s="14"/>
      <c r="P65494" s="43"/>
      <c r="Q65494" s="43"/>
      <c r="R65494" s="43"/>
      <c r="S65494" s="14"/>
      <c r="T65494" s="14"/>
      <c r="U65494" s="14"/>
      <c r="V65494" s="14"/>
      <c r="W65494" s="1"/>
    </row>
    <row r="65495" spans="1:23" ht="23.25">
      <c r="A65495" s="11"/>
      <c r="B65495" s="44"/>
      <c r="C65495" s="44"/>
      <c r="D65495" s="44"/>
      <c r="E65495" s="44"/>
      <c r="F65495" s="44"/>
      <c r="G65495" s="44"/>
      <c r="H65495" s="39"/>
      <c r="I65495" s="40"/>
      <c r="J65495" s="41"/>
      <c r="K65495" s="43"/>
      <c r="L65495" s="14"/>
      <c r="M65495" s="43"/>
      <c r="N65495" s="14"/>
      <c r="O65495" s="14"/>
      <c r="P65495" s="43"/>
      <c r="Q65495" s="43"/>
      <c r="R65495" s="43"/>
      <c r="S65495" s="14"/>
      <c r="T65495" s="14"/>
      <c r="U65495" s="14"/>
      <c r="V65495" s="14"/>
      <c r="W65495" s="1"/>
    </row>
    <row r="65496" spans="1:23" ht="23.25">
      <c r="A65496" s="11"/>
      <c r="B65496" s="44"/>
      <c r="C65496" s="44"/>
      <c r="D65496" s="44"/>
      <c r="E65496" s="44"/>
      <c r="F65496" s="44"/>
      <c r="G65496" s="44"/>
      <c r="H65496" s="39"/>
      <c r="I65496" s="40"/>
      <c r="J65496" s="41"/>
      <c r="K65496" s="43"/>
      <c r="L65496" s="14"/>
      <c r="M65496" s="43"/>
      <c r="N65496" s="14"/>
      <c r="O65496" s="14"/>
      <c r="P65496" s="43"/>
      <c r="Q65496" s="43"/>
      <c r="R65496" s="43"/>
      <c r="S65496" s="14"/>
      <c r="T65496" s="14"/>
      <c r="U65496" s="14"/>
      <c r="V65496" s="14"/>
      <c r="W65496" s="1"/>
    </row>
    <row r="65497" spans="1:23" ht="23.25">
      <c r="A65497" s="11"/>
      <c r="B65497" s="56"/>
      <c r="C65497" s="56"/>
      <c r="D65497" s="56"/>
      <c r="E65497" s="56"/>
      <c r="F65497" s="56"/>
      <c r="G65497" s="56"/>
      <c r="H65497" s="46"/>
      <c r="I65497" s="47"/>
      <c r="J65497" s="48"/>
      <c r="K65497" s="49"/>
      <c r="L65497" s="50"/>
      <c r="M65497" s="49"/>
      <c r="N65497" s="50"/>
      <c r="O65497" s="50"/>
      <c r="P65497" s="49"/>
      <c r="Q65497" s="49"/>
      <c r="R65497" s="49"/>
      <c r="S65497" s="50"/>
      <c r="T65497" s="50"/>
      <c r="U65497" s="50"/>
      <c r="V65497" s="50"/>
      <c r="W65497" s="1"/>
    </row>
    <row r="65498" spans="1:23" ht="23.25">
      <c r="A65498" s="1" t="s">
        <v>23</v>
      </c>
      <c r="B65498" s="58"/>
      <c r="C65498" s="58"/>
      <c r="D65498" s="58"/>
      <c r="E65498" s="58"/>
      <c r="F65498" s="58"/>
      <c r="G65498" s="58"/>
      <c r="H65498" s="58"/>
      <c r="I65498" s="58"/>
      <c r="J65498" s="58"/>
      <c r="K65498" s="57"/>
      <c r="L65498" s="57"/>
      <c r="M65498" s="57"/>
      <c r="N65498" s="57"/>
      <c r="O65498" s="57"/>
      <c r="P65498" s="57"/>
      <c r="Q65498" s="57"/>
      <c r="R65498" s="57"/>
      <c r="S65498" s="57"/>
      <c r="T65498" s="57"/>
      <c r="U65498" s="57"/>
      <c r="V65498" s="57"/>
      <c r="W65498" s="57" t="s">
        <v>23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2" manualBreakCount="2">
    <brk id="76" max="255" man="1"/>
    <brk id="1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1999-06-01T15:01:10Z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