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90" windowHeight="6285" activeTab="0"/>
  </bookViews>
  <sheets>
    <sheet name="Hoja1" sheetId="1" r:id="rId1"/>
  </sheets>
  <definedNames>
    <definedName name="_xlnm.Print_Area" localSheetId="0">'Hoja1'!$A$1:$W$190</definedName>
    <definedName name="form">'Hoja1'!$A$65498:$W$65536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<sst xmlns="http://schemas.openxmlformats.org/spreadsheetml/2006/main" count="353" uniqueCount="89">
  <si>
    <t>G A S T O     C O R R I E N T E</t>
  </si>
  <si>
    <t>G A S T O   D E   C A P I T A L</t>
  </si>
  <si>
    <t>G A S T O    D E V E N G A D O</t>
  </si>
  <si>
    <t>CLAVE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</si>
  <si>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</si>
  <si>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</si>
  <si>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</si>
  <si>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</si>
  <si>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</si>
  <si>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</si>
  <si>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</si>
  <si>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</si>
  <si>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</si>
  <si>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</si>
  <si>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</si>
  <si>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</si>
  <si>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</si>
  <si>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</si>
  <si>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</si>
  <si>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</si>
  <si>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</si>
  <si>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</si>
  <si>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</si>
  <si>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</si>
  <si>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C U E N T A   P U B L I C A   D E   1 9 9 8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</si>
  <si>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</si>
  <si>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</si>
  <si>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</si>
  <si>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</si>
  <si>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</si>
  <si>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</si>
  <si>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</si>
  <si>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</si>
  <si>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</si>
  <si>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</si>
  <si>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TOTAL ORIGINAL</t>
  </si>
  <si>
    <t>PORCENTAJE DE EJERCICIO EJER/ORIG</t>
  </si>
  <si>
    <t>09</t>
  </si>
  <si>
    <t xml:space="preserve">  Original</t>
  </si>
  <si>
    <t xml:space="preserve">  Ejercido</t>
  </si>
  <si>
    <t xml:space="preserve">  Porcentaje de Ejercicio Ejer/Orig</t>
  </si>
  <si>
    <t>02</t>
  </si>
  <si>
    <t>Pensiones y Jubilaciones</t>
  </si>
  <si>
    <t>17</t>
  </si>
  <si>
    <t>Programa de Desarrollo y Reestructuración</t>
  </si>
  <si>
    <t>del Sector de la Energía</t>
  </si>
  <si>
    <t>423</t>
  </si>
  <si>
    <t>Proporcionar prestaciones económicas</t>
  </si>
  <si>
    <t>14</t>
  </si>
  <si>
    <t>01</t>
  </si>
  <si>
    <t>Medio Ambiente</t>
  </si>
  <si>
    <t>437</t>
  </si>
  <si>
    <t>Desarrollar y construir infraestructura básica</t>
  </si>
  <si>
    <t>15</t>
  </si>
  <si>
    <t>ENERGIA</t>
  </si>
  <si>
    <t>Hidrocarburos</t>
  </si>
  <si>
    <t>444</t>
  </si>
  <si>
    <t>Comercializar petróleo, gas, petrolíferos y</t>
  </si>
  <si>
    <t>petroquímicos</t>
  </si>
  <si>
    <t>I002</t>
  </si>
  <si>
    <t>Programas operacionales de obras</t>
  </si>
  <si>
    <t>I004</t>
  </si>
  <si>
    <t>Otras actividades</t>
  </si>
  <si>
    <t>506</t>
  </si>
  <si>
    <t>I003</t>
  </si>
  <si>
    <t>Otros programas operacionales de inversión</t>
  </si>
  <si>
    <t>K013</t>
  </si>
  <si>
    <t>Amoniaco y sus derivados</t>
  </si>
  <si>
    <t>K014</t>
  </si>
  <si>
    <t>Etileno y sus derivados</t>
  </si>
  <si>
    <t>701</t>
  </si>
  <si>
    <t>Administrar recursos humanos, materiales y</t>
  </si>
  <si>
    <t>financieros</t>
  </si>
  <si>
    <t>HOJA    2   DE   5    .</t>
  </si>
  <si>
    <t>HOJA   3    DE   5    .</t>
  </si>
  <si>
    <t>HOJA   4    DE   5    .</t>
  </si>
  <si>
    <t>HOJA   5    DE    5   .</t>
  </si>
  <si>
    <t xml:space="preserve"> </t>
  </si>
  <si>
    <t xml:space="preserve"> E N T I D A D :  PEMEX PETROQUIMICA</t>
  </si>
  <si>
    <t>NATURALES</t>
  </si>
  <si>
    <t xml:space="preserve">MEDIO AMBIENTE Y RECURSOS </t>
  </si>
  <si>
    <t>Producir petróleo, gas,  petrolíferos y petro-</t>
  </si>
  <si>
    <t>químicos</t>
  </si>
  <si>
    <t xml:space="preserve">SEGURIDAD SOCIAL </t>
  </si>
  <si>
    <t>S E C T O R :  ENERGIA</t>
  </si>
  <si>
    <t>P08G055</t>
  </si>
  <si>
    <t xml:space="preserve"> P08G055</t>
  </si>
  <si>
    <t>A/ Mediante oficio No. 340-A-2063 de fecha 30 de Noviembre de 1998, la S.H.C.P., autorizó la reclasificación de diversos conceptos del gasto de capítulo de servicios generales al de servicios personales.</t>
  </si>
  <si>
    <r>
      <t xml:space="preserve">TOTAL EJERCIDO </t>
    </r>
    <r>
      <rPr>
        <sz val="19"/>
        <rFont val="Arial"/>
        <family val="2"/>
      </rPr>
      <t xml:space="preserve">   A/</t>
    </r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</si>
</sst>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\ ###\ ##0.0_);\(#\ ###\ ##0.0\)"/>
    <numFmt numFmtId="174" formatCode="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172" fontId="0" fillId="2" borderId="0" xfId="0" applyNumberFormat="1" applyFont="1" applyFill="1" applyAlignment="1">
      <alignment vertical="center"/>
    </xf>
    <xf numFmtId="172" fontId="0" fillId="2" borderId="0" xfId="0" applyNumberFormat="1" applyFont="1" applyFill="1" applyAlignment="1">
      <alignment horizontal="right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172" fontId="0" fillId="2" borderId="3" xfId="0" applyNumberFormat="1" applyFont="1" applyFill="1" applyBorder="1" applyAlignment="1">
      <alignment horizontal="centerContinuous" vertical="center"/>
    </xf>
    <xf numFmtId="172" fontId="0" fillId="2" borderId="4" xfId="0" applyNumberFormat="1" applyFont="1" applyFill="1" applyBorder="1" applyAlignment="1">
      <alignment horizontal="centerContinuous" vertical="center"/>
    </xf>
    <xf numFmtId="172" fontId="0" fillId="2" borderId="5" xfId="0" applyNumberFormat="1" applyFont="1" applyFill="1" applyBorder="1" applyAlignment="1">
      <alignment horizontal="centerContinuous" vertical="center"/>
    </xf>
    <xf numFmtId="49" fontId="0" fillId="2" borderId="6" xfId="0" applyNumberFormat="1" applyFont="1" applyFill="1" applyBorder="1" applyAlignment="1">
      <alignment horizontal="centerContinuous" vertical="center"/>
    </xf>
    <xf numFmtId="49" fontId="0" fillId="2" borderId="0" xfId="0" applyNumberFormat="1" applyFont="1" applyFill="1" applyAlignment="1">
      <alignment horizontal="centerContinuous" vertical="center"/>
    </xf>
    <xf numFmtId="49" fontId="0" fillId="2" borderId="7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vertical="center"/>
    </xf>
    <xf numFmtId="172" fontId="0" fillId="2" borderId="8" xfId="0" applyNumberFormat="1" applyFont="1" applyFill="1" applyBorder="1" applyAlignment="1">
      <alignment vertical="center"/>
    </xf>
    <xf numFmtId="172" fontId="1" fillId="2" borderId="0" xfId="0" applyNumberFormat="1" applyFont="1" applyFill="1" applyAlignment="1">
      <alignment vertical="center"/>
    </xf>
    <xf numFmtId="172" fontId="1" fillId="2" borderId="9" xfId="0" applyNumberFormat="1" applyFont="1" applyFill="1" applyBorder="1" applyAlignment="1">
      <alignment vertical="center"/>
    </xf>
    <xf numFmtId="172" fontId="1" fillId="2" borderId="10" xfId="0" applyNumberFormat="1" applyFont="1" applyFill="1" applyBorder="1" applyAlignment="1">
      <alignment vertical="center"/>
    </xf>
    <xf numFmtId="172" fontId="1" fillId="2" borderId="7" xfId="0" applyNumberFormat="1" applyFont="1" applyFill="1" applyBorder="1" applyAlignment="1">
      <alignment horizontal="center" vertical="center"/>
    </xf>
    <xf numFmtId="172" fontId="1" fillId="2" borderId="7" xfId="0" applyNumberFormat="1" applyFont="1" applyFill="1" applyBorder="1" applyAlignment="1">
      <alignment vertical="center"/>
    </xf>
    <xf numFmtId="172" fontId="1" fillId="2" borderId="11" xfId="0" applyNumberFormat="1" applyFont="1" applyFill="1" applyBorder="1" applyAlignment="1">
      <alignment vertical="center"/>
    </xf>
    <xf numFmtId="172" fontId="1" fillId="2" borderId="12" xfId="0" applyNumberFormat="1" applyFont="1" applyFill="1" applyBorder="1" applyAlignment="1">
      <alignment horizontal="center" vertical="center"/>
    </xf>
    <xf numFmtId="172" fontId="1" fillId="2" borderId="13" xfId="0" applyNumberFormat="1" applyFont="1" applyFill="1" applyBorder="1" applyAlignment="1">
      <alignment horizontal="centerContinuous" vertical="center"/>
    </xf>
    <xf numFmtId="172" fontId="1" fillId="2" borderId="14" xfId="0" applyNumberFormat="1" applyFont="1" applyFill="1" applyBorder="1" applyAlignment="1">
      <alignment horizontal="centerContinuous" vertical="center"/>
    </xf>
    <xf numFmtId="49" fontId="0" fillId="2" borderId="15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172" fontId="1" fillId="2" borderId="0" xfId="0" applyNumberFormat="1" applyFont="1" applyFill="1" applyAlignment="1">
      <alignment horizontal="center" vertical="center"/>
    </xf>
    <xf numFmtId="172" fontId="1" fillId="2" borderId="9" xfId="0" applyNumberFormat="1" applyFont="1" applyFill="1" applyBorder="1" applyAlignment="1">
      <alignment horizontal="center" vertical="center"/>
    </xf>
    <xf numFmtId="172" fontId="1" fillId="2" borderId="10" xfId="0" applyNumberFormat="1" applyFont="1" applyFill="1" applyBorder="1" applyAlignment="1">
      <alignment horizontal="center" vertical="center"/>
    </xf>
    <xf numFmtId="172" fontId="1" fillId="2" borderId="1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vertical="center"/>
    </xf>
    <xf numFmtId="172" fontId="1" fillId="2" borderId="17" xfId="0" applyNumberFormat="1" applyFont="1" applyFill="1" applyBorder="1" applyAlignment="1">
      <alignment vertical="center"/>
    </xf>
    <xf numFmtId="172" fontId="1" fillId="2" borderId="18" xfId="0" applyNumberFormat="1" applyFont="1" applyFill="1" applyBorder="1" applyAlignment="1">
      <alignment horizontal="center" vertical="center"/>
    </xf>
    <xf numFmtId="172" fontId="1" fillId="2" borderId="19" xfId="0" applyNumberFormat="1" applyFont="1" applyFill="1" applyBorder="1" applyAlignment="1">
      <alignment vertical="center"/>
    </xf>
    <xf numFmtId="172" fontId="1" fillId="2" borderId="13" xfId="0" applyNumberFormat="1" applyFont="1" applyFill="1" applyBorder="1" applyAlignment="1">
      <alignment horizontal="center" vertical="center"/>
    </xf>
    <xf numFmtId="172" fontId="1" fillId="2" borderId="13" xfId="0" applyNumberFormat="1" applyFont="1" applyFill="1" applyBorder="1" applyAlignment="1">
      <alignment vertical="center"/>
    </xf>
    <xf numFmtId="172" fontId="1" fillId="2" borderId="20" xfId="0" applyNumberFormat="1" applyFont="1" applyFill="1" applyBorder="1" applyAlignment="1">
      <alignment horizontal="center" vertical="center"/>
    </xf>
    <xf numFmtId="172" fontId="1" fillId="2" borderId="21" xfId="0" applyNumberFormat="1" applyFont="1" applyFill="1" applyBorder="1" applyAlignment="1">
      <alignment horizontal="center" vertical="center"/>
    </xf>
    <xf numFmtId="172" fontId="1" fillId="2" borderId="18" xfId="0" applyNumberFormat="1" applyFont="1" applyFill="1" applyBorder="1" applyAlignment="1">
      <alignment horizontal="centerContinuous" vertical="center"/>
    </xf>
    <xf numFmtId="49" fontId="2" fillId="2" borderId="7" xfId="0" applyNumberFormat="1" applyFont="1" applyFill="1" applyBorder="1" applyAlignment="1">
      <alignment horizontal="justify" vertical="center"/>
    </xf>
    <xf numFmtId="49" fontId="2" fillId="2" borderId="0" xfId="0" applyNumberFormat="1" applyFont="1" applyFill="1" applyAlignment="1">
      <alignment horizontal="justify" vertical="center"/>
    </xf>
    <xf numFmtId="49" fontId="2" fillId="2" borderId="8" xfId="0" applyNumberFormat="1" applyFont="1" applyFill="1" applyBorder="1" applyAlignment="1">
      <alignment horizontal="justify" vertical="center"/>
    </xf>
    <xf numFmtId="172" fontId="1" fillId="2" borderId="12" xfId="0" applyNumberFormat="1" applyFont="1" applyFill="1" applyBorder="1" applyAlignment="1">
      <alignment vertical="center"/>
    </xf>
    <xf numFmtId="172" fontId="1" fillId="2" borderId="8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justify" vertical="center"/>
    </xf>
    <xf numFmtId="49" fontId="2" fillId="2" borderId="17" xfId="0" applyNumberFormat="1" applyFont="1" applyFill="1" applyBorder="1" applyAlignment="1">
      <alignment horizontal="justify" vertical="center"/>
    </xf>
    <xf numFmtId="49" fontId="2" fillId="2" borderId="14" xfId="0" applyNumberFormat="1" applyFont="1" applyFill="1" applyBorder="1" applyAlignment="1">
      <alignment horizontal="justify" vertical="center"/>
    </xf>
    <xf numFmtId="172" fontId="1" fillId="2" borderId="14" xfId="0" applyNumberFormat="1" applyFont="1" applyFill="1" applyBorder="1" applyAlignment="1">
      <alignment vertical="center"/>
    </xf>
    <xf numFmtId="172" fontId="1" fillId="2" borderId="18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22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justify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2" borderId="0" xfId="0" applyNumberFormat="1" applyFont="1" applyFill="1" applyBorder="1" applyAlignment="1">
      <alignment horizontal="centerContinuous" vertical="center"/>
    </xf>
    <xf numFmtId="49" fontId="0" fillId="2" borderId="23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172" fontId="0" fillId="0" borderId="2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49" fontId="0" fillId="0" borderId="6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7" xfId="0" applyNumberFormat="1" applyFont="1" applyFill="1" applyBorder="1" applyAlignment="1">
      <alignment vertical="center"/>
    </xf>
    <xf numFmtId="172" fontId="0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horizontal="center"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Continuous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9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Continuous"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2" fontId="5" fillId="0" borderId="9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73" fontId="1" fillId="0" borderId="8" xfId="0" applyNumberFormat="1" applyFont="1" applyFill="1" applyBorder="1" applyAlignment="1">
      <alignment vertical="center"/>
    </xf>
    <xf numFmtId="173" fontId="1" fillId="0" borderId="9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vertical="center"/>
    </xf>
    <xf numFmtId="173" fontId="0" fillId="0" borderId="8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3" fontId="1" fillId="0" borderId="7" xfId="0" applyNumberFormat="1" applyFont="1" applyFill="1" applyBorder="1" applyAlignment="1">
      <alignment vertical="center"/>
    </xf>
    <xf numFmtId="173" fontId="1" fillId="0" borderId="0" xfId="0" applyNumberFormat="1" applyFont="1" applyFill="1" applyAlignment="1">
      <alignment vertical="center"/>
    </xf>
    <xf numFmtId="173" fontId="1" fillId="0" borderId="10" xfId="0" applyNumberFormat="1" applyFont="1" applyFill="1" applyBorder="1" applyAlignment="1">
      <alignment vertical="center"/>
    </xf>
    <xf numFmtId="173" fontId="1" fillId="0" borderId="11" xfId="0" applyNumberFormat="1" applyFont="1" applyFill="1" applyBorder="1" applyAlignment="1">
      <alignment vertical="center"/>
    </xf>
    <xf numFmtId="173" fontId="1" fillId="0" borderId="12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6" width="4.69140625" style="0" customWidth="1"/>
    <col min="7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20" width="14.69140625" style="0" customWidth="1"/>
    <col min="21" max="22" width="9.69140625" style="0" customWidth="1"/>
    <col min="23" max="23" width="0.453125" style="0" customWidth="1"/>
    <col min="24" max="16384" width="0" style="0" hidden="1" customWidth="1"/>
  </cols>
  <sheetData>
    <row r="1" spans="1:23" ht="23.25">
      <c r="A1" s="57"/>
      <c r="B1" s="61" t="s">
        <v>24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57"/>
    </row>
    <row r="2" spans="1:23" ht="23.25">
      <c r="A2" s="57"/>
      <c r="B2" s="61" t="s">
        <v>34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57"/>
    </row>
    <row r="3" spans="1:23" ht="23.25">
      <c r="A3" s="57"/>
      <c r="B3" s="61" t="s">
        <v>25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57"/>
    </row>
    <row r="4" spans="1:23" ht="23.25">
      <c r="A4" s="57"/>
      <c r="B4" s="61"/>
      <c r="C4" s="61"/>
      <c r="D4" s="61"/>
      <c r="E4" s="61"/>
      <c r="F4" s="61"/>
      <c r="G4" s="61"/>
      <c r="H4" s="61"/>
      <c r="I4" s="61"/>
      <c r="J4" s="61"/>
      <c r="K4" s="61" t="s">
        <v>77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2" t="s">
        <v>85</v>
      </c>
      <c r="W4" s="57"/>
    </row>
    <row r="5" spans="1:23" ht="23.25">
      <c r="A5" s="57"/>
      <c r="B5" s="63" t="s">
        <v>78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 t="s">
        <v>84</v>
      </c>
      <c r="Q5" s="64"/>
      <c r="R5" s="64"/>
      <c r="S5" s="64"/>
      <c r="T5" s="64"/>
      <c r="U5" s="64"/>
      <c r="V5" s="65"/>
      <c r="W5" s="57"/>
    </row>
    <row r="6" spans="1:23" ht="23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23.25">
      <c r="A7" s="57"/>
      <c r="B7" s="66"/>
      <c r="C7" s="67"/>
      <c r="D7" s="67"/>
      <c r="E7" s="67"/>
      <c r="F7" s="67"/>
      <c r="G7" s="67"/>
      <c r="H7" s="66"/>
      <c r="I7" s="67"/>
      <c r="J7" s="68"/>
      <c r="K7" s="69" t="s">
        <v>0</v>
      </c>
      <c r="L7" s="69"/>
      <c r="M7" s="69"/>
      <c r="N7" s="69"/>
      <c r="O7" s="69"/>
      <c r="P7" s="70" t="s">
        <v>1</v>
      </c>
      <c r="Q7" s="69"/>
      <c r="R7" s="69"/>
      <c r="S7" s="69"/>
      <c r="T7" s="70" t="s">
        <v>2</v>
      </c>
      <c r="U7" s="69"/>
      <c r="V7" s="71"/>
      <c r="W7" s="57"/>
    </row>
    <row r="8" spans="1:23" ht="23.25">
      <c r="A8" s="57"/>
      <c r="B8" s="72" t="s">
        <v>3</v>
      </c>
      <c r="C8" s="73"/>
      <c r="D8" s="73"/>
      <c r="E8" s="73"/>
      <c r="F8" s="73"/>
      <c r="G8" s="74"/>
      <c r="H8" s="75"/>
      <c r="I8" s="58"/>
      <c r="J8" s="76"/>
      <c r="K8" s="77"/>
      <c r="L8" s="78"/>
      <c r="M8" s="79"/>
      <c r="N8" s="80"/>
      <c r="O8" s="81"/>
      <c r="P8" s="82"/>
      <c r="Q8" s="77"/>
      <c r="R8" s="83"/>
      <c r="S8" s="81"/>
      <c r="T8" s="81"/>
      <c r="U8" s="84" t="s">
        <v>4</v>
      </c>
      <c r="V8" s="85"/>
      <c r="W8" s="57"/>
    </row>
    <row r="9" spans="1:23" ht="23.25">
      <c r="A9" s="57"/>
      <c r="B9" s="75"/>
      <c r="C9" s="86"/>
      <c r="D9" s="86"/>
      <c r="E9" s="86"/>
      <c r="F9" s="87"/>
      <c r="G9" s="86"/>
      <c r="H9" s="75"/>
      <c r="I9" s="88" t="s">
        <v>5</v>
      </c>
      <c r="J9" s="76"/>
      <c r="K9" s="89" t="s">
        <v>6</v>
      </c>
      <c r="L9" s="90" t="s">
        <v>7</v>
      </c>
      <c r="M9" s="91" t="s">
        <v>6</v>
      </c>
      <c r="N9" s="80" t="s">
        <v>8</v>
      </c>
      <c r="O9" s="78"/>
      <c r="P9" s="92" t="s">
        <v>9</v>
      </c>
      <c r="Q9" s="89" t="s">
        <v>10</v>
      </c>
      <c r="R9" s="83" t="s">
        <v>32</v>
      </c>
      <c r="S9" s="81"/>
      <c r="T9" s="81"/>
      <c r="U9" s="81"/>
      <c r="V9" s="90"/>
      <c r="W9" s="57"/>
    </row>
    <row r="10" spans="1:23" ht="23.25">
      <c r="A10" s="57"/>
      <c r="B10" s="93" t="s">
        <v>26</v>
      </c>
      <c r="C10" s="93" t="s">
        <v>27</v>
      </c>
      <c r="D10" s="93" t="s">
        <v>28</v>
      </c>
      <c r="E10" s="93" t="s">
        <v>29</v>
      </c>
      <c r="F10" s="93" t="s">
        <v>30</v>
      </c>
      <c r="G10" s="93" t="s">
        <v>31</v>
      </c>
      <c r="H10" s="75"/>
      <c r="I10" s="88"/>
      <c r="J10" s="76"/>
      <c r="K10" s="89" t="s">
        <v>11</v>
      </c>
      <c r="L10" s="90" t="s">
        <v>12</v>
      </c>
      <c r="M10" s="91" t="s">
        <v>13</v>
      </c>
      <c r="N10" s="80" t="s">
        <v>14</v>
      </c>
      <c r="O10" s="90" t="s">
        <v>15</v>
      </c>
      <c r="P10" s="92" t="s">
        <v>16</v>
      </c>
      <c r="Q10" s="89" t="s">
        <v>17</v>
      </c>
      <c r="R10" s="83" t="s">
        <v>33</v>
      </c>
      <c r="S10" s="80" t="s">
        <v>15</v>
      </c>
      <c r="T10" s="80" t="s">
        <v>18</v>
      </c>
      <c r="U10" s="80" t="s">
        <v>19</v>
      </c>
      <c r="V10" s="90" t="s">
        <v>20</v>
      </c>
      <c r="W10" s="57"/>
    </row>
    <row r="11" spans="1:23" ht="23.25">
      <c r="A11" s="57"/>
      <c r="B11" s="94"/>
      <c r="C11" s="94"/>
      <c r="D11" s="94"/>
      <c r="E11" s="94"/>
      <c r="F11" s="94"/>
      <c r="G11" s="94"/>
      <c r="H11" s="94"/>
      <c r="I11" s="95"/>
      <c r="J11" s="96"/>
      <c r="K11" s="97"/>
      <c r="L11" s="98"/>
      <c r="M11" s="99"/>
      <c r="N11" s="100"/>
      <c r="O11" s="101"/>
      <c r="P11" s="102" t="s">
        <v>21</v>
      </c>
      <c r="Q11" s="97"/>
      <c r="R11" s="103"/>
      <c r="S11" s="101"/>
      <c r="T11" s="101"/>
      <c r="U11" s="101"/>
      <c r="V11" s="104"/>
      <c r="W11" s="57"/>
    </row>
    <row r="12" spans="1:23" ht="23.25">
      <c r="A12" s="58"/>
      <c r="B12" s="75"/>
      <c r="C12" s="75"/>
      <c r="D12" s="75"/>
      <c r="E12" s="75"/>
      <c r="F12" s="75"/>
      <c r="G12" s="75"/>
      <c r="H12" s="105"/>
      <c r="I12" s="106"/>
      <c r="J12" s="107"/>
      <c r="K12" s="77"/>
      <c r="L12" s="78"/>
      <c r="M12" s="79"/>
      <c r="N12" s="81"/>
      <c r="O12" s="81"/>
      <c r="P12" s="82"/>
      <c r="Q12" s="77"/>
      <c r="R12" s="108"/>
      <c r="S12" s="81"/>
      <c r="T12" s="81"/>
      <c r="U12" s="81"/>
      <c r="V12" s="78"/>
      <c r="W12" s="57"/>
    </row>
    <row r="13" spans="1:23" ht="23.25">
      <c r="A13" s="58"/>
      <c r="B13" s="75"/>
      <c r="C13" s="75"/>
      <c r="D13" s="75"/>
      <c r="E13" s="75"/>
      <c r="F13" s="75"/>
      <c r="G13" s="75"/>
      <c r="H13" s="105"/>
      <c r="I13" s="109" t="s">
        <v>35</v>
      </c>
      <c r="J13" s="110"/>
      <c r="K13" s="111">
        <f aca="true" t="shared" si="0" ref="K13:T14">SUM(K18+K49+K70)</f>
        <v>1308031</v>
      </c>
      <c r="L13" s="111">
        <f t="shared" si="0"/>
        <v>1583652</v>
      </c>
      <c r="M13" s="111">
        <f t="shared" si="0"/>
        <v>2002393</v>
      </c>
      <c r="N13" s="111">
        <f t="shared" si="0"/>
        <v>0</v>
      </c>
      <c r="O13" s="111">
        <f t="shared" si="0"/>
        <v>4894076</v>
      </c>
      <c r="P13" s="111">
        <f t="shared" si="0"/>
        <v>175390</v>
      </c>
      <c r="Q13" s="111">
        <f t="shared" si="0"/>
        <v>1186173</v>
      </c>
      <c r="R13" s="111">
        <f t="shared" si="0"/>
        <v>400000</v>
      </c>
      <c r="S13" s="111">
        <f t="shared" si="0"/>
        <v>1761563.0000000002</v>
      </c>
      <c r="T13" s="111">
        <f t="shared" si="0"/>
        <v>6655639</v>
      </c>
      <c r="U13" s="112">
        <f>O13/T13*100</f>
        <v>73.53277423850663</v>
      </c>
      <c r="V13" s="112">
        <f>S13/T13*100</f>
        <v>26.467225761493378</v>
      </c>
      <c r="W13" s="77"/>
    </row>
    <row r="14" spans="1:23" ht="23.25">
      <c r="A14" s="58"/>
      <c r="B14" s="75"/>
      <c r="C14" s="75"/>
      <c r="D14" s="75"/>
      <c r="E14" s="75"/>
      <c r="F14" s="75"/>
      <c r="G14" s="75"/>
      <c r="H14" s="105"/>
      <c r="I14" s="113" t="s">
        <v>88</v>
      </c>
      <c r="J14" s="110"/>
      <c r="K14" s="111">
        <f t="shared" si="0"/>
        <v>2608672.4</v>
      </c>
      <c r="L14" s="111">
        <f t="shared" si="0"/>
        <v>1326658.5999999999</v>
      </c>
      <c r="M14" s="111">
        <f t="shared" si="0"/>
        <v>798076</v>
      </c>
      <c r="N14" s="114"/>
      <c r="O14" s="111">
        <f t="shared" si="0"/>
        <v>4733407</v>
      </c>
      <c r="P14" s="111">
        <f t="shared" si="0"/>
        <v>159837.1</v>
      </c>
      <c r="Q14" s="111">
        <f t="shared" si="0"/>
        <v>702661.9</v>
      </c>
      <c r="R14" s="111">
        <f t="shared" si="0"/>
        <v>400000</v>
      </c>
      <c r="S14" s="111">
        <f t="shared" si="0"/>
        <v>1262499</v>
      </c>
      <c r="T14" s="111">
        <f t="shared" si="0"/>
        <v>5995905.999999999</v>
      </c>
      <c r="U14" s="112">
        <f>O14/T14*100</f>
        <v>78.94398277758191</v>
      </c>
      <c r="V14" s="112">
        <f>S14/T14*100</f>
        <v>21.0560172224181</v>
      </c>
      <c r="W14" s="77"/>
    </row>
    <row r="15" spans="1:23" ht="23.25">
      <c r="A15" s="58"/>
      <c r="B15" s="75"/>
      <c r="C15" s="75"/>
      <c r="D15" s="75"/>
      <c r="E15" s="75"/>
      <c r="F15" s="75"/>
      <c r="G15" s="75"/>
      <c r="H15" s="105"/>
      <c r="I15" s="113" t="s">
        <v>36</v>
      </c>
      <c r="J15" s="107"/>
      <c r="K15" s="111">
        <f>(K14/K13)*100</f>
        <v>199.43505926082793</v>
      </c>
      <c r="L15" s="111">
        <f aca="true" t="shared" si="1" ref="L15:T15">(L14/L13)*100</f>
        <v>83.77210397233735</v>
      </c>
      <c r="M15" s="111">
        <f t="shared" si="1"/>
        <v>39.85611216179841</v>
      </c>
      <c r="N15" s="111"/>
      <c r="O15" s="111">
        <f t="shared" si="1"/>
        <v>96.71707182315926</v>
      </c>
      <c r="P15" s="111">
        <f t="shared" si="1"/>
        <v>91.13239067221622</v>
      </c>
      <c r="Q15" s="111">
        <f t="shared" si="1"/>
        <v>59.237725019874844</v>
      </c>
      <c r="R15" s="111">
        <f t="shared" si="1"/>
        <v>100</v>
      </c>
      <c r="S15" s="111">
        <f t="shared" si="1"/>
        <v>71.66925054624784</v>
      </c>
      <c r="T15" s="111">
        <f t="shared" si="1"/>
        <v>90.08760841746374</v>
      </c>
      <c r="U15" s="112"/>
      <c r="V15" s="112"/>
      <c r="W15" s="57"/>
    </row>
    <row r="16" spans="1:23" ht="23.25">
      <c r="A16" s="58"/>
      <c r="B16" s="75"/>
      <c r="C16" s="75"/>
      <c r="D16" s="75"/>
      <c r="E16" s="75"/>
      <c r="F16" s="75"/>
      <c r="G16" s="75"/>
      <c r="H16" s="105"/>
      <c r="I16" s="106"/>
      <c r="J16" s="107"/>
      <c r="K16" s="114"/>
      <c r="L16" s="115"/>
      <c r="M16" s="114"/>
      <c r="N16" s="115"/>
      <c r="O16" s="115"/>
      <c r="P16" s="114"/>
      <c r="Q16" s="114"/>
      <c r="R16" s="114"/>
      <c r="S16" s="115"/>
      <c r="T16" s="115"/>
      <c r="U16" s="78"/>
      <c r="V16" s="78"/>
      <c r="W16" s="57"/>
    </row>
    <row r="17" spans="1:23" ht="23.25">
      <c r="A17" s="58"/>
      <c r="B17" s="116" t="s">
        <v>37</v>
      </c>
      <c r="C17" s="75"/>
      <c r="D17" s="75"/>
      <c r="E17" s="75"/>
      <c r="F17" s="75"/>
      <c r="G17" s="75"/>
      <c r="H17" s="105"/>
      <c r="I17" s="106" t="s">
        <v>83</v>
      </c>
      <c r="J17" s="107"/>
      <c r="K17" s="114">
        <f>+K22</f>
        <v>0</v>
      </c>
      <c r="L17" s="115"/>
      <c r="M17" s="114"/>
      <c r="N17" s="115"/>
      <c r="O17" s="115"/>
      <c r="P17" s="114"/>
      <c r="Q17" s="114"/>
      <c r="R17" s="114"/>
      <c r="S17" s="115"/>
      <c r="T17" s="115"/>
      <c r="U17" s="78"/>
      <c r="V17" s="78"/>
      <c r="W17" s="57"/>
    </row>
    <row r="18" spans="1:23" ht="23.25">
      <c r="A18" s="58"/>
      <c r="B18" s="75"/>
      <c r="C18" s="75"/>
      <c r="D18" s="75"/>
      <c r="E18" s="75"/>
      <c r="F18" s="75"/>
      <c r="G18" s="75"/>
      <c r="H18" s="105"/>
      <c r="I18" s="106" t="s">
        <v>38</v>
      </c>
      <c r="J18" s="107"/>
      <c r="K18" s="114">
        <f aca="true" t="shared" si="2" ref="K18:M19">+K34</f>
        <v>0</v>
      </c>
      <c r="L18" s="114">
        <f t="shared" si="2"/>
        <v>0</v>
      </c>
      <c r="M18" s="114">
        <f t="shared" si="2"/>
        <v>11800</v>
      </c>
      <c r="N18" s="115"/>
      <c r="O18" s="114">
        <f>SUM(K18:N18)</f>
        <v>11800</v>
      </c>
      <c r="P18" s="114">
        <f>SUM(P23)</f>
        <v>0</v>
      </c>
      <c r="Q18" s="114">
        <f>SUM(Q23)</f>
        <v>0</v>
      </c>
      <c r="R18" s="114">
        <f>SUM(R23)</f>
        <v>0</v>
      </c>
      <c r="S18" s="114">
        <f>SUM(S23)</f>
        <v>0</v>
      </c>
      <c r="T18" s="114">
        <f>+O18+S18</f>
        <v>11800</v>
      </c>
      <c r="U18" s="78">
        <f>O18/T18*100</f>
        <v>100</v>
      </c>
      <c r="V18" s="112">
        <f>S18/T18*100</f>
        <v>0</v>
      </c>
      <c r="W18" s="57"/>
    </row>
    <row r="19" spans="1:23" ht="23.25">
      <c r="A19" s="58"/>
      <c r="B19" s="75"/>
      <c r="C19" s="75"/>
      <c r="D19" s="75"/>
      <c r="E19" s="75"/>
      <c r="F19" s="75"/>
      <c r="G19" s="75"/>
      <c r="H19" s="105"/>
      <c r="I19" s="106" t="s">
        <v>39</v>
      </c>
      <c r="J19" s="107"/>
      <c r="K19" s="114">
        <f t="shared" si="2"/>
        <v>322440.5</v>
      </c>
      <c r="L19" s="114">
        <f t="shared" si="2"/>
        <v>0</v>
      </c>
      <c r="M19" s="114">
        <f t="shared" si="2"/>
        <v>0</v>
      </c>
      <c r="N19" s="115"/>
      <c r="O19" s="114">
        <f>+K19+L19+M19</f>
        <v>322440.5</v>
      </c>
      <c r="P19" s="114"/>
      <c r="Q19" s="114"/>
      <c r="R19" s="114"/>
      <c r="S19" s="115">
        <f>SUM(P19:R19)</f>
        <v>0</v>
      </c>
      <c r="T19" s="114">
        <f>+O19+S19</f>
        <v>322440.5</v>
      </c>
      <c r="U19" s="78">
        <f>O19/T19*100</f>
        <v>100</v>
      </c>
      <c r="V19" s="78"/>
      <c r="W19" s="57"/>
    </row>
    <row r="20" spans="1:23" ht="23.25">
      <c r="A20" s="58"/>
      <c r="B20" s="75"/>
      <c r="C20" s="75"/>
      <c r="D20" s="75"/>
      <c r="E20" s="75"/>
      <c r="F20" s="75"/>
      <c r="G20" s="75"/>
      <c r="H20" s="105"/>
      <c r="I20" s="106" t="s">
        <v>40</v>
      </c>
      <c r="J20" s="107"/>
      <c r="K20" s="114"/>
      <c r="L20" s="114"/>
      <c r="M20" s="114"/>
      <c r="N20" s="114"/>
      <c r="O20" s="114">
        <f>(O19/O18)*100</f>
        <v>2732.5466101694915</v>
      </c>
      <c r="P20" s="114"/>
      <c r="Q20" s="114"/>
      <c r="R20" s="114"/>
      <c r="S20" s="114"/>
      <c r="T20" s="114">
        <f>(T19/T18)*100</f>
        <v>2732.5466101694915</v>
      </c>
      <c r="U20" s="78"/>
      <c r="V20" s="78"/>
      <c r="W20" s="57"/>
    </row>
    <row r="21" spans="1:23" ht="23.25">
      <c r="A21" s="58"/>
      <c r="B21" s="75"/>
      <c r="C21" s="75"/>
      <c r="D21" s="75"/>
      <c r="E21" s="75"/>
      <c r="F21" s="75"/>
      <c r="G21" s="75"/>
      <c r="H21" s="105"/>
      <c r="I21" s="106"/>
      <c r="J21" s="107"/>
      <c r="K21" s="114"/>
      <c r="L21" s="115"/>
      <c r="M21" s="114"/>
      <c r="N21" s="115"/>
      <c r="O21" s="115"/>
      <c r="P21" s="114"/>
      <c r="Q21" s="114"/>
      <c r="R21" s="114"/>
      <c r="S21" s="115"/>
      <c r="T21" s="115"/>
      <c r="U21" s="78"/>
      <c r="V21" s="78"/>
      <c r="W21" s="57"/>
    </row>
    <row r="22" spans="1:23" ht="23.25">
      <c r="A22" s="58"/>
      <c r="B22" s="75"/>
      <c r="C22" s="116" t="s">
        <v>41</v>
      </c>
      <c r="D22" s="75"/>
      <c r="E22" s="75"/>
      <c r="F22" s="75"/>
      <c r="G22" s="75"/>
      <c r="H22" s="105"/>
      <c r="I22" s="106" t="s">
        <v>42</v>
      </c>
      <c r="J22" s="107"/>
      <c r="K22" s="114"/>
      <c r="L22" s="115"/>
      <c r="M22" s="114"/>
      <c r="N22" s="115"/>
      <c r="O22" s="115"/>
      <c r="P22" s="114"/>
      <c r="Q22" s="114"/>
      <c r="R22" s="114"/>
      <c r="S22" s="115"/>
      <c r="T22" s="115"/>
      <c r="U22" s="78"/>
      <c r="V22" s="78"/>
      <c r="W22" s="57"/>
    </row>
    <row r="23" spans="1:23" ht="23.25">
      <c r="A23" s="58"/>
      <c r="B23" s="75"/>
      <c r="C23" s="75"/>
      <c r="D23" s="75"/>
      <c r="E23" s="75"/>
      <c r="F23" s="75"/>
      <c r="G23" s="75"/>
      <c r="H23" s="105"/>
      <c r="I23" s="106" t="s">
        <v>38</v>
      </c>
      <c r="J23" s="107"/>
      <c r="K23" s="114"/>
      <c r="L23" s="115"/>
      <c r="M23" s="114">
        <v>11800</v>
      </c>
      <c r="N23" s="115"/>
      <c r="O23" s="115">
        <f>SUM(K23:N23)</f>
        <v>11800</v>
      </c>
      <c r="P23" s="114"/>
      <c r="Q23" s="114"/>
      <c r="R23" s="114"/>
      <c r="S23" s="115"/>
      <c r="T23" s="115">
        <f>+O23+S23</f>
        <v>11800</v>
      </c>
      <c r="U23" s="78">
        <f>O23/T23*100</f>
        <v>100</v>
      </c>
      <c r="V23" s="112">
        <f>S23/T23*100</f>
        <v>0</v>
      </c>
      <c r="W23" s="57"/>
    </row>
    <row r="24" spans="1:23" ht="23.25">
      <c r="A24" s="58"/>
      <c r="B24" s="75"/>
      <c r="C24" s="75"/>
      <c r="D24" s="75"/>
      <c r="E24" s="75"/>
      <c r="F24" s="75"/>
      <c r="G24" s="75"/>
      <c r="H24" s="105"/>
      <c r="I24" s="106" t="s">
        <v>39</v>
      </c>
      <c r="J24" s="107"/>
      <c r="K24" s="114">
        <v>322440.5</v>
      </c>
      <c r="L24" s="115"/>
      <c r="M24" s="114"/>
      <c r="N24" s="115"/>
      <c r="O24" s="115">
        <f>SUM(K24:N24)</f>
        <v>322440.5</v>
      </c>
      <c r="P24" s="114"/>
      <c r="Q24" s="114"/>
      <c r="R24" s="114"/>
      <c r="S24" s="115"/>
      <c r="T24" s="115">
        <f>+O24+S24</f>
        <v>322440.5</v>
      </c>
      <c r="U24" s="78">
        <f>O24/T24*100</f>
        <v>100</v>
      </c>
      <c r="V24" s="78"/>
      <c r="W24" s="57"/>
    </row>
    <row r="25" spans="1:23" ht="23.25">
      <c r="A25" s="58"/>
      <c r="B25" s="75"/>
      <c r="C25" s="75"/>
      <c r="D25" s="75"/>
      <c r="E25" s="75"/>
      <c r="F25" s="75"/>
      <c r="G25" s="75"/>
      <c r="H25" s="105"/>
      <c r="I25" s="106" t="s">
        <v>40</v>
      </c>
      <c r="J25" s="107"/>
      <c r="K25" s="114"/>
      <c r="L25" s="114"/>
      <c r="M25" s="114">
        <f>(M24/M23)*100</f>
        <v>0</v>
      </c>
      <c r="N25" s="114"/>
      <c r="O25" s="114">
        <f>(O24/O23)*100</f>
        <v>2732.5466101694915</v>
      </c>
      <c r="P25" s="114"/>
      <c r="Q25" s="114"/>
      <c r="R25" s="114"/>
      <c r="S25" s="114"/>
      <c r="T25" s="114">
        <f>(T24/T23)*100</f>
        <v>2732.5466101694915</v>
      </c>
      <c r="U25" s="78"/>
      <c r="V25" s="78"/>
      <c r="W25" s="57"/>
    </row>
    <row r="26" spans="1:23" ht="23.25">
      <c r="A26" s="58"/>
      <c r="B26" s="75"/>
      <c r="C26" s="75"/>
      <c r="D26" s="75"/>
      <c r="E26" s="75"/>
      <c r="F26" s="75"/>
      <c r="G26" s="93"/>
      <c r="H26" s="105"/>
      <c r="I26" s="106"/>
      <c r="J26" s="107"/>
      <c r="K26" s="114"/>
      <c r="L26" s="115"/>
      <c r="M26" s="114"/>
      <c r="N26" s="115"/>
      <c r="O26" s="115"/>
      <c r="P26" s="114"/>
      <c r="Q26" s="114"/>
      <c r="R26" s="114"/>
      <c r="S26" s="115"/>
      <c r="T26" s="115"/>
      <c r="U26" s="78"/>
      <c r="V26" s="78"/>
      <c r="W26" s="57"/>
    </row>
    <row r="27" spans="1:23" ht="23.25">
      <c r="A27" s="58"/>
      <c r="B27" s="75"/>
      <c r="C27" s="75"/>
      <c r="D27" s="116" t="s">
        <v>43</v>
      </c>
      <c r="E27" s="75"/>
      <c r="F27" s="75"/>
      <c r="G27" s="75"/>
      <c r="H27" s="105"/>
      <c r="I27" s="106" t="s">
        <v>44</v>
      </c>
      <c r="J27" s="107"/>
      <c r="K27" s="114"/>
      <c r="L27" s="115"/>
      <c r="M27" s="114"/>
      <c r="N27" s="115"/>
      <c r="O27" s="115"/>
      <c r="P27" s="114"/>
      <c r="Q27" s="114"/>
      <c r="R27" s="114"/>
      <c r="S27" s="115"/>
      <c r="T27" s="115"/>
      <c r="U27" s="78"/>
      <c r="V27" s="78"/>
      <c r="W27" s="57"/>
    </row>
    <row r="28" spans="1:23" ht="23.25">
      <c r="A28" s="58"/>
      <c r="B28" s="75"/>
      <c r="C28" s="75"/>
      <c r="D28" s="75"/>
      <c r="E28" s="75"/>
      <c r="F28" s="75"/>
      <c r="G28" s="75"/>
      <c r="H28" s="105"/>
      <c r="I28" s="106" t="s">
        <v>45</v>
      </c>
      <c r="J28" s="107"/>
      <c r="K28" s="114"/>
      <c r="L28" s="115"/>
      <c r="M28" s="114"/>
      <c r="N28" s="115"/>
      <c r="O28" s="115"/>
      <c r="P28" s="114"/>
      <c r="Q28" s="114"/>
      <c r="R28" s="114"/>
      <c r="S28" s="115"/>
      <c r="T28" s="115"/>
      <c r="U28" s="78"/>
      <c r="V28" s="78"/>
      <c r="W28" s="57"/>
    </row>
    <row r="29" spans="1:23" ht="23.25">
      <c r="A29" s="58"/>
      <c r="B29" s="75"/>
      <c r="C29" s="75"/>
      <c r="D29" s="75"/>
      <c r="E29" s="75"/>
      <c r="F29" s="75"/>
      <c r="G29" s="75"/>
      <c r="H29" s="105"/>
      <c r="I29" s="106" t="s">
        <v>38</v>
      </c>
      <c r="J29" s="107"/>
      <c r="K29" s="114"/>
      <c r="L29" s="114"/>
      <c r="M29" s="114">
        <v>11800</v>
      </c>
      <c r="N29" s="115"/>
      <c r="O29" s="115">
        <f>SUM(K29:N29)</f>
        <v>11800</v>
      </c>
      <c r="P29" s="114"/>
      <c r="Q29" s="114"/>
      <c r="R29" s="114"/>
      <c r="S29" s="115"/>
      <c r="T29" s="115">
        <f>+O29+S29</f>
        <v>11800</v>
      </c>
      <c r="U29" s="78">
        <f>O29/T29*100</f>
        <v>100</v>
      </c>
      <c r="V29" s="78"/>
      <c r="W29" s="57"/>
    </row>
    <row r="30" spans="1:23" ht="23.25">
      <c r="A30" s="58"/>
      <c r="B30" s="117"/>
      <c r="C30" s="118"/>
      <c r="D30" s="118"/>
      <c r="E30" s="118"/>
      <c r="F30" s="118"/>
      <c r="G30" s="118"/>
      <c r="H30" s="106"/>
      <c r="I30" s="106" t="s">
        <v>39</v>
      </c>
      <c r="J30" s="107"/>
      <c r="K30" s="119">
        <v>322440.5</v>
      </c>
      <c r="L30" s="119"/>
      <c r="M30" s="119"/>
      <c r="N30" s="119"/>
      <c r="O30" s="115">
        <f>SUM(K30:N30)</f>
        <v>322440.5</v>
      </c>
      <c r="P30" s="119"/>
      <c r="Q30" s="119"/>
      <c r="R30" s="119"/>
      <c r="S30" s="115"/>
      <c r="T30" s="115">
        <f>+O30+S30</f>
        <v>322440.5</v>
      </c>
      <c r="U30" s="78">
        <f>O30/T30*100</f>
        <v>100</v>
      </c>
      <c r="V30" s="76"/>
      <c r="W30" s="57"/>
    </row>
    <row r="31" spans="1:23" ht="23.25">
      <c r="A31" s="58"/>
      <c r="B31" s="93"/>
      <c r="C31" s="93"/>
      <c r="D31" s="93"/>
      <c r="E31" s="93"/>
      <c r="F31" s="93"/>
      <c r="G31" s="75"/>
      <c r="H31" s="105"/>
      <c r="I31" s="106" t="s">
        <v>40</v>
      </c>
      <c r="J31" s="107"/>
      <c r="K31" s="114"/>
      <c r="L31" s="114"/>
      <c r="M31" s="114">
        <f>(M30/M29)*100</f>
        <v>0</v>
      </c>
      <c r="N31" s="114"/>
      <c r="O31" s="114">
        <f>(O30/O29)*100</f>
        <v>2732.5466101694915</v>
      </c>
      <c r="P31" s="114"/>
      <c r="Q31" s="114"/>
      <c r="R31" s="114"/>
      <c r="S31" s="114"/>
      <c r="T31" s="114">
        <f>(T30/T29)*100</f>
        <v>2732.5466101694915</v>
      </c>
      <c r="U31" s="78"/>
      <c r="V31" s="78"/>
      <c r="W31" s="57"/>
    </row>
    <row r="32" spans="1:23" ht="23.25">
      <c r="A32" s="58"/>
      <c r="B32" s="75"/>
      <c r="C32" s="75"/>
      <c r="D32" s="75"/>
      <c r="E32" s="75"/>
      <c r="F32" s="75"/>
      <c r="G32" s="75"/>
      <c r="H32" s="105"/>
      <c r="I32" s="106"/>
      <c r="J32" s="107"/>
      <c r="K32" s="114"/>
      <c r="L32" s="115"/>
      <c r="M32" s="114"/>
      <c r="N32" s="115"/>
      <c r="O32" s="115"/>
      <c r="P32" s="114"/>
      <c r="Q32" s="114"/>
      <c r="R32" s="114"/>
      <c r="S32" s="115"/>
      <c r="T32" s="115"/>
      <c r="U32" s="78"/>
      <c r="V32" s="78"/>
      <c r="W32" s="57"/>
    </row>
    <row r="33" spans="1:23" ht="23.25">
      <c r="A33" s="58"/>
      <c r="B33" s="75"/>
      <c r="C33" s="75"/>
      <c r="D33" s="75"/>
      <c r="E33" s="75"/>
      <c r="F33" s="116" t="s">
        <v>46</v>
      </c>
      <c r="G33" s="75"/>
      <c r="H33" s="105"/>
      <c r="I33" s="106" t="s">
        <v>47</v>
      </c>
      <c r="J33" s="107"/>
      <c r="K33" s="114"/>
      <c r="L33" s="115"/>
      <c r="M33" s="114"/>
      <c r="N33" s="115"/>
      <c r="O33" s="115"/>
      <c r="P33" s="114"/>
      <c r="Q33" s="114"/>
      <c r="R33" s="114"/>
      <c r="S33" s="115"/>
      <c r="T33" s="115"/>
      <c r="U33" s="78"/>
      <c r="V33" s="78"/>
      <c r="W33" s="57"/>
    </row>
    <row r="34" spans="1:23" ht="23.25">
      <c r="A34" s="58"/>
      <c r="B34" s="75"/>
      <c r="C34" s="75"/>
      <c r="D34" s="75"/>
      <c r="E34" s="75"/>
      <c r="F34" s="75"/>
      <c r="G34" s="75"/>
      <c r="H34" s="105"/>
      <c r="I34" s="106" t="s">
        <v>38</v>
      </c>
      <c r="J34" s="107"/>
      <c r="K34" s="114"/>
      <c r="L34" s="115"/>
      <c r="M34" s="114">
        <v>11800</v>
      </c>
      <c r="N34" s="115"/>
      <c r="O34" s="114">
        <f>+K34+L34+M34</f>
        <v>11800</v>
      </c>
      <c r="P34" s="114"/>
      <c r="Q34" s="114"/>
      <c r="R34" s="114"/>
      <c r="S34" s="115"/>
      <c r="T34" s="115">
        <f>+O34+S34</f>
        <v>11800</v>
      </c>
      <c r="U34" s="78">
        <f>O34/T34*100</f>
        <v>100</v>
      </c>
      <c r="V34" s="112">
        <f>S34/T34*100</f>
        <v>0</v>
      </c>
      <c r="W34" s="57"/>
    </row>
    <row r="35" spans="1:23" ht="23.25">
      <c r="A35" s="58"/>
      <c r="B35" s="75"/>
      <c r="C35" s="75"/>
      <c r="D35" s="75"/>
      <c r="E35" s="75"/>
      <c r="F35" s="75"/>
      <c r="G35" s="75"/>
      <c r="H35" s="105"/>
      <c r="I35" s="106" t="s">
        <v>39</v>
      </c>
      <c r="J35" s="107"/>
      <c r="K35" s="114">
        <v>322440.5</v>
      </c>
      <c r="L35" s="115"/>
      <c r="M35" s="114"/>
      <c r="N35" s="115"/>
      <c r="O35" s="114">
        <f>+K35+L35+M35</f>
        <v>322440.5</v>
      </c>
      <c r="P35" s="114"/>
      <c r="Q35" s="114"/>
      <c r="R35" s="114"/>
      <c r="S35" s="115"/>
      <c r="T35" s="115">
        <f>+O35+S35</f>
        <v>322440.5</v>
      </c>
      <c r="U35" s="78">
        <f>O35/T35*100</f>
        <v>100</v>
      </c>
      <c r="V35" s="112">
        <f>S35/T35*100</f>
        <v>0</v>
      </c>
      <c r="W35" s="57"/>
    </row>
    <row r="36" spans="1:23" ht="23.25">
      <c r="A36" s="58"/>
      <c r="B36" s="75"/>
      <c r="C36" s="75"/>
      <c r="D36" s="75"/>
      <c r="E36" s="75"/>
      <c r="F36" s="75"/>
      <c r="G36" s="75"/>
      <c r="H36" s="105"/>
      <c r="I36" s="106" t="s">
        <v>40</v>
      </c>
      <c r="J36" s="107"/>
      <c r="K36" s="114"/>
      <c r="L36" s="114"/>
      <c r="M36" s="114">
        <f>(M35/M34)*100</f>
        <v>0</v>
      </c>
      <c r="N36" s="114"/>
      <c r="O36" s="114">
        <f>(O35/O34)*100</f>
        <v>2732.5466101694915</v>
      </c>
      <c r="P36" s="114"/>
      <c r="Q36" s="114"/>
      <c r="R36" s="114"/>
      <c r="S36" s="114"/>
      <c r="T36" s="114">
        <f>(T35/T34)*100</f>
        <v>2732.5466101694915</v>
      </c>
      <c r="U36" s="78"/>
      <c r="V36" s="78"/>
      <c r="W36" s="57"/>
    </row>
    <row r="37" spans="1:23" ht="23.25">
      <c r="A37" s="58"/>
      <c r="B37" s="75"/>
      <c r="C37" s="75"/>
      <c r="D37" s="75"/>
      <c r="E37" s="75"/>
      <c r="F37" s="75"/>
      <c r="G37" s="75"/>
      <c r="H37" s="105"/>
      <c r="I37" s="106"/>
      <c r="J37" s="107"/>
      <c r="K37" s="120"/>
      <c r="L37" s="78"/>
      <c r="M37" s="120"/>
      <c r="N37" s="78"/>
      <c r="O37" s="78"/>
      <c r="P37" s="120"/>
      <c r="Q37" s="120"/>
      <c r="R37" s="120"/>
      <c r="S37" s="78">
        <f>SUM(P37:R37)</f>
        <v>0</v>
      </c>
      <c r="T37" s="78"/>
      <c r="U37" s="78"/>
      <c r="V37" s="78"/>
      <c r="W37" s="57"/>
    </row>
    <row r="38" spans="1:23" ht="23.25">
      <c r="A38" s="58"/>
      <c r="B38" s="94"/>
      <c r="C38" s="94"/>
      <c r="D38" s="94"/>
      <c r="E38" s="94"/>
      <c r="F38" s="94"/>
      <c r="G38" s="94"/>
      <c r="H38" s="121"/>
      <c r="I38" s="122"/>
      <c r="J38" s="123"/>
      <c r="K38" s="124"/>
      <c r="L38" s="125"/>
      <c r="M38" s="124"/>
      <c r="N38" s="125"/>
      <c r="O38" s="126"/>
      <c r="P38" s="124"/>
      <c r="Q38" s="124"/>
      <c r="R38" s="124"/>
      <c r="S38" s="124"/>
      <c r="T38" s="125"/>
      <c r="U38" s="125"/>
      <c r="V38" s="125"/>
      <c r="W38" s="57"/>
    </row>
    <row r="39" spans="1:23" ht="23.2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23.25">
      <c r="A40" s="57"/>
      <c r="B40" s="127" t="s">
        <v>86</v>
      </c>
      <c r="C40" s="127"/>
      <c r="D40" s="127"/>
      <c r="E40" s="127"/>
      <c r="F40" s="127"/>
      <c r="G40" s="58"/>
      <c r="H40" s="58"/>
      <c r="I40" s="58"/>
      <c r="J40" s="58"/>
      <c r="K40" s="57"/>
      <c r="L40" s="57"/>
      <c r="M40" s="57"/>
      <c r="N40" s="57"/>
      <c r="O40" s="57"/>
      <c r="P40" s="57"/>
      <c r="Q40" s="57"/>
      <c r="R40" s="57"/>
      <c r="S40" s="62"/>
      <c r="T40" s="62"/>
      <c r="U40" s="62"/>
      <c r="V40" s="62" t="s">
        <v>73</v>
      </c>
      <c r="W40" s="57"/>
    </row>
    <row r="41" spans="1:23" ht="23.25">
      <c r="A41" s="57"/>
      <c r="B41" s="66"/>
      <c r="C41" s="67"/>
      <c r="D41" s="67"/>
      <c r="E41" s="67"/>
      <c r="F41" s="67"/>
      <c r="G41" s="67"/>
      <c r="H41" s="66"/>
      <c r="I41" s="67"/>
      <c r="J41" s="128"/>
      <c r="K41" s="69" t="s">
        <v>0</v>
      </c>
      <c r="L41" s="69"/>
      <c r="M41" s="69"/>
      <c r="N41" s="69"/>
      <c r="O41" s="69"/>
      <c r="P41" s="70" t="s">
        <v>1</v>
      </c>
      <c r="Q41" s="69"/>
      <c r="R41" s="69"/>
      <c r="S41" s="69"/>
      <c r="T41" s="70" t="s">
        <v>2</v>
      </c>
      <c r="U41" s="69"/>
      <c r="V41" s="71"/>
      <c r="W41" s="57"/>
    </row>
    <row r="42" spans="1:23" ht="23.25">
      <c r="A42" s="57"/>
      <c r="B42" s="72" t="s">
        <v>3</v>
      </c>
      <c r="C42" s="73"/>
      <c r="D42" s="73"/>
      <c r="E42" s="73"/>
      <c r="F42" s="73"/>
      <c r="G42" s="74"/>
      <c r="H42" s="75"/>
      <c r="I42" s="58"/>
      <c r="J42" s="118"/>
      <c r="K42" s="77"/>
      <c r="L42" s="78"/>
      <c r="M42" s="79"/>
      <c r="N42" s="80"/>
      <c r="O42" s="81"/>
      <c r="P42" s="82"/>
      <c r="Q42" s="77"/>
      <c r="R42" s="83"/>
      <c r="S42" s="81"/>
      <c r="T42" s="81"/>
      <c r="U42" s="84" t="s">
        <v>4</v>
      </c>
      <c r="V42" s="85"/>
      <c r="W42" s="57"/>
    </row>
    <row r="43" spans="1:23" ht="23.25">
      <c r="A43" s="57"/>
      <c r="B43" s="75"/>
      <c r="C43" s="86"/>
      <c r="D43" s="86"/>
      <c r="E43" s="86"/>
      <c r="F43" s="87"/>
      <c r="G43" s="86"/>
      <c r="H43" s="75"/>
      <c r="I43" s="88" t="s">
        <v>5</v>
      </c>
      <c r="J43" s="118"/>
      <c r="K43" s="89" t="s">
        <v>6</v>
      </c>
      <c r="L43" s="90" t="s">
        <v>7</v>
      </c>
      <c r="M43" s="91" t="s">
        <v>6</v>
      </c>
      <c r="N43" s="80" t="s">
        <v>8</v>
      </c>
      <c r="O43" s="78"/>
      <c r="P43" s="92" t="s">
        <v>9</v>
      </c>
      <c r="Q43" s="89" t="s">
        <v>10</v>
      </c>
      <c r="R43" s="83" t="s">
        <v>32</v>
      </c>
      <c r="S43" s="81"/>
      <c r="T43" s="81"/>
      <c r="U43" s="81"/>
      <c r="V43" s="90"/>
      <c r="W43" s="57"/>
    </row>
    <row r="44" spans="1:23" ht="23.25">
      <c r="A44" s="57"/>
      <c r="B44" s="93" t="s">
        <v>26</v>
      </c>
      <c r="C44" s="93" t="s">
        <v>27</v>
      </c>
      <c r="D44" s="93" t="s">
        <v>28</v>
      </c>
      <c r="E44" s="93" t="s">
        <v>29</v>
      </c>
      <c r="F44" s="93" t="s">
        <v>30</v>
      </c>
      <c r="G44" s="93" t="s">
        <v>31</v>
      </c>
      <c r="H44" s="75"/>
      <c r="I44" s="88"/>
      <c r="J44" s="118"/>
      <c r="K44" s="89" t="s">
        <v>11</v>
      </c>
      <c r="L44" s="90" t="s">
        <v>12</v>
      </c>
      <c r="M44" s="91" t="s">
        <v>13</v>
      </c>
      <c r="N44" s="80" t="s">
        <v>14</v>
      </c>
      <c r="O44" s="90" t="s">
        <v>15</v>
      </c>
      <c r="P44" s="92" t="s">
        <v>16</v>
      </c>
      <c r="Q44" s="89" t="s">
        <v>17</v>
      </c>
      <c r="R44" s="83" t="s">
        <v>33</v>
      </c>
      <c r="S44" s="80" t="s">
        <v>15</v>
      </c>
      <c r="T44" s="80" t="s">
        <v>18</v>
      </c>
      <c r="U44" s="80" t="s">
        <v>19</v>
      </c>
      <c r="V44" s="90" t="s">
        <v>20</v>
      </c>
      <c r="W44" s="57"/>
    </row>
    <row r="45" spans="1:23" ht="23.25">
      <c r="A45" s="57"/>
      <c r="B45" s="94"/>
      <c r="C45" s="94"/>
      <c r="D45" s="94"/>
      <c r="E45" s="94"/>
      <c r="F45" s="94"/>
      <c r="G45" s="94"/>
      <c r="H45" s="94"/>
      <c r="I45" s="95"/>
      <c r="J45" s="129"/>
      <c r="K45" s="97"/>
      <c r="L45" s="98"/>
      <c r="M45" s="99"/>
      <c r="N45" s="100"/>
      <c r="O45" s="101"/>
      <c r="P45" s="102" t="s">
        <v>21</v>
      </c>
      <c r="Q45" s="97"/>
      <c r="R45" s="103"/>
      <c r="S45" s="101"/>
      <c r="T45" s="101"/>
      <c r="U45" s="101"/>
      <c r="V45" s="104"/>
      <c r="W45" s="57"/>
    </row>
    <row r="46" spans="1:23" ht="23.25">
      <c r="A46" s="58"/>
      <c r="B46" s="117"/>
      <c r="C46" s="117"/>
      <c r="D46" s="117"/>
      <c r="E46" s="117"/>
      <c r="F46" s="117"/>
      <c r="G46" s="117"/>
      <c r="H46" s="105"/>
      <c r="I46" s="106"/>
      <c r="J46" s="107"/>
      <c r="K46" s="120"/>
      <c r="L46" s="78"/>
      <c r="M46" s="120"/>
      <c r="N46" s="78"/>
      <c r="O46" s="78">
        <f>SUM(K46:N46)</f>
        <v>0</v>
      </c>
      <c r="P46" s="120"/>
      <c r="Q46" s="120"/>
      <c r="R46" s="120"/>
      <c r="S46" s="78"/>
      <c r="T46" s="78"/>
      <c r="U46" s="78"/>
      <c r="V46" s="78"/>
      <c r="W46" s="57"/>
    </row>
    <row r="47" spans="1:23" ht="23.25">
      <c r="A47" s="58"/>
      <c r="B47" s="116" t="s">
        <v>48</v>
      </c>
      <c r="C47" s="75"/>
      <c r="D47" s="75"/>
      <c r="E47" s="75"/>
      <c r="F47" s="75"/>
      <c r="G47" s="93"/>
      <c r="H47" s="105"/>
      <c r="I47" s="106" t="s">
        <v>80</v>
      </c>
      <c r="J47" s="107"/>
      <c r="K47" s="114"/>
      <c r="L47" s="115"/>
      <c r="M47" s="114"/>
      <c r="N47" s="115"/>
      <c r="O47" s="115">
        <f>SUM(K47:N47)</f>
        <v>0</v>
      </c>
      <c r="P47" s="114"/>
      <c r="Q47" s="114"/>
      <c r="R47" s="114"/>
      <c r="S47" s="115"/>
      <c r="T47" s="115"/>
      <c r="U47" s="115"/>
      <c r="V47" s="78"/>
      <c r="W47" s="57"/>
    </row>
    <row r="48" spans="1:23" ht="23.25">
      <c r="A48" s="58"/>
      <c r="B48" s="75"/>
      <c r="C48" s="75"/>
      <c r="D48" s="75"/>
      <c r="E48" s="75"/>
      <c r="F48" s="75"/>
      <c r="G48" s="75"/>
      <c r="H48" s="105"/>
      <c r="I48" s="106" t="s">
        <v>79</v>
      </c>
      <c r="J48" s="107"/>
      <c r="K48" s="114"/>
      <c r="L48" s="115"/>
      <c r="M48" s="114"/>
      <c r="N48" s="115"/>
      <c r="O48" s="115">
        <f>SUM(K48:N48)</f>
        <v>0</v>
      </c>
      <c r="P48" s="114"/>
      <c r="Q48" s="114"/>
      <c r="R48" s="114"/>
      <c r="S48" s="115"/>
      <c r="T48" s="115"/>
      <c r="U48" s="115"/>
      <c r="V48" s="78"/>
      <c r="W48" s="57"/>
    </row>
    <row r="49" spans="1:23" ht="23.25">
      <c r="A49" s="58"/>
      <c r="B49" s="75"/>
      <c r="C49" s="75"/>
      <c r="D49" s="75"/>
      <c r="E49" s="75"/>
      <c r="F49" s="75"/>
      <c r="G49" s="75"/>
      <c r="H49" s="105"/>
      <c r="I49" s="106" t="s">
        <v>38</v>
      </c>
      <c r="J49" s="107"/>
      <c r="K49" s="114">
        <f aca="true" t="shared" si="3" ref="K49:P49">SUM(K54)</f>
        <v>0</v>
      </c>
      <c r="L49" s="114">
        <f t="shared" si="3"/>
        <v>0</v>
      </c>
      <c r="M49" s="114">
        <f t="shared" si="3"/>
        <v>0</v>
      </c>
      <c r="N49" s="114">
        <f t="shared" si="3"/>
        <v>0</v>
      </c>
      <c r="O49" s="114">
        <f t="shared" si="3"/>
        <v>0</v>
      </c>
      <c r="P49" s="114">
        <f t="shared" si="3"/>
        <v>0</v>
      </c>
      <c r="Q49" s="114">
        <f>+Q65</f>
        <v>104120.5</v>
      </c>
      <c r="R49" s="114">
        <f>SUM(R54)</f>
        <v>0</v>
      </c>
      <c r="S49" s="114">
        <f>SUM(S54)</f>
        <v>104120.5</v>
      </c>
      <c r="T49" s="114">
        <f>SUM(T54)</f>
        <v>104120.5</v>
      </c>
      <c r="U49" s="112">
        <f>O49/T49*100</f>
        <v>0</v>
      </c>
      <c r="V49" s="78">
        <f>S49/T49*100</f>
        <v>100</v>
      </c>
      <c r="W49" s="57"/>
    </row>
    <row r="50" spans="1:23" ht="23.25">
      <c r="A50" s="58"/>
      <c r="B50" s="75"/>
      <c r="C50" s="75"/>
      <c r="D50" s="75"/>
      <c r="E50" s="75"/>
      <c r="F50" s="75"/>
      <c r="G50" s="75"/>
      <c r="H50" s="105"/>
      <c r="I50" s="106" t="s">
        <v>39</v>
      </c>
      <c r="J50" s="107"/>
      <c r="K50" s="114"/>
      <c r="L50" s="115"/>
      <c r="M50" s="114"/>
      <c r="N50" s="115"/>
      <c r="O50" s="115">
        <f>SUM(K50:N50)</f>
        <v>0</v>
      </c>
      <c r="P50" s="114"/>
      <c r="Q50" s="114">
        <f>+Q66</f>
        <v>61895.8</v>
      </c>
      <c r="R50" s="114"/>
      <c r="S50" s="115">
        <f aca="true" t="shared" si="4" ref="S50:S69">SUM(P50:R50)</f>
        <v>61895.8</v>
      </c>
      <c r="T50" s="115">
        <f>+O50+S50</f>
        <v>61895.8</v>
      </c>
      <c r="U50" s="112">
        <f>O50/T50*100</f>
        <v>0</v>
      </c>
      <c r="V50" s="78">
        <f>S50/T50*100</f>
        <v>100</v>
      </c>
      <c r="W50" s="57"/>
    </row>
    <row r="51" spans="1:23" ht="23.25">
      <c r="A51" s="58"/>
      <c r="B51" s="75"/>
      <c r="C51" s="75"/>
      <c r="D51" s="75"/>
      <c r="E51" s="75"/>
      <c r="F51" s="75"/>
      <c r="G51" s="75"/>
      <c r="H51" s="105"/>
      <c r="I51" s="106" t="s">
        <v>40</v>
      </c>
      <c r="J51" s="107"/>
      <c r="K51" s="114"/>
      <c r="L51" s="114"/>
      <c r="M51" s="114"/>
      <c r="N51" s="114"/>
      <c r="O51" s="114"/>
      <c r="P51" s="114"/>
      <c r="Q51" s="114">
        <f>(Q50/Q49)*100</f>
        <v>59.44631460663366</v>
      </c>
      <c r="R51" s="114"/>
      <c r="S51" s="114">
        <f>(S50/S49)*100</f>
        <v>59.44631460663366</v>
      </c>
      <c r="T51" s="114">
        <f>(T50/T49)*100</f>
        <v>59.44631460663366</v>
      </c>
      <c r="U51" s="115"/>
      <c r="V51" s="78"/>
      <c r="W51" s="57"/>
    </row>
    <row r="52" spans="1:23" ht="23.25">
      <c r="A52" s="58"/>
      <c r="B52" s="75"/>
      <c r="C52" s="75"/>
      <c r="D52" s="75"/>
      <c r="E52" s="75"/>
      <c r="F52" s="75"/>
      <c r="G52" s="75"/>
      <c r="H52" s="105"/>
      <c r="I52" s="106"/>
      <c r="J52" s="107"/>
      <c r="K52" s="114"/>
      <c r="L52" s="115"/>
      <c r="M52" s="114"/>
      <c r="N52" s="115"/>
      <c r="O52" s="115"/>
      <c r="P52" s="114"/>
      <c r="Q52" s="114"/>
      <c r="R52" s="114"/>
      <c r="S52" s="115">
        <f t="shared" si="4"/>
        <v>0</v>
      </c>
      <c r="T52" s="115"/>
      <c r="U52" s="115"/>
      <c r="V52" s="78"/>
      <c r="W52" s="57"/>
    </row>
    <row r="53" spans="1:23" ht="23.25">
      <c r="A53" s="58"/>
      <c r="B53" s="117"/>
      <c r="C53" s="130" t="s">
        <v>49</v>
      </c>
      <c r="D53" s="118"/>
      <c r="E53" s="118"/>
      <c r="F53" s="118"/>
      <c r="G53" s="118"/>
      <c r="H53" s="106"/>
      <c r="I53" s="106" t="s">
        <v>50</v>
      </c>
      <c r="J53" s="107"/>
      <c r="K53" s="119"/>
      <c r="L53" s="119"/>
      <c r="M53" s="119"/>
      <c r="N53" s="119"/>
      <c r="O53" s="115"/>
      <c r="P53" s="119"/>
      <c r="Q53" s="119"/>
      <c r="R53" s="119"/>
      <c r="S53" s="115">
        <f t="shared" si="4"/>
        <v>0</v>
      </c>
      <c r="T53" s="119"/>
      <c r="U53" s="119"/>
      <c r="V53" s="76"/>
      <c r="W53" s="57"/>
    </row>
    <row r="54" spans="1:23" ht="23.25">
      <c r="A54" s="58"/>
      <c r="B54" s="75"/>
      <c r="C54" s="75"/>
      <c r="D54" s="75"/>
      <c r="E54" s="75"/>
      <c r="F54" s="75"/>
      <c r="G54" s="75"/>
      <c r="H54" s="105"/>
      <c r="I54" s="106" t="s">
        <v>38</v>
      </c>
      <c r="J54" s="107"/>
      <c r="K54" s="114"/>
      <c r="L54" s="115"/>
      <c r="M54" s="114"/>
      <c r="N54" s="115"/>
      <c r="O54" s="115"/>
      <c r="P54" s="114"/>
      <c r="Q54" s="114">
        <v>104120.5</v>
      </c>
      <c r="R54" s="114"/>
      <c r="S54" s="115">
        <f t="shared" si="4"/>
        <v>104120.5</v>
      </c>
      <c r="T54" s="115">
        <f>+O54+S54</f>
        <v>104120.5</v>
      </c>
      <c r="U54" s="112">
        <f>O54/T54*100</f>
        <v>0</v>
      </c>
      <c r="V54" s="78">
        <f>S54/T54*100</f>
        <v>100</v>
      </c>
      <c r="W54" s="57"/>
    </row>
    <row r="55" spans="1:23" ht="23.25">
      <c r="A55" s="58"/>
      <c r="B55" s="75"/>
      <c r="C55" s="75"/>
      <c r="D55" s="75"/>
      <c r="E55" s="75"/>
      <c r="F55" s="75"/>
      <c r="G55" s="75"/>
      <c r="H55" s="105"/>
      <c r="I55" s="106" t="s">
        <v>39</v>
      </c>
      <c r="J55" s="107"/>
      <c r="K55" s="114"/>
      <c r="L55" s="115"/>
      <c r="M55" s="114"/>
      <c r="N55" s="115"/>
      <c r="O55" s="115"/>
      <c r="P55" s="114"/>
      <c r="Q55" s="114">
        <v>61895.8</v>
      </c>
      <c r="R55" s="114"/>
      <c r="S55" s="115">
        <f t="shared" si="4"/>
        <v>61895.8</v>
      </c>
      <c r="T55" s="115">
        <f>+O55+S55</f>
        <v>61895.8</v>
      </c>
      <c r="U55" s="115"/>
      <c r="V55" s="78">
        <f>S55/T55*100</f>
        <v>100</v>
      </c>
      <c r="W55" s="57"/>
    </row>
    <row r="56" spans="1:23" ht="23.25">
      <c r="A56" s="58"/>
      <c r="B56" s="75"/>
      <c r="C56" s="75"/>
      <c r="D56" s="75"/>
      <c r="E56" s="75"/>
      <c r="F56" s="75"/>
      <c r="G56" s="75"/>
      <c r="H56" s="105"/>
      <c r="I56" s="106" t="s">
        <v>40</v>
      </c>
      <c r="J56" s="107"/>
      <c r="K56" s="114"/>
      <c r="L56" s="114"/>
      <c r="M56" s="114"/>
      <c r="N56" s="114"/>
      <c r="O56" s="114"/>
      <c r="P56" s="114"/>
      <c r="Q56" s="114">
        <f>(Q55/Q54)*100</f>
        <v>59.44631460663366</v>
      </c>
      <c r="R56" s="114"/>
      <c r="S56" s="114">
        <f>(S55/S54)*100</f>
        <v>59.44631460663366</v>
      </c>
      <c r="T56" s="114">
        <f>(T55/T54)*100</f>
        <v>59.44631460663366</v>
      </c>
      <c r="U56" s="115"/>
      <c r="V56" s="78"/>
      <c r="W56" s="57"/>
    </row>
    <row r="57" spans="1:23" ht="23.25">
      <c r="A57" s="58"/>
      <c r="B57" s="75"/>
      <c r="C57" s="75"/>
      <c r="D57" s="75"/>
      <c r="E57" s="75"/>
      <c r="F57" s="75"/>
      <c r="G57" s="75"/>
      <c r="H57" s="105"/>
      <c r="I57" s="106"/>
      <c r="J57" s="107"/>
      <c r="K57" s="119"/>
      <c r="L57" s="119"/>
      <c r="M57" s="119"/>
      <c r="N57" s="119"/>
      <c r="O57" s="115"/>
      <c r="P57" s="119"/>
      <c r="Q57" s="119"/>
      <c r="R57" s="119"/>
      <c r="S57" s="115">
        <f t="shared" si="4"/>
        <v>0</v>
      </c>
      <c r="T57" s="119"/>
      <c r="U57" s="119"/>
      <c r="V57" s="76"/>
      <c r="W57" s="57"/>
    </row>
    <row r="58" spans="1:23" ht="23.25">
      <c r="A58" s="58"/>
      <c r="B58" s="75"/>
      <c r="C58" s="75"/>
      <c r="D58" s="116" t="s">
        <v>43</v>
      </c>
      <c r="E58" s="75"/>
      <c r="F58" s="75"/>
      <c r="G58" s="75"/>
      <c r="H58" s="105"/>
      <c r="I58" s="106" t="s">
        <v>44</v>
      </c>
      <c r="J58" s="107"/>
      <c r="K58" s="114"/>
      <c r="L58" s="115"/>
      <c r="M58" s="114"/>
      <c r="N58" s="115"/>
      <c r="O58" s="115"/>
      <c r="P58" s="114"/>
      <c r="Q58" s="114"/>
      <c r="R58" s="114"/>
      <c r="S58" s="115">
        <f t="shared" si="4"/>
        <v>0</v>
      </c>
      <c r="T58" s="115"/>
      <c r="U58" s="115"/>
      <c r="V58" s="78"/>
      <c r="W58" s="57"/>
    </row>
    <row r="59" spans="1:23" ht="23.25">
      <c r="A59" s="58"/>
      <c r="B59" s="75"/>
      <c r="C59" s="75"/>
      <c r="D59" s="75"/>
      <c r="E59" s="75"/>
      <c r="F59" s="75"/>
      <c r="G59" s="75"/>
      <c r="H59" s="105"/>
      <c r="I59" s="106" t="s">
        <v>45</v>
      </c>
      <c r="J59" s="107"/>
      <c r="K59" s="114"/>
      <c r="L59" s="115"/>
      <c r="M59" s="114"/>
      <c r="N59" s="115"/>
      <c r="O59" s="115"/>
      <c r="P59" s="114"/>
      <c r="Q59" s="114"/>
      <c r="R59" s="114"/>
      <c r="S59" s="115">
        <f t="shared" si="4"/>
        <v>0</v>
      </c>
      <c r="T59" s="115"/>
      <c r="U59" s="115"/>
      <c r="V59" s="78"/>
      <c r="W59" s="57"/>
    </row>
    <row r="60" spans="1:23" ht="23.25">
      <c r="A60" s="58"/>
      <c r="B60" s="75"/>
      <c r="C60" s="75"/>
      <c r="D60" s="75"/>
      <c r="E60" s="75"/>
      <c r="F60" s="75"/>
      <c r="G60" s="75"/>
      <c r="H60" s="105"/>
      <c r="I60" s="106" t="s">
        <v>38</v>
      </c>
      <c r="J60" s="107"/>
      <c r="K60" s="114"/>
      <c r="L60" s="115"/>
      <c r="M60" s="114"/>
      <c r="N60" s="115"/>
      <c r="O60" s="115"/>
      <c r="P60" s="114"/>
      <c r="Q60" s="114">
        <v>104120.5</v>
      </c>
      <c r="R60" s="114"/>
      <c r="S60" s="115">
        <f t="shared" si="4"/>
        <v>104120.5</v>
      </c>
      <c r="T60" s="115">
        <f>+O60+S60</f>
        <v>104120.5</v>
      </c>
      <c r="U60" s="112">
        <f>O60/T60*100</f>
        <v>0</v>
      </c>
      <c r="V60" s="78">
        <f>S60/T60*100</f>
        <v>100</v>
      </c>
      <c r="W60" s="57"/>
    </row>
    <row r="61" spans="1:23" ht="23.25">
      <c r="A61" s="58"/>
      <c r="B61" s="75"/>
      <c r="C61" s="93"/>
      <c r="D61" s="93"/>
      <c r="E61" s="131"/>
      <c r="F61" s="118"/>
      <c r="G61" s="118"/>
      <c r="H61" s="106"/>
      <c r="I61" s="106" t="s">
        <v>39</v>
      </c>
      <c r="J61" s="107"/>
      <c r="K61" s="114"/>
      <c r="L61" s="115"/>
      <c r="M61" s="114"/>
      <c r="N61" s="115"/>
      <c r="O61" s="115"/>
      <c r="P61" s="114"/>
      <c r="Q61" s="114">
        <v>61895.8</v>
      </c>
      <c r="R61" s="114"/>
      <c r="S61" s="115">
        <f t="shared" si="4"/>
        <v>61895.8</v>
      </c>
      <c r="T61" s="115">
        <f>+O61+S61</f>
        <v>61895.8</v>
      </c>
      <c r="U61" s="115"/>
      <c r="V61" s="78">
        <f>S61/T61*100</f>
        <v>100</v>
      </c>
      <c r="W61" s="57"/>
    </row>
    <row r="62" spans="1:23" ht="23.25">
      <c r="A62" s="58"/>
      <c r="B62" s="131"/>
      <c r="C62" s="93"/>
      <c r="D62" s="93"/>
      <c r="E62" s="93"/>
      <c r="F62" s="93"/>
      <c r="G62" s="75"/>
      <c r="H62" s="105"/>
      <c r="I62" s="106" t="s">
        <v>40</v>
      </c>
      <c r="J62" s="107"/>
      <c r="K62" s="114"/>
      <c r="L62" s="114"/>
      <c r="M62" s="114"/>
      <c r="N62" s="114"/>
      <c r="O62" s="114"/>
      <c r="P62" s="114"/>
      <c r="Q62" s="114">
        <f>(Q61/Q60)*100</f>
        <v>59.44631460663366</v>
      </c>
      <c r="R62" s="114"/>
      <c r="S62" s="114">
        <f>(S61/S60)*100</f>
        <v>59.44631460663366</v>
      </c>
      <c r="T62" s="114">
        <f>(T61/T60)*100</f>
        <v>59.44631460663366</v>
      </c>
      <c r="U62" s="132"/>
      <c r="V62" s="78"/>
      <c r="W62" s="57"/>
    </row>
    <row r="63" spans="1:23" ht="23.25">
      <c r="A63" s="58"/>
      <c r="B63" s="117"/>
      <c r="C63" s="75"/>
      <c r="D63" s="75"/>
      <c r="E63" s="75"/>
      <c r="F63" s="75"/>
      <c r="G63" s="75"/>
      <c r="H63" s="105"/>
      <c r="I63" s="106"/>
      <c r="J63" s="107"/>
      <c r="K63" s="133"/>
      <c r="L63" s="115"/>
      <c r="M63" s="134"/>
      <c r="N63" s="132"/>
      <c r="O63" s="115"/>
      <c r="P63" s="135"/>
      <c r="Q63" s="133"/>
      <c r="R63" s="136"/>
      <c r="S63" s="115">
        <f t="shared" si="4"/>
        <v>0</v>
      </c>
      <c r="T63" s="132"/>
      <c r="U63" s="132"/>
      <c r="V63" s="78"/>
      <c r="W63" s="57"/>
    </row>
    <row r="64" spans="1:23" ht="23.25">
      <c r="A64" s="58"/>
      <c r="B64" s="117"/>
      <c r="C64" s="75"/>
      <c r="D64" s="75"/>
      <c r="E64" s="75"/>
      <c r="F64" s="116" t="s">
        <v>51</v>
      </c>
      <c r="G64" s="75"/>
      <c r="H64" s="105"/>
      <c r="I64" s="106" t="s">
        <v>52</v>
      </c>
      <c r="J64" s="107"/>
      <c r="K64" s="133"/>
      <c r="L64" s="115"/>
      <c r="M64" s="134"/>
      <c r="N64" s="132"/>
      <c r="O64" s="115"/>
      <c r="P64" s="135"/>
      <c r="Q64" s="133"/>
      <c r="R64" s="136"/>
      <c r="S64" s="115">
        <f t="shared" si="4"/>
        <v>0</v>
      </c>
      <c r="T64" s="132"/>
      <c r="U64" s="132"/>
      <c r="V64" s="78"/>
      <c r="W64" s="57"/>
    </row>
    <row r="65" spans="1:23" ht="23.25">
      <c r="A65" s="58"/>
      <c r="B65" s="117"/>
      <c r="C65" s="118"/>
      <c r="D65" s="118"/>
      <c r="E65" s="118"/>
      <c r="F65" s="118"/>
      <c r="G65" s="118"/>
      <c r="H65" s="106"/>
      <c r="I65" s="106" t="s">
        <v>38</v>
      </c>
      <c r="J65" s="107"/>
      <c r="K65" s="119"/>
      <c r="L65" s="119"/>
      <c r="M65" s="119"/>
      <c r="N65" s="119"/>
      <c r="O65" s="115"/>
      <c r="P65" s="119"/>
      <c r="Q65" s="119">
        <v>104120.5</v>
      </c>
      <c r="R65" s="119"/>
      <c r="S65" s="115">
        <f t="shared" si="4"/>
        <v>104120.5</v>
      </c>
      <c r="T65" s="115">
        <f>+O65+S65</f>
        <v>104120.5</v>
      </c>
      <c r="U65" s="112">
        <f>O65/T65*100</f>
        <v>0</v>
      </c>
      <c r="V65" s="78">
        <f>S65/T65*100</f>
        <v>100</v>
      </c>
      <c r="W65" s="57"/>
    </row>
    <row r="66" spans="1:23" ht="23.25">
      <c r="A66" s="58"/>
      <c r="B66" s="117"/>
      <c r="C66" s="118"/>
      <c r="D66" s="118"/>
      <c r="E66" s="118"/>
      <c r="F66" s="118"/>
      <c r="G66" s="118"/>
      <c r="H66" s="106"/>
      <c r="I66" s="106" t="s">
        <v>39</v>
      </c>
      <c r="J66" s="107"/>
      <c r="K66" s="119"/>
      <c r="L66" s="119"/>
      <c r="M66" s="119"/>
      <c r="N66" s="119"/>
      <c r="O66" s="115"/>
      <c r="P66" s="119"/>
      <c r="Q66" s="119">
        <v>61895.8</v>
      </c>
      <c r="R66" s="119"/>
      <c r="S66" s="115">
        <f t="shared" si="4"/>
        <v>61895.8</v>
      </c>
      <c r="T66" s="115">
        <f>+O66+S66</f>
        <v>61895.8</v>
      </c>
      <c r="U66" s="112">
        <f>O66/T66*100</f>
        <v>0</v>
      </c>
      <c r="V66" s="78">
        <f>S66/T66*100</f>
        <v>100</v>
      </c>
      <c r="W66" s="57"/>
    </row>
    <row r="67" spans="1:23" ht="23.25">
      <c r="A67" s="58"/>
      <c r="B67" s="131"/>
      <c r="C67" s="131"/>
      <c r="D67" s="131"/>
      <c r="E67" s="131"/>
      <c r="F67" s="131"/>
      <c r="G67" s="117"/>
      <c r="H67" s="105"/>
      <c r="I67" s="106" t="s">
        <v>40</v>
      </c>
      <c r="J67" s="107"/>
      <c r="K67" s="114"/>
      <c r="L67" s="114"/>
      <c r="M67" s="114"/>
      <c r="N67" s="114"/>
      <c r="O67" s="114"/>
      <c r="P67" s="114"/>
      <c r="Q67" s="114">
        <f>(Q66/Q65)*100</f>
        <v>59.44631460663366</v>
      </c>
      <c r="R67" s="114"/>
      <c r="S67" s="114">
        <f>(S66/S65)*100</f>
        <v>59.44631460663366</v>
      </c>
      <c r="T67" s="114">
        <f>(T66/T65)*100</f>
        <v>59.44631460663366</v>
      </c>
      <c r="U67" s="115"/>
      <c r="V67" s="78"/>
      <c r="W67" s="57"/>
    </row>
    <row r="68" spans="1:23" ht="23.25">
      <c r="A68" s="58"/>
      <c r="B68" s="117"/>
      <c r="C68" s="117"/>
      <c r="D68" s="117"/>
      <c r="E68" s="117"/>
      <c r="F68" s="117"/>
      <c r="G68" s="117"/>
      <c r="H68" s="105"/>
      <c r="I68" s="106"/>
      <c r="J68" s="107"/>
      <c r="K68" s="114"/>
      <c r="L68" s="115"/>
      <c r="M68" s="114"/>
      <c r="N68" s="115"/>
      <c r="O68" s="115">
        <f>SUM(K68:N68)</f>
        <v>0</v>
      </c>
      <c r="P68" s="114"/>
      <c r="Q68" s="114"/>
      <c r="R68" s="114"/>
      <c r="S68" s="115">
        <f t="shared" si="4"/>
        <v>0</v>
      </c>
      <c r="T68" s="115"/>
      <c r="U68" s="115"/>
      <c r="V68" s="78"/>
      <c r="W68" s="57"/>
    </row>
    <row r="69" spans="1:23" ht="23.25">
      <c r="A69" s="58"/>
      <c r="B69" s="137" t="s">
        <v>53</v>
      </c>
      <c r="C69" s="118"/>
      <c r="D69" s="118"/>
      <c r="E69" s="118"/>
      <c r="F69" s="118"/>
      <c r="G69" s="118"/>
      <c r="H69" s="106"/>
      <c r="I69" s="106" t="s">
        <v>54</v>
      </c>
      <c r="J69" s="107"/>
      <c r="K69" s="119"/>
      <c r="L69" s="119"/>
      <c r="M69" s="119"/>
      <c r="N69" s="119"/>
      <c r="O69" s="115">
        <f>SUM(K69:N69)</f>
        <v>0</v>
      </c>
      <c r="P69" s="119"/>
      <c r="Q69" s="119"/>
      <c r="R69" s="119"/>
      <c r="S69" s="115">
        <f t="shared" si="4"/>
        <v>0</v>
      </c>
      <c r="T69" s="119"/>
      <c r="U69" s="119"/>
      <c r="V69" s="76"/>
      <c r="W69" s="57"/>
    </row>
    <row r="70" spans="1:23" ht="23.25">
      <c r="A70" s="58"/>
      <c r="B70" s="117"/>
      <c r="C70" s="117"/>
      <c r="D70" s="117"/>
      <c r="E70" s="117"/>
      <c r="F70" s="117"/>
      <c r="G70" s="117"/>
      <c r="H70" s="105"/>
      <c r="I70" s="106" t="s">
        <v>38</v>
      </c>
      <c r="J70" s="107"/>
      <c r="K70" s="114">
        <f aca="true" t="shared" si="5" ref="K70:T70">SUM(K96+K112+K163)</f>
        <v>1308031</v>
      </c>
      <c r="L70" s="114">
        <f t="shared" si="5"/>
        <v>1583652</v>
      </c>
      <c r="M70" s="114">
        <f t="shared" si="5"/>
        <v>1990593</v>
      </c>
      <c r="N70" s="114">
        <f t="shared" si="5"/>
        <v>0</v>
      </c>
      <c r="O70" s="114">
        <f t="shared" si="5"/>
        <v>4882276</v>
      </c>
      <c r="P70" s="114">
        <f t="shared" si="5"/>
        <v>175390</v>
      </c>
      <c r="Q70" s="114">
        <f t="shared" si="5"/>
        <v>1082052.5</v>
      </c>
      <c r="R70" s="114">
        <f t="shared" si="5"/>
        <v>400000</v>
      </c>
      <c r="S70" s="114">
        <f t="shared" si="5"/>
        <v>1657442.5000000002</v>
      </c>
      <c r="T70" s="114">
        <f t="shared" si="5"/>
        <v>6539718.5</v>
      </c>
      <c r="U70" s="78">
        <f>O70/T70*100</f>
        <v>74.65575161989007</v>
      </c>
      <c r="V70" s="78">
        <f>S70/T70*100</f>
        <v>25.344248380109942</v>
      </c>
      <c r="W70" s="57"/>
    </row>
    <row r="71" spans="1:23" ht="23.25">
      <c r="A71" s="58"/>
      <c r="B71" s="117"/>
      <c r="C71" s="117"/>
      <c r="D71" s="117"/>
      <c r="E71" s="117"/>
      <c r="F71" s="117"/>
      <c r="G71" s="117"/>
      <c r="H71" s="105"/>
      <c r="I71" s="106" t="s">
        <v>39</v>
      </c>
      <c r="J71" s="107"/>
      <c r="K71" s="114">
        <f>SUM(K97+K123+K164)</f>
        <v>2286231.9</v>
      </c>
      <c r="L71" s="114">
        <f>SUM(L97+L123+L164)</f>
        <v>1326658.5999999999</v>
      </c>
      <c r="M71" s="114">
        <f>SUM(M97+M123+M164)</f>
        <v>798076</v>
      </c>
      <c r="N71" s="115"/>
      <c r="O71" s="115">
        <f>SUM(K71:N71)</f>
        <v>4410966.5</v>
      </c>
      <c r="P71" s="114">
        <f>SUM(P97+P123+P164)</f>
        <v>159837.1</v>
      </c>
      <c r="Q71" s="114">
        <f>SUM(Q97+Q123+Q164)</f>
        <v>640766.1</v>
      </c>
      <c r="R71" s="114">
        <f>SUM(R97+R123+R164)</f>
        <v>400000</v>
      </c>
      <c r="S71" s="114">
        <f>SUM(S97+S123+S164)</f>
        <v>1200603.2</v>
      </c>
      <c r="T71" s="114">
        <f>SUM(T97+T123+T164)</f>
        <v>5611569.699999999</v>
      </c>
      <c r="U71" s="78">
        <f>O71/T71*100</f>
        <v>78.60485988439207</v>
      </c>
      <c r="V71" s="78">
        <f>S71/T71*100</f>
        <v>21.395140115607937</v>
      </c>
      <c r="W71" s="57"/>
    </row>
    <row r="72" spans="1:23" ht="23.25">
      <c r="A72" s="58"/>
      <c r="B72" s="117"/>
      <c r="C72" s="117"/>
      <c r="D72" s="117"/>
      <c r="E72" s="117"/>
      <c r="F72" s="117"/>
      <c r="G72" s="117"/>
      <c r="H72" s="105"/>
      <c r="I72" s="106" t="s">
        <v>40</v>
      </c>
      <c r="J72" s="107"/>
      <c r="K72" s="114">
        <f aca="true" t="shared" si="6" ref="K72:T72">(K71/K70)*100</f>
        <v>174.78422911995204</v>
      </c>
      <c r="L72" s="114">
        <f t="shared" si="6"/>
        <v>83.77210397233735</v>
      </c>
      <c r="M72" s="114">
        <f t="shared" si="6"/>
        <v>40.09237448338259</v>
      </c>
      <c r="N72" s="114"/>
      <c r="O72" s="114">
        <f t="shared" si="6"/>
        <v>90.34652076203803</v>
      </c>
      <c r="P72" s="114">
        <f t="shared" si="6"/>
        <v>91.13239067221622</v>
      </c>
      <c r="Q72" s="114">
        <f t="shared" si="6"/>
        <v>59.21765348723837</v>
      </c>
      <c r="R72" s="114">
        <f t="shared" si="6"/>
        <v>100</v>
      </c>
      <c r="S72" s="114">
        <f t="shared" si="6"/>
        <v>72.4370951028467</v>
      </c>
      <c r="T72" s="114">
        <f t="shared" si="6"/>
        <v>85.80751143952143</v>
      </c>
      <c r="U72" s="115"/>
      <c r="V72" s="78"/>
      <c r="W72" s="57"/>
    </row>
    <row r="73" spans="1:23" ht="23.25">
      <c r="A73" s="58"/>
      <c r="B73" s="117"/>
      <c r="C73" s="117"/>
      <c r="D73" s="117"/>
      <c r="E73" s="117"/>
      <c r="F73" s="117"/>
      <c r="G73" s="117"/>
      <c r="H73" s="105"/>
      <c r="I73" s="106"/>
      <c r="J73" s="107"/>
      <c r="K73" s="114"/>
      <c r="L73" s="115"/>
      <c r="M73" s="114"/>
      <c r="N73" s="115"/>
      <c r="O73" s="115">
        <f>SUM(K73:N73)</f>
        <v>0</v>
      </c>
      <c r="P73" s="114"/>
      <c r="Q73" s="114"/>
      <c r="R73" s="114"/>
      <c r="S73" s="115">
        <f>SUM(P73:R73)</f>
        <v>0</v>
      </c>
      <c r="T73" s="115"/>
      <c r="U73" s="115"/>
      <c r="V73" s="78"/>
      <c r="W73" s="57"/>
    </row>
    <row r="74" spans="1:23" ht="23.25">
      <c r="A74" s="58"/>
      <c r="B74" s="117"/>
      <c r="C74" s="116" t="s">
        <v>49</v>
      </c>
      <c r="D74" s="75"/>
      <c r="E74" s="75"/>
      <c r="F74" s="75"/>
      <c r="G74" s="93"/>
      <c r="H74" s="105"/>
      <c r="I74" s="106" t="s">
        <v>55</v>
      </c>
      <c r="J74" s="107"/>
      <c r="K74" s="114"/>
      <c r="L74" s="115"/>
      <c r="M74" s="114"/>
      <c r="N74" s="115"/>
      <c r="O74" s="115">
        <f>SUM(K74:N74)</f>
        <v>0</v>
      </c>
      <c r="P74" s="114"/>
      <c r="Q74" s="114"/>
      <c r="R74" s="114"/>
      <c r="S74" s="115">
        <f>SUM(P74:R74)</f>
        <v>0</v>
      </c>
      <c r="T74" s="115">
        <f>+O74+S74</f>
        <v>0</v>
      </c>
      <c r="U74" s="78"/>
      <c r="V74" s="78"/>
      <c r="W74" s="57"/>
    </row>
    <row r="75" spans="1:23" ht="23.25">
      <c r="A75" s="58"/>
      <c r="B75" s="117"/>
      <c r="C75" s="75"/>
      <c r="D75" s="75"/>
      <c r="E75" s="75"/>
      <c r="F75" s="75"/>
      <c r="G75" s="75"/>
      <c r="H75" s="105"/>
      <c r="I75" s="106" t="s">
        <v>38</v>
      </c>
      <c r="J75" s="107"/>
      <c r="K75" s="114">
        <f>K90</f>
        <v>1308031</v>
      </c>
      <c r="L75" s="114">
        <f>L90</f>
        <v>1583652</v>
      </c>
      <c r="M75" s="114">
        <f>M90</f>
        <v>1990593</v>
      </c>
      <c r="N75" s="114">
        <f>N90</f>
        <v>0</v>
      </c>
      <c r="O75" s="115">
        <f>SUM(K75:N75)</f>
        <v>4882276</v>
      </c>
      <c r="P75" s="114">
        <f>P90</f>
        <v>175390</v>
      </c>
      <c r="Q75" s="114">
        <f>Q90</f>
        <v>1082052.5</v>
      </c>
      <c r="R75" s="114">
        <f>R90</f>
        <v>400000</v>
      </c>
      <c r="S75" s="115">
        <f>SUM(P75:R75)</f>
        <v>1657442.5</v>
      </c>
      <c r="T75" s="115">
        <f>+O75+S75</f>
        <v>6539718.5</v>
      </c>
      <c r="U75" s="78">
        <f>O75/T75*100</f>
        <v>74.65575161989007</v>
      </c>
      <c r="V75" s="78">
        <f>S75/T75*100</f>
        <v>25.344248380109942</v>
      </c>
      <c r="W75" s="57"/>
    </row>
    <row r="76" spans="1:23" ht="23.25">
      <c r="A76" s="58"/>
      <c r="B76" s="138"/>
      <c r="C76" s="138"/>
      <c r="D76" s="138"/>
      <c r="E76" s="138"/>
      <c r="F76" s="138"/>
      <c r="G76" s="138"/>
      <c r="H76" s="121"/>
      <c r="I76" s="122"/>
      <c r="J76" s="123"/>
      <c r="K76" s="124"/>
      <c r="L76" s="125"/>
      <c r="M76" s="124"/>
      <c r="N76" s="125"/>
      <c r="O76" s="125"/>
      <c r="P76" s="124"/>
      <c r="Q76" s="125"/>
      <c r="R76" s="124"/>
      <c r="S76" s="124"/>
      <c r="T76" s="125"/>
      <c r="U76" s="125"/>
      <c r="V76" s="125"/>
      <c r="W76" s="57"/>
    </row>
    <row r="77" spans="1:23" ht="23.25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</row>
    <row r="78" spans="1:23" ht="23.25">
      <c r="A78" s="57"/>
      <c r="B78" s="127" t="s">
        <v>86</v>
      </c>
      <c r="C78" s="127"/>
      <c r="D78" s="127"/>
      <c r="E78" s="127"/>
      <c r="F78" s="127"/>
      <c r="G78" s="58"/>
      <c r="H78" s="58"/>
      <c r="I78" s="58"/>
      <c r="J78" s="58"/>
      <c r="K78" s="57"/>
      <c r="L78" s="57"/>
      <c r="M78" s="57"/>
      <c r="N78" s="57"/>
      <c r="O78" s="57"/>
      <c r="P78" s="57"/>
      <c r="Q78" s="57"/>
      <c r="R78" s="57"/>
      <c r="S78" s="62"/>
      <c r="T78" s="62"/>
      <c r="U78" s="62"/>
      <c r="V78" s="62" t="s">
        <v>74</v>
      </c>
      <c r="W78" s="57"/>
    </row>
    <row r="79" spans="1:23" ht="23.25">
      <c r="A79" s="57"/>
      <c r="B79" s="66"/>
      <c r="C79" s="67"/>
      <c r="D79" s="67"/>
      <c r="E79" s="67"/>
      <c r="F79" s="67"/>
      <c r="G79" s="67"/>
      <c r="H79" s="66"/>
      <c r="I79" s="67"/>
      <c r="J79" s="128"/>
      <c r="K79" s="69" t="s">
        <v>0</v>
      </c>
      <c r="L79" s="69"/>
      <c r="M79" s="69"/>
      <c r="N79" s="69"/>
      <c r="O79" s="69"/>
      <c r="P79" s="70" t="s">
        <v>1</v>
      </c>
      <c r="Q79" s="69"/>
      <c r="R79" s="69"/>
      <c r="S79" s="69"/>
      <c r="T79" s="70" t="s">
        <v>2</v>
      </c>
      <c r="U79" s="69"/>
      <c r="V79" s="71"/>
      <c r="W79" s="57"/>
    </row>
    <row r="80" spans="1:23" ht="23.25">
      <c r="A80" s="57"/>
      <c r="B80" s="72" t="s">
        <v>3</v>
      </c>
      <c r="C80" s="73"/>
      <c r="D80" s="73"/>
      <c r="E80" s="73"/>
      <c r="F80" s="73"/>
      <c r="G80" s="74"/>
      <c r="H80" s="75"/>
      <c r="I80" s="58"/>
      <c r="J80" s="118"/>
      <c r="K80" s="77"/>
      <c r="L80" s="78"/>
      <c r="M80" s="79"/>
      <c r="N80" s="80"/>
      <c r="O80" s="81"/>
      <c r="P80" s="82"/>
      <c r="Q80" s="77"/>
      <c r="R80" s="83"/>
      <c r="S80" s="81"/>
      <c r="T80" s="81"/>
      <c r="U80" s="84" t="s">
        <v>4</v>
      </c>
      <c r="V80" s="85"/>
      <c r="W80" s="57"/>
    </row>
    <row r="81" spans="1:23" ht="23.25">
      <c r="A81" s="57"/>
      <c r="B81" s="75"/>
      <c r="C81" s="86"/>
      <c r="D81" s="86"/>
      <c r="E81" s="86"/>
      <c r="F81" s="87"/>
      <c r="G81" s="86"/>
      <c r="H81" s="75"/>
      <c r="I81" s="88" t="s">
        <v>5</v>
      </c>
      <c r="J81" s="118"/>
      <c r="K81" s="89" t="s">
        <v>6</v>
      </c>
      <c r="L81" s="90" t="s">
        <v>7</v>
      </c>
      <c r="M81" s="91" t="s">
        <v>6</v>
      </c>
      <c r="N81" s="80" t="s">
        <v>8</v>
      </c>
      <c r="O81" s="78"/>
      <c r="P81" s="92" t="s">
        <v>9</v>
      </c>
      <c r="Q81" s="89" t="s">
        <v>10</v>
      </c>
      <c r="R81" s="83" t="s">
        <v>32</v>
      </c>
      <c r="S81" s="81"/>
      <c r="T81" s="81"/>
      <c r="U81" s="81"/>
      <c r="V81" s="90"/>
      <c r="W81" s="57"/>
    </row>
    <row r="82" spans="1:23" ht="23.25">
      <c r="A82" s="57"/>
      <c r="B82" s="93" t="s">
        <v>26</v>
      </c>
      <c r="C82" s="93" t="s">
        <v>27</v>
      </c>
      <c r="D82" s="93" t="s">
        <v>28</v>
      </c>
      <c r="E82" s="93" t="s">
        <v>29</v>
      </c>
      <c r="F82" s="93" t="s">
        <v>30</v>
      </c>
      <c r="G82" s="93" t="s">
        <v>31</v>
      </c>
      <c r="H82" s="75"/>
      <c r="I82" s="88"/>
      <c r="J82" s="118"/>
      <c r="K82" s="89" t="s">
        <v>11</v>
      </c>
      <c r="L82" s="90" t="s">
        <v>12</v>
      </c>
      <c r="M82" s="91" t="s">
        <v>13</v>
      </c>
      <c r="N82" s="80" t="s">
        <v>14</v>
      </c>
      <c r="O82" s="90" t="s">
        <v>15</v>
      </c>
      <c r="P82" s="92" t="s">
        <v>16</v>
      </c>
      <c r="Q82" s="89" t="s">
        <v>17</v>
      </c>
      <c r="R82" s="83" t="s">
        <v>33</v>
      </c>
      <c r="S82" s="80" t="s">
        <v>15</v>
      </c>
      <c r="T82" s="80" t="s">
        <v>18</v>
      </c>
      <c r="U82" s="80" t="s">
        <v>19</v>
      </c>
      <c r="V82" s="90" t="s">
        <v>20</v>
      </c>
      <c r="W82" s="57"/>
    </row>
    <row r="83" spans="1:23" ht="23.25">
      <c r="A83" s="57"/>
      <c r="B83" s="94"/>
      <c r="C83" s="94"/>
      <c r="D83" s="94"/>
      <c r="E83" s="94"/>
      <c r="F83" s="94"/>
      <c r="G83" s="94"/>
      <c r="H83" s="94"/>
      <c r="I83" s="95"/>
      <c r="J83" s="129"/>
      <c r="K83" s="97"/>
      <c r="L83" s="98"/>
      <c r="M83" s="99"/>
      <c r="N83" s="100"/>
      <c r="O83" s="101"/>
      <c r="P83" s="102" t="s">
        <v>21</v>
      </c>
      <c r="Q83" s="97"/>
      <c r="R83" s="103"/>
      <c r="S83" s="101"/>
      <c r="T83" s="101"/>
      <c r="U83" s="101"/>
      <c r="V83" s="104"/>
      <c r="W83" s="57"/>
    </row>
    <row r="84" spans="1:23" ht="23.25">
      <c r="A84" s="58"/>
      <c r="B84" s="117"/>
      <c r="C84" s="117"/>
      <c r="D84" s="117"/>
      <c r="E84" s="117"/>
      <c r="F84" s="117"/>
      <c r="G84" s="117"/>
      <c r="H84" s="105"/>
      <c r="I84" s="106"/>
      <c r="J84" s="107"/>
      <c r="K84" s="114"/>
      <c r="L84" s="115"/>
      <c r="M84" s="114"/>
      <c r="N84" s="115"/>
      <c r="O84" s="115">
        <f>SUM(K84:N84)</f>
        <v>0</v>
      </c>
      <c r="P84" s="114"/>
      <c r="Q84" s="114"/>
      <c r="R84" s="114"/>
      <c r="S84" s="115">
        <f>SUM(P84:R84)</f>
        <v>0</v>
      </c>
      <c r="T84" s="115">
        <f>+O84+S84</f>
        <v>0</v>
      </c>
      <c r="U84" s="78"/>
      <c r="V84" s="78"/>
      <c r="W84" s="57"/>
    </row>
    <row r="85" spans="1:23" ht="23.25">
      <c r="A85" s="58"/>
      <c r="B85" s="116" t="s">
        <v>53</v>
      </c>
      <c r="C85" s="116" t="s">
        <v>49</v>
      </c>
      <c r="D85" s="75"/>
      <c r="E85" s="75"/>
      <c r="F85" s="75"/>
      <c r="G85" s="75"/>
      <c r="H85" s="105"/>
      <c r="I85" s="106" t="s">
        <v>39</v>
      </c>
      <c r="J85" s="107"/>
      <c r="K85" s="114">
        <f>K91</f>
        <v>2286231.9</v>
      </c>
      <c r="L85" s="114">
        <f>L91</f>
        <v>1326658.5999999999</v>
      </c>
      <c r="M85" s="114">
        <f>M91</f>
        <v>798076</v>
      </c>
      <c r="N85" s="114">
        <f>N91</f>
        <v>0</v>
      </c>
      <c r="O85" s="115">
        <f>SUM(K85:N85)</f>
        <v>4410966.5</v>
      </c>
      <c r="P85" s="114">
        <f>P91</f>
        <v>159837.1</v>
      </c>
      <c r="Q85" s="114">
        <f>Q91</f>
        <v>640766.1</v>
      </c>
      <c r="R85" s="114">
        <f>R91</f>
        <v>400000</v>
      </c>
      <c r="S85" s="115">
        <f>SUM(P85:R85)</f>
        <v>1200603.2</v>
      </c>
      <c r="T85" s="115">
        <f>+O85+S85</f>
        <v>5611569.7</v>
      </c>
      <c r="U85" s="78">
        <f>O85/T85*100</f>
        <v>78.60485988439207</v>
      </c>
      <c r="V85" s="78">
        <f>S85/T85*100</f>
        <v>21.395140115607937</v>
      </c>
      <c r="W85" s="57"/>
    </row>
    <row r="86" spans="1:23" ht="23.25">
      <c r="A86" s="58"/>
      <c r="B86" s="75"/>
      <c r="C86" s="75"/>
      <c r="D86" s="75"/>
      <c r="E86" s="75"/>
      <c r="F86" s="75"/>
      <c r="G86" s="75"/>
      <c r="H86" s="105"/>
      <c r="I86" s="106" t="s">
        <v>40</v>
      </c>
      <c r="J86" s="107"/>
      <c r="K86" s="114">
        <f>(K85/K75)*100</f>
        <v>174.78422911995204</v>
      </c>
      <c r="L86" s="114">
        <f>(L85/L75)*100</f>
        <v>83.77210397233735</v>
      </c>
      <c r="M86" s="114">
        <f>(M85/M75)*100</f>
        <v>40.09237448338259</v>
      </c>
      <c r="N86" s="114"/>
      <c r="O86" s="114">
        <f aca="true" t="shared" si="7" ref="O86:T86">(O85/O75)*100</f>
        <v>90.34652076203803</v>
      </c>
      <c r="P86" s="114">
        <f t="shared" si="7"/>
        <v>91.13239067221622</v>
      </c>
      <c r="Q86" s="114">
        <f t="shared" si="7"/>
        <v>59.21765348723837</v>
      </c>
      <c r="R86" s="114">
        <f t="shared" si="7"/>
        <v>100</v>
      </c>
      <c r="S86" s="114">
        <f t="shared" si="7"/>
        <v>72.43709510284671</v>
      </c>
      <c r="T86" s="114">
        <f t="shared" si="7"/>
        <v>85.80751143952145</v>
      </c>
      <c r="U86" s="115"/>
      <c r="V86" s="78"/>
      <c r="W86" s="57"/>
    </row>
    <row r="87" spans="1:23" ht="23.25">
      <c r="A87" s="58"/>
      <c r="B87" s="75"/>
      <c r="C87" s="75"/>
      <c r="D87" s="75"/>
      <c r="E87" s="75"/>
      <c r="F87" s="75"/>
      <c r="G87" s="75"/>
      <c r="H87" s="105"/>
      <c r="I87" s="106"/>
      <c r="J87" s="107"/>
      <c r="K87" s="114"/>
      <c r="L87" s="115"/>
      <c r="M87" s="114"/>
      <c r="N87" s="115"/>
      <c r="O87" s="115">
        <f>SUM(K87:N87)</f>
        <v>0</v>
      </c>
      <c r="P87" s="114"/>
      <c r="Q87" s="114"/>
      <c r="R87" s="114"/>
      <c r="S87" s="115">
        <f>SUM(P87:R87)</f>
        <v>0</v>
      </c>
      <c r="T87" s="115">
        <f>+O87+S87</f>
        <v>0</v>
      </c>
      <c r="U87" s="78"/>
      <c r="V87" s="78"/>
      <c r="W87" s="57"/>
    </row>
    <row r="88" spans="1:23" ht="23.25">
      <c r="A88" s="58"/>
      <c r="B88" s="75"/>
      <c r="C88" s="75"/>
      <c r="D88" s="116" t="s">
        <v>43</v>
      </c>
      <c r="E88" s="75"/>
      <c r="F88" s="75"/>
      <c r="G88" s="75"/>
      <c r="H88" s="105"/>
      <c r="I88" s="106" t="s">
        <v>44</v>
      </c>
      <c r="J88" s="107"/>
      <c r="K88" s="114"/>
      <c r="L88" s="115"/>
      <c r="M88" s="114"/>
      <c r="N88" s="115"/>
      <c r="O88" s="115">
        <f>SUM(K88:N88)</f>
        <v>0</v>
      </c>
      <c r="P88" s="114"/>
      <c r="Q88" s="114"/>
      <c r="R88" s="114"/>
      <c r="S88" s="115">
        <f>SUM(P88:R88)</f>
        <v>0</v>
      </c>
      <c r="T88" s="115">
        <f>+O88+S88</f>
        <v>0</v>
      </c>
      <c r="U88" s="78"/>
      <c r="V88" s="78"/>
      <c r="W88" s="57"/>
    </row>
    <row r="89" spans="1:23" ht="23.25">
      <c r="A89" s="58"/>
      <c r="B89" s="75"/>
      <c r="C89" s="75"/>
      <c r="D89" s="75"/>
      <c r="E89" s="75"/>
      <c r="F89" s="75"/>
      <c r="G89" s="75"/>
      <c r="H89" s="105"/>
      <c r="I89" s="106" t="s">
        <v>45</v>
      </c>
      <c r="J89" s="107"/>
      <c r="K89" s="119"/>
      <c r="L89" s="119"/>
      <c r="M89" s="119"/>
      <c r="N89" s="119"/>
      <c r="O89" s="115">
        <f>SUM(K89:N89)</f>
        <v>0</v>
      </c>
      <c r="P89" s="119"/>
      <c r="Q89" s="119"/>
      <c r="R89" s="119"/>
      <c r="S89" s="115">
        <f>SUM(P89:R89)</f>
        <v>0</v>
      </c>
      <c r="T89" s="115">
        <f>+O89+S89</f>
        <v>0</v>
      </c>
      <c r="U89" s="76"/>
      <c r="V89" s="76"/>
      <c r="W89" s="57"/>
    </row>
    <row r="90" spans="1:23" ht="23.25">
      <c r="A90" s="58"/>
      <c r="B90" s="75"/>
      <c r="C90" s="75"/>
      <c r="D90" s="75"/>
      <c r="E90" s="75"/>
      <c r="F90" s="75"/>
      <c r="G90" s="75"/>
      <c r="H90" s="105"/>
      <c r="I90" s="106" t="s">
        <v>38</v>
      </c>
      <c r="J90" s="107"/>
      <c r="K90" s="114">
        <f>K96+K112+K163</f>
        <v>1308031</v>
      </c>
      <c r="L90" s="114">
        <f>L96+L112+L163</f>
        <v>1583652</v>
      </c>
      <c r="M90" s="114">
        <f>M96+M112+M163</f>
        <v>1990593</v>
      </c>
      <c r="N90" s="114"/>
      <c r="O90" s="115">
        <f>SUM(K90:N90)</f>
        <v>4882276</v>
      </c>
      <c r="P90" s="114">
        <f>P96+P112+++++++++++++P163</f>
        <v>175390</v>
      </c>
      <c r="Q90" s="114">
        <f>Q96+Q112+++++++++++++Q163</f>
        <v>1082052.5</v>
      </c>
      <c r="R90" s="114">
        <f>R96+R112+++++++++++++R163</f>
        <v>400000</v>
      </c>
      <c r="S90" s="115">
        <f>SUM(P90:R90)</f>
        <v>1657442.5</v>
      </c>
      <c r="T90" s="115">
        <f>+O90+S90</f>
        <v>6539718.5</v>
      </c>
      <c r="U90" s="78">
        <f>O90/T90*100</f>
        <v>74.65575161989007</v>
      </c>
      <c r="V90" s="78">
        <f>S90/T90*100</f>
        <v>25.344248380109942</v>
      </c>
      <c r="W90" s="57"/>
    </row>
    <row r="91" spans="1:23" ht="23.25">
      <c r="A91" s="58"/>
      <c r="B91" s="117"/>
      <c r="C91" s="118"/>
      <c r="D91" s="93"/>
      <c r="E91" s="131"/>
      <c r="F91" s="118"/>
      <c r="G91" s="118"/>
      <c r="H91" s="106"/>
      <c r="I91" s="106" t="s">
        <v>39</v>
      </c>
      <c r="J91" s="107"/>
      <c r="K91" s="114">
        <f>K97+K123+K164</f>
        <v>2286231.9</v>
      </c>
      <c r="L91" s="114">
        <f>L97+L123+L164</f>
        <v>1326658.5999999999</v>
      </c>
      <c r="M91" s="114">
        <f>M97+M123+M164</f>
        <v>798076</v>
      </c>
      <c r="N91" s="114"/>
      <c r="O91" s="115">
        <f>SUM(K91:N91)</f>
        <v>4410966.5</v>
      </c>
      <c r="P91" s="114">
        <f>P97+P123+++++++++++++P164</f>
        <v>159837.1</v>
      </c>
      <c r="Q91" s="114">
        <f>Q97+Q123+++++++++++++Q164</f>
        <v>640766.1</v>
      </c>
      <c r="R91" s="114">
        <f>R97+R123+++++++++++++R164</f>
        <v>400000</v>
      </c>
      <c r="S91" s="115">
        <f>SUM(P91:R91)</f>
        <v>1200603.2</v>
      </c>
      <c r="T91" s="115">
        <f>+O91+S91</f>
        <v>5611569.7</v>
      </c>
      <c r="U91" s="78">
        <f>O91/T91*100</f>
        <v>78.60485988439207</v>
      </c>
      <c r="V91" s="78">
        <f>S91/T91*100</f>
        <v>21.395140115607937</v>
      </c>
      <c r="W91" s="57"/>
    </row>
    <row r="92" spans="1:23" ht="23.25">
      <c r="A92" s="58"/>
      <c r="B92" s="75"/>
      <c r="C92" s="75"/>
      <c r="D92" s="93"/>
      <c r="E92" s="93"/>
      <c r="F92" s="93"/>
      <c r="G92" s="75"/>
      <c r="H92" s="105"/>
      <c r="I92" s="106" t="s">
        <v>40</v>
      </c>
      <c r="J92" s="107"/>
      <c r="K92" s="114">
        <f aca="true" t="shared" si="8" ref="K92:T92">(K91/K90)*100</f>
        <v>174.78422911995204</v>
      </c>
      <c r="L92" s="114">
        <f t="shared" si="8"/>
        <v>83.77210397233735</v>
      </c>
      <c r="M92" s="114">
        <f t="shared" si="8"/>
        <v>40.09237448338259</v>
      </c>
      <c r="N92" s="114"/>
      <c r="O92" s="114">
        <f t="shared" si="8"/>
        <v>90.34652076203803</v>
      </c>
      <c r="P92" s="114">
        <f t="shared" si="8"/>
        <v>91.13239067221622</v>
      </c>
      <c r="Q92" s="114">
        <f t="shared" si="8"/>
        <v>59.21765348723837</v>
      </c>
      <c r="R92" s="114">
        <f t="shared" si="8"/>
        <v>100</v>
      </c>
      <c r="S92" s="114">
        <f t="shared" si="8"/>
        <v>72.43709510284671</v>
      </c>
      <c r="T92" s="114">
        <f t="shared" si="8"/>
        <v>85.80751143952145</v>
      </c>
      <c r="U92" s="78"/>
      <c r="V92" s="78"/>
      <c r="W92" s="57"/>
    </row>
    <row r="93" spans="1:23" ht="23.25">
      <c r="A93" s="58"/>
      <c r="B93" s="75"/>
      <c r="C93" s="75"/>
      <c r="D93" s="75"/>
      <c r="E93" s="75"/>
      <c r="F93" s="75"/>
      <c r="G93" s="75"/>
      <c r="H93" s="105"/>
      <c r="I93" s="106"/>
      <c r="J93" s="107"/>
      <c r="K93" s="119"/>
      <c r="L93" s="119"/>
      <c r="M93" s="119"/>
      <c r="N93" s="119"/>
      <c r="O93" s="115">
        <f>SUM(K93:N93)</f>
        <v>0</v>
      </c>
      <c r="P93" s="119"/>
      <c r="Q93" s="119"/>
      <c r="R93" s="119"/>
      <c r="S93" s="115">
        <f>SUM(P93:R93)</f>
        <v>0</v>
      </c>
      <c r="T93" s="115">
        <f>+O93+S93</f>
        <v>0</v>
      </c>
      <c r="U93" s="76"/>
      <c r="V93" s="76"/>
      <c r="W93" s="57"/>
    </row>
    <row r="94" spans="1:23" ht="23.25">
      <c r="A94" s="58"/>
      <c r="B94" s="75"/>
      <c r="C94" s="75"/>
      <c r="D94" s="75"/>
      <c r="E94" s="75"/>
      <c r="F94" s="116" t="s">
        <v>56</v>
      </c>
      <c r="G94" s="75"/>
      <c r="H94" s="105"/>
      <c r="I94" s="106" t="s">
        <v>57</v>
      </c>
      <c r="J94" s="107"/>
      <c r="K94" s="114"/>
      <c r="L94" s="115"/>
      <c r="M94" s="114"/>
      <c r="N94" s="115"/>
      <c r="O94" s="115">
        <f>SUM(K94:N94)</f>
        <v>0</v>
      </c>
      <c r="P94" s="114"/>
      <c r="Q94" s="114"/>
      <c r="R94" s="114"/>
      <c r="S94" s="115">
        <f>SUM(P94:R94)</f>
        <v>0</v>
      </c>
      <c r="T94" s="115">
        <f>+O94+S94</f>
        <v>0</v>
      </c>
      <c r="U94" s="78"/>
      <c r="V94" s="78"/>
      <c r="W94" s="57"/>
    </row>
    <row r="95" spans="1:23" ht="23.25">
      <c r="A95" s="58"/>
      <c r="B95" s="75"/>
      <c r="C95" s="75"/>
      <c r="D95" s="75"/>
      <c r="E95" s="75"/>
      <c r="F95" s="75"/>
      <c r="G95" s="75"/>
      <c r="H95" s="105"/>
      <c r="I95" s="106" t="s">
        <v>58</v>
      </c>
      <c r="J95" s="107"/>
      <c r="K95" s="114"/>
      <c r="L95" s="115"/>
      <c r="M95" s="114"/>
      <c r="N95" s="115"/>
      <c r="O95" s="115">
        <f>SUM(K95:N95)</f>
        <v>0</v>
      </c>
      <c r="P95" s="114"/>
      <c r="Q95" s="114"/>
      <c r="R95" s="114"/>
      <c r="S95" s="115">
        <f>SUM(P95:R95)</f>
        <v>0</v>
      </c>
      <c r="T95" s="115">
        <f>+O95+S95</f>
        <v>0</v>
      </c>
      <c r="U95" s="78"/>
      <c r="V95" s="78"/>
      <c r="W95" s="57"/>
    </row>
    <row r="96" spans="1:23" ht="23.25">
      <c r="A96" s="58"/>
      <c r="B96" s="75"/>
      <c r="C96" s="75"/>
      <c r="D96" s="75"/>
      <c r="E96" s="75"/>
      <c r="F96" s="75"/>
      <c r="G96" s="75"/>
      <c r="H96" s="105"/>
      <c r="I96" s="106" t="s">
        <v>38</v>
      </c>
      <c r="J96" s="107"/>
      <c r="K96" s="114">
        <f aca="true" t="shared" si="9" ref="K96:R97">SUM(K101+K106)</f>
        <v>65401.5</v>
      </c>
      <c r="L96" s="114">
        <f t="shared" si="9"/>
        <v>79182.6</v>
      </c>
      <c r="M96" s="114">
        <f t="shared" si="9"/>
        <v>100119.7</v>
      </c>
      <c r="N96" s="114"/>
      <c r="O96" s="114">
        <f t="shared" si="9"/>
        <v>244703.8</v>
      </c>
      <c r="P96" s="114">
        <f t="shared" si="9"/>
        <v>0</v>
      </c>
      <c r="Q96" s="114">
        <f t="shared" si="9"/>
        <v>19216.1</v>
      </c>
      <c r="R96" s="114">
        <f t="shared" si="9"/>
        <v>0</v>
      </c>
      <c r="S96" s="115">
        <f>SUM(P96:R96)</f>
        <v>19216.1</v>
      </c>
      <c r="T96" s="114">
        <f>SUM(T101+T106)</f>
        <v>263919.89999999997</v>
      </c>
      <c r="U96" s="78">
        <f>O96/T96*100</f>
        <v>92.71896511024748</v>
      </c>
      <c r="V96" s="78">
        <f>S96/T96*100</f>
        <v>7.281034889752536</v>
      </c>
      <c r="W96" s="57"/>
    </row>
    <row r="97" spans="1:23" ht="23.25">
      <c r="A97" s="58"/>
      <c r="B97" s="75"/>
      <c r="C97" s="75"/>
      <c r="D97" s="75"/>
      <c r="E97" s="75"/>
      <c r="F97" s="75"/>
      <c r="G97" s="75"/>
      <c r="H97" s="105"/>
      <c r="I97" s="106" t="s">
        <v>39</v>
      </c>
      <c r="J97" s="107"/>
      <c r="K97" s="114">
        <f t="shared" si="9"/>
        <v>69856.2</v>
      </c>
      <c r="L97" s="114">
        <f t="shared" si="9"/>
        <v>22320.7</v>
      </c>
      <c r="M97" s="114">
        <f t="shared" si="9"/>
        <v>15264</v>
      </c>
      <c r="N97" s="115"/>
      <c r="O97" s="115">
        <f>SUM(K97:N97)</f>
        <v>107440.9</v>
      </c>
      <c r="P97" s="114"/>
      <c r="Q97" s="114">
        <f t="shared" si="9"/>
        <v>28627.9</v>
      </c>
      <c r="R97" s="114"/>
      <c r="S97" s="115">
        <f>SUM(P97:R97)</f>
        <v>28627.9</v>
      </c>
      <c r="T97" s="115">
        <f>+O97+S97</f>
        <v>136068.8</v>
      </c>
      <c r="U97" s="78">
        <f>O97/T97*100</f>
        <v>78.96071693143469</v>
      </c>
      <c r="V97" s="78">
        <f>S97/T97*100</f>
        <v>21.039283068565318</v>
      </c>
      <c r="W97" s="57"/>
    </row>
    <row r="98" spans="1:23" ht="23.25">
      <c r="A98" s="58"/>
      <c r="B98" s="75"/>
      <c r="C98" s="75"/>
      <c r="D98" s="93"/>
      <c r="E98" s="93"/>
      <c r="F98" s="93"/>
      <c r="G98" s="93"/>
      <c r="H98" s="105"/>
      <c r="I98" s="106" t="s">
        <v>40</v>
      </c>
      <c r="J98" s="107"/>
      <c r="K98" s="114">
        <f aca="true" t="shared" si="10" ref="K98:T98">(K97/K96)*100</f>
        <v>106.8113116671636</v>
      </c>
      <c r="L98" s="114">
        <f t="shared" si="10"/>
        <v>28.188895035020316</v>
      </c>
      <c r="M98" s="114">
        <f t="shared" si="10"/>
        <v>15.24575083624901</v>
      </c>
      <c r="N98" s="114"/>
      <c r="O98" s="114">
        <f t="shared" si="10"/>
        <v>43.906510646749254</v>
      </c>
      <c r="P98" s="114"/>
      <c r="Q98" s="114">
        <f t="shared" si="10"/>
        <v>148.97872096835468</v>
      </c>
      <c r="R98" s="114"/>
      <c r="S98" s="114">
        <f t="shared" si="10"/>
        <v>148.97872096835468</v>
      </c>
      <c r="T98" s="114">
        <f t="shared" si="10"/>
        <v>51.55685493969951</v>
      </c>
      <c r="U98" s="81"/>
      <c r="V98" s="78"/>
      <c r="W98" s="57"/>
    </row>
    <row r="99" spans="1:23" ht="23.25">
      <c r="A99" s="58"/>
      <c r="B99" s="75"/>
      <c r="C99" s="75"/>
      <c r="D99" s="75"/>
      <c r="E99" s="75"/>
      <c r="F99" s="75"/>
      <c r="G99" s="75"/>
      <c r="H99" s="105"/>
      <c r="I99" s="106"/>
      <c r="J99" s="107"/>
      <c r="K99" s="133"/>
      <c r="L99" s="115"/>
      <c r="M99" s="134"/>
      <c r="N99" s="132"/>
      <c r="O99" s="115">
        <f>SUM(K99:N99)</f>
        <v>0</v>
      </c>
      <c r="P99" s="135"/>
      <c r="Q99" s="133"/>
      <c r="R99" s="136"/>
      <c r="S99" s="115">
        <f>SUM(P99:R99)</f>
        <v>0</v>
      </c>
      <c r="T99" s="115">
        <f>+O99+S99</f>
        <v>0</v>
      </c>
      <c r="U99" s="81"/>
      <c r="V99" s="78"/>
      <c r="W99" s="57"/>
    </row>
    <row r="100" spans="1:23" ht="23.25">
      <c r="A100" s="58"/>
      <c r="B100" s="131"/>
      <c r="C100" s="93"/>
      <c r="D100" s="117"/>
      <c r="E100" s="75"/>
      <c r="F100" s="75"/>
      <c r="G100" s="116" t="s">
        <v>59</v>
      </c>
      <c r="H100" s="105"/>
      <c r="I100" s="106" t="s">
        <v>60</v>
      </c>
      <c r="J100" s="107"/>
      <c r="K100" s="133"/>
      <c r="L100" s="115"/>
      <c r="M100" s="134"/>
      <c r="N100" s="132"/>
      <c r="O100" s="115">
        <f>SUM(K100:N100)</f>
        <v>0</v>
      </c>
      <c r="P100" s="135"/>
      <c r="Q100" s="133"/>
      <c r="R100" s="136"/>
      <c r="S100" s="115">
        <f>SUM(P100:R100)</f>
        <v>0</v>
      </c>
      <c r="T100" s="115">
        <f>+O100+S100</f>
        <v>0</v>
      </c>
      <c r="U100" s="81"/>
      <c r="V100" s="78"/>
      <c r="W100" s="57"/>
    </row>
    <row r="101" spans="1:23" ht="23.25">
      <c r="A101" s="58"/>
      <c r="B101" s="117"/>
      <c r="C101" s="75"/>
      <c r="D101" s="117"/>
      <c r="E101" s="118"/>
      <c r="F101" s="118"/>
      <c r="G101" s="118"/>
      <c r="H101" s="106"/>
      <c r="I101" s="106" t="s">
        <v>38</v>
      </c>
      <c r="J101" s="107"/>
      <c r="K101" s="119"/>
      <c r="L101" s="119"/>
      <c r="M101" s="119"/>
      <c r="N101" s="119"/>
      <c r="O101" s="115">
        <f>SUM(K101:N101)</f>
        <v>0</v>
      </c>
      <c r="P101" s="119"/>
      <c r="Q101" s="119">
        <v>19216.1</v>
      </c>
      <c r="R101" s="119"/>
      <c r="S101" s="115">
        <f>SUM(P101:R101)</f>
        <v>19216.1</v>
      </c>
      <c r="T101" s="115">
        <f>+O101+S101</f>
        <v>19216.1</v>
      </c>
      <c r="U101" s="78">
        <f>O101/T101*100</f>
        <v>0</v>
      </c>
      <c r="V101" s="78">
        <f>S101/T101*100</f>
        <v>100</v>
      </c>
      <c r="W101" s="57"/>
    </row>
    <row r="102" spans="1:23" ht="23.25">
      <c r="A102" s="58"/>
      <c r="B102" s="117"/>
      <c r="C102" s="75"/>
      <c r="D102" s="117"/>
      <c r="E102" s="118"/>
      <c r="F102" s="118"/>
      <c r="G102" s="118"/>
      <c r="H102" s="106"/>
      <c r="I102" s="106" t="s">
        <v>39</v>
      </c>
      <c r="J102" s="107"/>
      <c r="K102" s="119"/>
      <c r="L102" s="119"/>
      <c r="M102" s="119"/>
      <c r="N102" s="119"/>
      <c r="O102" s="115">
        <f>SUM(K102:N102)</f>
        <v>0</v>
      </c>
      <c r="P102" s="119"/>
      <c r="Q102" s="119">
        <v>28627.9</v>
      </c>
      <c r="R102" s="119"/>
      <c r="S102" s="115">
        <f>SUM(P102:R102)</f>
        <v>28627.9</v>
      </c>
      <c r="T102" s="115">
        <f>+O102+S102</f>
        <v>28627.9</v>
      </c>
      <c r="U102" s="78">
        <f>O102/T102*100</f>
        <v>0</v>
      </c>
      <c r="V102" s="78">
        <f>S102/T102*100</f>
        <v>100</v>
      </c>
      <c r="W102" s="57"/>
    </row>
    <row r="103" spans="1:23" ht="23.25">
      <c r="A103" s="58"/>
      <c r="B103" s="117"/>
      <c r="C103" s="139"/>
      <c r="D103" s="131"/>
      <c r="E103" s="131"/>
      <c r="F103" s="131"/>
      <c r="G103" s="117"/>
      <c r="H103" s="105"/>
      <c r="I103" s="106" t="s">
        <v>40</v>
      </c>
      <c r="J103" s="107"/>
      <c r="K103" s="114"/>
      <c r="L103" s="114"/>
      <c r="M103" s="114"/>
      <c r="N103" s="114"/>
      <c r="O103" s="114"/>
      <c r="P103" s="114"/>
      <c r="Q103" s="114">
        <f>(Q102/Q101)*100</f>
        <v>148.97872096835468</v>
      </c>
      <c r="R103" s="114"/>
      <c r="S103" s="114">
        <f>(S102/S101)*100</f>
        <v>148.97872096835468</v>
      </c>
      <c r="T103" s="114">
        <f>(T102/T101)*100</f>
        <v>148.97872096835468</v>
      </c>
      <c r="U103" s="78"/>
      <c r="V103" s="78"/>
      <c r="W103" s="57"/>
    </row>
    <row r="104" spans="1:23" ht="23.25">
      <c r="A104" s="58"/>
      <c r="B104" s="117"/>
      <c r="C104" s="139"/>
      <c r="D104" s="117"/>
      <c r="E104" s="117"/>
      <c r="F104" s="117"/>
      <c r="G104" s="117"/>
      <c r="H104" s="105"/>
      <c r="I104" s="106"/>
      <c r="J104" s="107"/>
      <c r="K104" s="114"/>
      <c r="L104" s="115"/>
      <c r="M104" s="114"/>
      <c r="N104" s="115"/>
      <c r="O104" s="115">
        <f>SUM(K104:N104)</f>
        <v>0</v>
      </c>
      <c r="P104" s="114"/>
      <c r="Q104" s="114"/>
      <c r="R104" s="114"/>
      <c r="S104" s="115">
        <f>SUM(P104:R104)</f>
        <v>0</v>
      </c>
      <c r="T104" s="115">
        <f>+O104+S104</f>
        <v>0</v>
      </c>
      <c r="U104" s="78"/>
      <c r="V104" s="78"/>
      <c r="W104" s="57"/>
    </row>
    <row r="105" spans="1:23" ht="23.25">
      <c r="A105" s="58"/>
      <c r="B105" s="131"/>
      <c r="C105" s="131"/>
      <c r="D105" s="118"/>
      <c r="E105" s="118"/>
      <c r="F105" s="118"/>
      <c r="G105" s="130" t="s">
        <v>61</v>
      </c>
      <c r="H105" s="106"/>
      <c r="I105" s="106" t="s">
        <v>62</v>
      </c>
      <c r="J105" s="107"/>
      <c r="K105" s="119"/>
      <c r="L105" s="119"/>
      <c r="M105" s="119"/>
      <c r="N105" s="119"/>
      <c r="O105" s="115">
        <f>SUM(K105:N105)</f>
        <v>0</v>
      </c>
      <c r="P105" s="119"/>
      <c r="Q105" s="119"/>
      <c r="R105" s="119"/>
      <c r="S105" s="115">
        <f>SUM(P105:R105)</f>
        <v>0</v>
      </c>
      <c r="T105" s="115">
        <f>+O105+S105</f>
        <v>0</v>
      </c>
      <c r="U105" s="76"/>
      <c r="V105" s="76"/>
      <c r="W105" s="57"/>
    </row>
    <row r="106" spans="1:23" ht="23.25">
      <c r="A106" s="58"/>
      <c r="B106" s="117"/>
      <c r="C106" s="117"/>
      <c r="D106" s="117"/>
      <c r="E106" s="117"/>
      <c r="F106" s="117"/>
      <c r="G106" s="117"/>
      <c r="H106" s="105"/>
      <c r="I106" s="106" t="s">
        <v>38</v>
      </c>
      <c r="J106" s="107"/>
      <c r="K106" s="114">
        <v>65401.5</v>
      </c>
      <c r="L106" s="115">
        <v>79182.6</v>
      </c>
      <c r="M106" s="114">
        <v>100119.7</v>
      </c>
      <c r="N106" s="115"/>
      <c r="O106" s="115">
        <f>SUM(K106:N106)</f>
        <v>244703.8</v>
      </c>
      <c r="P106" s="114"/>
      <c r="Q106" s="114"/>
      <c r="R106" s="114"/>
      <c r="S106" s="115">
        <f>SUM(P106:R106)</f>
        <v>0</v>
      </c>
      <c r="T106" s="115">
        <f>+O106+S106</f>
        <v>244703.8</v>
      </c>
      <c r="U106" s="78">
        <f>O106/T106*100</f>
        <v>100</v>
      </c>
      <c r="V106" s="78">
        <f>S106/T106*100</f>
        <v>0</v>
      </c>
      <c r="W106" s="57"/>
    </row>
    <row r="107" spans="1:23" ht="23.25">
      <c r="A107" s="58"/>
      <c r="B107" s="117"/>
      <c r="C107" s="118"/>
      <c r="D107" s="117"/>
      <c r="E107" s="117"/>
      <c r="F107" s="117"/>
      <c r="G107" s="117"/>
      <c r="H107" s="105"/>
      <c r="I107" s="106" t="s">
        <v>39</v>
      </c>
      <c r="J107" s="107"/>
      <c r="K107" s="114">
        <v>69856.2</v>
      </c>
      <c r="L107" s="115">
        <v>22320.7</v>
      </c>
      <c r="M107" s="114">
        <v>15264</v>
      </c>
      <c r="N107" s="115"/>
      <c r="O107" s="115">
        <f>SUM(K107:N107)</f>
        <v>107440.9</v>
      </c>
      <c r="P107" s="114"/>
      <c r="Q107" s="114"/>
      <c r="R107" s="114"/>
      <c r="S107" s="115">
        <f>SUM(P107:R107)</f>
        <v>0</v>
      </c>
      <c r="T107" s="115">
        <f>+O107+S107</f>
        <v>107440.9</v>
      </c>
      <c r="U107" s="78">
        <f>O107/T107*100</f>
        <v>100</v>
      </c>
      <c r="V107" s="78">
        <f>S107/T107*100</f>
        <v>0</v>
      </c>
      <c r="W107" s="57"/>
    </row>
    <row r="108" spans="1:23" ht="23.25">
      <c r="A108" s="58"/>
      <c r="B108" s="117"/>
      <c r="C108" s="117"/>
      <c r="D108" s="117"/>
      <c r="E108" s="117"/>
      <c r="F108" s="117"/>
      <c r="G108" s="117"/>
      <c r="H108" s="105"/>
      <c r="I108" s="106" t="s">
        <v>40</v>
      </c>
      <c r="J108" s="107"/>
      <c r="K108" s="114">
        <f aca="true" t="shared" si="11" ref="K108:T108">(K107/K106)*100</f>
        <v>106.8113116671636</v>
      </c>
      <c r="L108" s="114">
        <f t="shared" si="11"/>
        <v>28.188895035020316</v>
      </c>
      <c r="M108" s="114">
        <f t="shared" si="11"/>
        <v>15.24575083624901</v>
      </c>
      <c r="N108" s="114"/>
      <c r="O108" s="114">
        <f t="shared" si="11"/>
        <v>43.906510646749254</v>
      </c>
      <c r="P108" s="114"/>
      <c r="Q108" s="114"/>
      <c r="R108" s="114"/>
      <c r="S108" s="114"/>
      <c r="T108" s="114">
        <f t="shared" si="11"/>
        <v>43.906510646749254</v>
      </c>
      <c r="U108" s="78"/>
      <c r="V108" s="78"/>
      <c r="W108" s="57"/>
    </row>
    <row r="109" spans="1:23" ht="23.25">
      <c r="A109" s="58"/>
      <c r="B109" s="117"/>
      <c r="C109" s="117"/>
      <c r="D109" s="117"/>
      <c r="E109" s="117"/>
      <c r="F109" s="117"/>
      <c r="G109" s="117"/>
      <c r="H109" s="105"/>
      <c r="I109" s="106"/>
      <c r="J109" s="107"/>
      <c r="K109" s="114"/>
      <c r="L109" s="115"/>
      <c r="M109" s="114"/>
      <c r="N109" s="115"/>
      <c r="O109" s="115">
        <f>SUM(K109:N109)</f>
        <v>0</v>
      </c>
      <c r="P109" s="114"/>
      <c r="Q109" s="114"/>
      <c r="R109" s="114"/>
      <c r="S109" s="115">
        <f>SUM(P109:R109)</f>
        <v>0</v>
      </c>
      <c r="T109" s="115">
        <f>+O109+S109</f>
        <v>0</v>
      </c>
      <c r="U109" s="78"/>
      <c r="V109" s="78"/>
      <c r="W109" s="57"/>
    </row>
    <row r="110" spans="1:23" ht="23.25">
      <c r="A110" s="58"/>
      <c r="B110" s="117"/>
      <c r="C110" s="117"/>
      <c r="D110" s="117"/>
      <c r="E110" s="117"/>
      <c r="F110" s="116" t="s">
        <v>63</v>
      </c>
      <c r="G110" s="93"/>
      <c r="H110" s="105"/>
      <c r="I110" s="106" t="s">
        <v>81</v>
      </c>
      <c r="J110" s="107"/>
      <c r="K110" s="114"/>
      <c r="L110" s="115"/>
      <c r="M110" s="114"/>
      <c r="N110" s="115"/>
      <c r="O110" s="115">
        <f>SUM(K110:N110)</f>
        <v>0</v>
      </c>
      <c r="P110" s="114"/>
      <c r="Q110" s="114"/>
      <c r="R110" s="114"/>
      <c r="S110" s="115">
        <f>SUM(P110:R110)</f>
        <v>0</v>
      </c>
      <c r="T110" s="115">
        <f>+O110+S110</f>
        <v>0</v>
      </c>
      <c r="U110" s="78"/>
      <c r="V110" s="78"/>
      <c r="W110" s="57"/>
    </row>
    <row r="111" spans="1:23" ht="23.25">
      <c r="A111" s="58"/>
      <c r="B111" s="117"/>
      <c r="C111" s="117"/>
      <c r="D111" s="117"/>
      <c r="E111" s="117"/>
      <c r="F111" s="75"/>
      <c r="G111" s="75"/>
      <c r="H111" s="105"/>
      <c r="I111" s="106" t="s">
        <v>82</v>
      </c>
      <c r="J111" s="107"/>
      <c r="K111" s="114"/>
      <c r="L111" s="115"/>
      <c r="M111" s="114"/>
      <c r="N111" s="115"/>
      <c r="O111" s="115">
        <f>SUM(K111:N111)</f>
        <v>0</v>
      </c>
      <c r="P111" s="114"/>
      <c r="Q111" s="114"/>
      <c r="R111" s="114"/>
      <c r="S111" s="115">
        <f>SUM(P111:R111)</f>
        <v>0</v>
      </c>
      <c r="T111" s="115">
        <f>+O111+S111</f>
        <v>0</v>
      </c>
      <c r="U111" s="78"/>
      <c r="V111" s="78"/>
      <c r="W111" s="57"/>
    </row>
    <row r="112" spans="1:23" ht="23.25">
      <c r="A112" s="58"/>
      <c r="B112" s="117"/>
      <c r="C112" s="117"/>
      <c r="D112" s="117"/>
      <c r="E112" s="117"/>
      <c r="F112" s="75"/>
      <c r="G112" s="75"/>
      <c r="H112" s="105"/>
      <c r="I112" s="106" t="s">
        <v>38</v>
      </c>
      <c r="J112" s="107"/>
      <c r="K112" s="114">
        <f aca="true" t="shared" si="12" ref="K112:T112">SUM(K127+K132+K137+K142+K147)</f>
        <v>1067919.4</v>
      </c>
      <c r="L112" s="114">
        <f t="shared" si="12"/>
        <v>1313889.2</v>
      </c>
      <c r="M112" s="114">
        <f t="shared" si="12"/>
        <v>1508457.1</v>
      </c>
      <c r="N112" s="114">
        <f t="shared" si="12"/>
        <v>0</v>
      </c>
      <c r="O112" s="114">
        <f t="shared" si="12"/>
        <v>3890265.6999999997</v>
      </c>
      <c r="P112" s="114">
        <f t="shared" si="12"/>
        <v>175390</v>
      </c>
      <c r="Q112" s="114">
        <f t="shared" si="12"/>
        <v>1054699.4</v>
      </c>
      <c r="R112" s="114">
        <f t="shared" si="12"/>
        <v>0</v>
      </c>
      <c r="S112" s="114">
        <f t="shared" si="12"/>
        <v>1230089.4000000001</v>
      </c>
      <c r="T112" s="114">
        <f t="shared" si="12"/>
        <v>5120355.1</v>
      </c>
      <c r="U112" s="78">
        <f>O112/T112*100</f>
        <v>75.97648256856249</v>
      </c>
      <c r="V112" s="78">
        <f>S112/T112*100</f>
        <v>24.023517431437526</v>
      </c>
      <c r="W112" s="57"/>
    </row>
    <row r="113" spans="1:23" ht="23.25">
      <c r="A113" s="58"/>
      <c r="B113" s="117"/>
      <c r="C113" s="117"/>
      <c r="D113" s="117"/>
      <c r="E113" s="117"/>
      <c r="F113" s="117"/>
      <c r="G113" s="117"/>
      <c r="H113" s="105"/>
      <c r="I113" s="106"/>
      <c r="J113" s="107"/>
      <c r="K113" s="114"/>
      <c r="L113" s="115"/>
      <c r="M113" s="114"/>
      <c r="N113" s="115"/>
      <c r="O113" s="115">
        <f>SUM(K113:N113)</f>
        <v>0</v>
      </c>
      <c r="P113" s="114"/>
      <c r="Q113" s="114"/>
      <c r="R113" s="114"/>
      <c r="S113" s="115">
        <f>SUM(P113:R113)</f>
        <v>0</v>
      </c>
      <c r="T113" s="115">
        <f>+O113+S113</f>
        <v>0</v>
      </c>
      <c r="U113" s="78"/>
      <c r="V113" s="78"/>
      <c r="W113" s="57"/>
    </row>
    <row r="114" spans="1:23" ht="23.25">
      <c r="A114" s="58"/>
      <c r="B114" s="138"/>
      <c r="C114" s="138"/>
      <c r="D114" s="138"/>
      <c r="E114" s="138"/>
      <c r="F114" s="138"/>
      <c r="G114" s="138"/>
      <c r="H114" s="121"/>
      <c r="I114" s="122"/>
      <c r="J114" s="123"/>
      <c r="K114" s="124"/>
      <c r="L114" s="125"/>
      <c r="M114" s="124"/>
      <c r="N114" s="125"/>
      <c r="O114" s="125"/>
      <c r="P114" s="124"/>
      <c r="Q114" s="124"/>
      <c r="R114" s="124"/>
      <c r="S114" s="124"/>
      <c r="T114" s="124"/>
      <c r="U114" s="125"/>
      <c r="V114" s="125"/>
      <c r="W114" s="57"/>
    </row>
    <row r="115" spans="1:23" ht="23.25">
      <c r="A115" s="57"/>
      <c r="B115" s="58"/>
      <c r="C115" s="58"/>
      <c r="D115" s="58"/>
      <c r="E115" s="58"/>
      <c r="F115" s="58"/>
      <c r="G115" s="58"/>
      <c r="H115" s="58"/>
      <c r="I115" s="58"/>
      <c r="J115" s="58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</row>
    <row r="116" spans="1:23" ht="23.25">
      <c r="A116" s="57"/>
      <c r="B116" s="127" t="s">
        <v>86</v>
      </c>
      <c r="C116" s="127"/>
      <c r="D116" s="127"/>
      <c r="E116" s="127"/>
      <c r="F116" s="127"/>
      <c r="G116" s="58"/>
      <c r="H116" s="58"/>
      <c r="I116" s="58"/>
      <c r="J116" s="58"/>
      <c r="K116" s="57"/>
      <c r="L116" s="57"/>
      <c r="M116" s="57"/>
      <c r="N116" s="57"/>
      <c r="O116" s="57"/>
      <c r="P116" s="57"/>
      <c r="Q116" s="57"/>
      <c r="R116" s="57"/>
      <c r="S116" s="62"/>
      <c r="T116" s="62"/>
      <c r="U116" s="62"/>
      <c r="V116" s="62" t="s">
        <v>75</v>
      </c>
      <c r="W116" s="57"/>
    </row>
    <row r="117" spans="1:23" ht="23.25">
      <c r="A117" s="57"/>
      <c r="B117" s="66"/>
      <c r="C117" s="67"/>
      <c r="D117" s="67"/>
      <c r="E117" s="67"/>
      <c r="F117" s="67"/>
      <c r="G117" s="67"/>
      <c r="H117" s="66"/>
      <c r="I117" s="67"/>
      <c r="J117" s="128"/>
      <c r="K117" s="69" t="s">
        <v>0</v>
      </c>
      <c r="L117" s="69"/>
      <c r="M117" s="69"/>
      <c r="N117" s="69"/>
      <c r="O117" s="69"/>
      <c r="P117" s="70" t="s">
        <v>1</v>
      </c>
      <c r="Q117" s="69"/>
      <c r="R117" s="69"/>
      <c r="S117" s="69"/>
      <c r="T117" s="70" t="s">
        <v>2</v>
      </c>
      <c r="U117" s="69"/>
      <c r="V117" s="71"/>
      <c r="W117" s="57"/>
    </row>
    <row r="118" spans="1:23" ht="23.25">
      <c r="A118" s="57"/>
      <c r="B118" s="72" t="s">
        <v>3</v>
      </c>
      <c r="C118" s="73"/>
      <c r="D118" s="73"/>
      <c r="E118" s="73"/>
      <c r="F118" s="73"/>
      <c r="G118" s="74"/>
      <c r="H118" s="75"/>
      <c r="I118" s="58"/>
      <c r="J118" s="118"/>
      <c r="K118" s="77"/>
      <c r="L118" s="78"/>
      <c r="M118" s="79"/>
      <c r="N118" s="80"/>
      <c r="O118" s="81"/>
      <c r="P118" s="82"/>
      <c r="Q118" s="77"/>
      <c r="R118" s="83"/>
      <c r="S118" s="81"/>
      <c r="T118" s="81"/>
      <c r="U118" s="84" t="s">
        <v>4</v>
      </c>
      <c r="V118" s="85"/>
      <c r="W118" s="57"/>
    </row>
    <row r="119" spans="1:23" ht="23.25">
      <c r="A119" s="57"/>
      <c r="B119" s="75"/>
      <c r="C119" s="86"/>
      <c r="D119" s="86"/>
      <c r="E119" s="86"/>
      <c r="F119" s="87"/>
      <c r="G119" s="86"/>
      <c r="H119" s="75"/>
      <c r="I119" s="88" t="s">
        <v>5</v>
      </c>
      <c r="J119" s="118"/>
      <c r="K119" s="89" t="s">
        <v>6</v>
      </c>
      <c r="L119" s="90" t="s">
        <v>7</v>
      </c>
      <c r="M119" s="91" t="s">
        <v>6</v>
      </c>
      <c r="N119" s="80" t="s">
        <v>8</v>
      </c>
      <c r="O119" s="78"/>
      <c r="P119" s="92" t="s">
        <v>9</v>
      </c>
      <c r="Q119" s="89" t="s">
        <v>10</v>
      </c>
      <c r="R119" s="83" t="s">
        <v>32</v>
      </c>
      <c r="S119" s="81"/>
      <c r="T119" s="81"/>
      <c r="U119" s="81"/>
      <c r="V119" s="90"/>
      <c r="W119" s="57"/>
    </row>
    <row r="120" spans="1:23" ht="23.25">
      <c r="A120" s="57"/>
      <c r="B120" s="93" t="s">
        <v>26</v>
      </c>
      <c r="C120" s="93" t="s">
        <v>27</v>
      </c>
      <c r="D120" s="93" t="s">
        <v>28</v>
      </c>
      <c r="E120" s="93" t="s">
        <v>29</v>
      </c>
      <c r="F120" s="93" t="s">
        <v>30</v>
      </c>
      <c r="G120" s="93" t="s">
        <v>31</v>
      </c>
      <c r="H120" s="75"/>
      <c r="I120" s="88"/>
      <c r="J120" s="118"/>
      <c r="K120" s="89" t="s">
        <v>11</v>
      </c>
      <c r="L120" s="90" t="s">
        <v>12</v>
      </c>
      <c r="M120" s="91" t="s">
        <v>13</v>
      </c>
      <c r="N120" s="80" t="s">
        <v>14</v>
      </c>
      <c r="O120" s="90" t="s">
        <v>15</v>
      </c>
      <c r="P120" s="92" t="s">
        <v>16</v>
      </c>
      <c r="Q120" s="89" t="s">
        <v>17</v>
      </c>
      <c r="R120" s="83" t="s">
        <v>33</v>
      </c>
      <c r="S120" s="80" t="s">
        <v>15</v>
      </c>
      <c r="T120" s="80" t="s">
        <v>18</v>
      </c>
      <c r="U120" s="80" t="s">
        <v>19</v>
      </c>
      <c r="V120" s="90" t="s">
        <v>20</v>
      </c>
      <c r="W120" s="57"/>
    </row>
    <row r="121" spans="1:23" ht="23.25">
      <c r="A121" s="57"/>
      <c r="B121" s="94"/>
      <c r="C121" s="94"/>
      <c r="D121" s="94"/>
      <c r="E121" s="94"/>
      <c r="F121" s="94"/>
      <c r="G121" s="94"/>
      <c r="H121" s="94"/>
      <c r="I121" s="95"/>
      <c r="J121" s="129"/>
      <c r="K121" s="97"/>
      <c r="L121" s="98"/>
      <c r="M121" s="99"/>
      <c r="N121" s="100"/>
      <c r="O121" s="101"/>
      <c r="P121" s="102" t="s">
        <v>21</v>
      </c>
      <c r="Q121" s="97"/>
      <c r="R121" s="103"/>
      <c r="S121" s="101"/>
      <c r="T121" s="101"/>
      <c r="U121" s="101"/>
      <c r="V121" s="104"/>
      <c r="W121" s="57"/>
    </row>
    <row r="122" spans="1:23" ht="23.25">
      <c r="A122" s="58"/>
      <c r="B122" s="117"/>
      <c r="C122" s="117"/>
      <c r="D122" s="117"/>
      <c r="E122" s="117"/>
      <c r="F122" s="117"/>
      <c r="G122" s="117"/>
      <c r="H122" s="105"/>
      <c r="I122" s="106"/>
      <c r="J122" s="107"/>
      <c r="K122" s="114"/>
      <c r="L122" s="115"/>
      <c r="M122" s="114"/>
      <c r="N122" s="115"/>
      <c r="O122" s="115">
        <f>SUM(K122:N122)</f>
        <v>0</v>
      </c>
      <c r="P122" s="114"/>
      <c r="Q122" s="114"/>
      <c r="R122" s="114"/>
      <c r="S122" s="115">
        <f>SUM(P122:R122)</f>
        <v>0</v>
      </c>
      <c r="T122" s="115">
        <f>+O122+S122</f>
        <v>0</v>
      </c>
      <c r="U122" s="78"/>
      <c r="V122" s="78"/>
      <c r="W122" s="57"/>
    </row>
    <row r="123" spans="1:23" ht="23.25">
      <c r="A123" s="58"/>
      <c r="B123" s="116" t="s">
        <v>53</v>
      </c>
      <c r="C123" s="116" t="s">
        <v>49</v>
      </c>
      <c r="D123" s="116" t="s">
        <v>43</v>
      </c>
      <c r="E123" s="75"/>
      <c r="F123" s="116" t="s">
        <v>63</v>
      </c>
      <c r="G123" s="75"/>
      <c r="H123" s="105"/>
      <c r="I123" s="106" t="s">
        <v>39</v>
      </c>
      <c r="J123" s="107"/>
      <c r="K123" s="114">
        <f>SUM(K128+K133+K138+K143+K148)</f>
        <v>1651778.4</v>
      </c>
      <c r="L123" s="114">
        <f>SUM(L128+L133+L138+L143+L148)</f>
        <v>1204363.5</v>
      </c>
      <c r="M123" s="114">
        <f>SUM(M128+M133+M138+M143+M148)</f>
        <v>430162.4</v>
      </c>
      <c r="N123" s="115"/>
      <c r="O123" s="114">
        <f>SUM(O128+O133+O138+O143+O148)</f>
        <v>3286304.3</v>
      </c>
      <c r="P123" s="114">
        <f>SUM(P128+P133+P138+P143+P148)</f>
        <v>159837.1</v>
      </c>
      <c r="Q123" s="114">
        <f>SUM(Q128+Q133+Q138+Q143+Q148)</f>
        <v>607210.2999999999</v>
      </c>
      <c r="R123" s="114"/>
      <c r="S123" s="115">
        <f>SUM(P123:R123)</f>
        <v>767047.3999999999</v>
      </c>
      <c r="T123" s="115">
        <f>+O123+S123</f>
        <v>4053351.6999999997</v>
      </c>
      <c r="U123" s="78">
        <f>O123/T123*100</f>
        <v>81.076218972067</v>
      </c>
      <c r="V123" s="78">
        <f>S123/T123*100</f>
        <v>18.923781027933007</v>
      </c>
      <c r="W123" s="57"/>
    </row>
    <row r="124" spans="1:23" ht="23.25">
      <c r="A124" s="58"/>
      <c r="B124" s="75"/>
      <c r="C124" s="75"/>
      <c r="D124" s="75"/>
      <c r="E124" s="75"/>
      <c r="F124" s="75"/>
      <c r="G124" s="75"/>
      <c r="H124" s="105"/>
      <c r="I124" s="106" t="s">
        <v>40</v>
      </c>
      <c r="J124" s="107"/>
      <c r="K124" s="114">
        <f>(K123/K112)*100</f>
        <v>154.67257173153706</v>
      </c>
      <c r="L124" s="114">
        <f>(L123/L112)*100</f>
        <v>91.66400789351188</v>
      </c>
      <c r="M124" s="114">
        <f>(M123/M112)*100</f>
        <v>28.516714197573133</v>
      </c>
      <c r="N124" s="114"/>
      <c r="O124" s="114">
        <f>(O123/O112)*100</f>
        <v>84.47506040525715</v>
      </c>
      <c r="P124" s="114">
        <f>(P123/P112)*100</f>
        <v>91.13239067221622</v>
      </c>
      <c r="Q124" s="114">
        <f>(Q123/Q112)*100</f>
        <v>57.571882566729435</v>
      </c>
      <c r="R124" s="114"/>
      <c r="S124" s="114">
        <f>(S123/S112)*100</f>
        <v>62.35704494323745</v>
      </c>
      <c r="T124" s="114">
        <f>(T123/T112)*100</f>
        <v>79.1615351052508</v>
      </c>
      <c r="U124" s="78"/>
      <c r="V124" s="78"/>
      <c r="W124" s="57"/>
    </row>
    <row r="125" spans="1:23" ht="23.25">
      <c r="A125" s="58"/>
      <c r="B125" s="75"/>
      <c r="C125" s="75"/>
      <c r="D125" s="75"/>
      <c r="E125" s="75"/>
      <c r="F125" s="117"/>
      <c r="G125" s="75"/>
      <c r="H125" s="105"/>
      <c r="I125" s="106"/>
      <c r="J125" s="107"/>
      <c r="K125" s="114"/>
      <c r="L125" s="115"/>
      <c r="M125" s="114"/>
      <c r="N125" s="115"/>
      <c r="O125" s="115">
        <f>SUM(K125:N125)</f>
        <v>0</v>
      </c>
      <c r="P125" s="114"/>
      <c r="Q125" s="114"/>
      <c r="R125" s="114"/>
      <c r="S125" s="115">
        <f>SUM(P125:R125)</f>
        <v>0</v>
      </c>
      <c r="T125" s="115">
        <f>+O125+S125</f>
        <v>0</v>
      </c>
      <c r="U125" s="78"/>
      <c r="V125" s="78"/>
      <c r="W125" s="57"/>
    </row>
    <row r="126" spans="1:23" ht="23.25">
      <c r="A126" s="58"/>
      <c r="B126" s="75"/>
      <c r="C126" s="75"/>
      <c r="D126" s="75"/>
      <c r="E126" s="75"/>
      <c r="F126" s="117"/>
      <c r="G126" s="116" t="s">
        <v>59</v>
      </c>
      <c r="H126" s="105"/>
      <c r="I126" s="106" t="s">
        <v>60</v>
      </c>
      <c r="J126" s="107"/>
      <c r="K126" s="119"/>
      <c r="L126" s="119"/>
      <c r="M126" s="119"/>
      <c r="N126" s="119"/>
      <c r="O126" s="115">
        <f>SUM(K126:N126)</f>
        <v>0</v>
      </c>
      <c r="P126" s="119"/>
      <c r="Q126" s="119"/>
      <c r="R126" s="119"/>
      <c r="S126" s="115">
        <f>SUM(P126:R126)</f>
        <v>0</v>
      </c>
      <c r="T126" s="115">
        <f>+O126+S126</f>
        <v>0</v>
      </c>
      <c r="U126" s="76"/>
      <c r="V126" s="76"/>
      <c r="W126" s="57"/>
    </row>
    <row r="127" spans="1:23" ht="23.25">
      <c r="A127" s="58"/>
      <c r="B127" s="75"/>
      <c r="C127" s="75"/>
      <c r="D127" s="75"/>
      <c r="E127" s="75"/>
      <c r="F127" s="117"/>
      <c r="G127" s="117"/>
      <c r="H127" s="106"/>
      <c r="I127" s="106" t="s">
        <v>38</v>
      </c>
      <c r="J127" s="107"/>
      <c r="K127" s="114"/>
      <c r="L127" s="115"/>
      <c r="M127" s="114"/>
      <c r="N127" s="115"/>
      <c r="O127" s="115">
        <f>SUM(K127:N127)</f>
        <v>0</v>
      </c>
      <c r="P127" s="114"/>
      <c r="Q127" s="114">
        <v>731233.2</v>
      </c>
      <c r="R127" s="114"/>
      <c r="S127" s="115">
        <f>SUM(P127:R127)</f>
        <v>731233.2</v>
      </c>
      <c r="T127" s="115">
        <f>+O127+S127</f>
        <v>731233.2</v>
      </c>
      <c r="U127" s="78">
        <f>O127/T127*100</f>
        <v>0</v>
      </c>
      <c r="V127" s="78">
        <f>S127/T127*100</f>
        <v>100</v>
      </c>
      <c r="W127" s="57"/>
    </row>
    <row r="128" spans="1:23" ht="23.25">
      <c r="A128" s="58"/>
      <c r="B128" s="75"/>
      <c r="C128" s="75"/>
      <c r="D128" s="75"/>
      <c r="E128" s="75"/>
      <c r="F128" s="117"/>
      <c r="G128" s="117"/>
      <c r="H128" s="106"/>
      <c r="I128" s="106" t="s">
        <v>39</v>
      </c>
      <c r="J128" s="107"/>
      <c r="K128" s="114"/>
      <c r="L128" s="115"/>
      <c r="M128" s="114"/>
      <c r="N128" s="115"/>
      <c r="O128" s="115">
        <f>SUM(K128:N128)</f>
        <v>0</v>
      </c>
      <c r="P128" s="114"/>
      <c r="Q128" s="114">
        <v>410157.1</v>
      </c>
      <c r="R128" s="114"/>
      <c r="S128" s="115">
        <f>SUM(P128:R128)</f>
        <v>410157.1</v>
      </c>
      <c r="T128" s="115">
        <f>+O128+S128</f>
        <v>410157.1</v>
      </c>
      <c r="U128" s="78">
        <f>O128/T128*100</f>
        <v>0</v>
      </c>
      <c r="V128" s="78">
        <f>S128/T128*100</f>
        <v>100</v>
      </c>
      <c r="W128" s="57"/>
    </row>
    <row r="129" spans="1:23" ht="23.25">
      <c r="A129" s="58"/>
      <c r="B129" s="117"/>
      <c r="C129" s="118"/>
      <c r="D129" s="118"/>
      <c r="E129" s="139"/>
      <c r="F129" s="117"/>
      <c r="G129" s="117"/>
      <c r="H129" s="105"/>
      <c r="I129" s="106" t="s">
        <v>40</v>
      </c>
      <c r="J129" s="107"/>
      <c r="K129" s="114"/>
      <c r="L129" s="114"/>
      <c r="M129" s="114"/>
      <c r="N129" s="114"/>
      <c r="O129" s="114"/>
      <c r="P129" s="114"/>
      <c r="Q129" s="114">
        <f>(Q128/Q127)*100</f>
        <v>56.09114848724046</v>
      </c>
      <c r="R129" s="114"/>
      <c r="S129" s="114">
        <f>(S128/S127)*100</f>
        <v>56.09114848724046</v>
      </c>
      <c r="T129" s="114">
        <f>(T128/T127)*100</f>
        <v>56.09114848724046</v>
      </c>
      <c r="U129" s="78"/>
      <c r="V129" s="78"/>
      <c r="W129" s="57"/>
    </row>
    <row r="130" spans="1:23" ht="23.25">
      <c r="A130" s="58"/>
      <c r="B130" s="75"/>
      <c r="C130" s="75"/>
      <c r="D130" s="75"/>
      <c r="E130" s="75"/>
      <c r="F130" s="117"/>
      <c r="G130" s="75"/>
      <c r="H130" s="105"/>
      <c r="I130" s="106"/>
      <c r="J130" s="107"/>
      <c r="K130" s="119"/>
      <c r="L130" s="119"/>
      <c r="M130" s="119"/>
      <c r="N130" s="119"/>
      <c r="O130" s="115"/>
      <c r="P130" s="119"/>
      <c r="Q130" s="119"/>
      <c r="R130" s="119"/>
      <c r="S130" s="115">
        <f>SUM(P130:R130)</f>
        <v>0</v>
      </c>
      <c r="T130" s="115">
        <f>+O130+S130</f>
        <v>0</v>
      </c>
      <c r="U130" s="76"/>
      <c r="V130" s="76"/>
      <c r="W130" s="57"/>
    </row>
    <row r="131" spans="1:23" ht="23.25">
      <c r="A131" s="58"/>
      <c r="B131" s="75"/>
      <c r="C131" s="75"/>
      <c r="D131" s="75"/>
      <c r="E131" s="75"/>
      <c r="F131" s="117"/>
      <c r="G131" s="116" t="s">
        <v>64</v>
      </c>
      <c r="H131" s="105"/>
      <c r="I131" s="106" t="s">
        <v>65</v>
      </c>
      <c r="J131" s="107"/>
      <c r="K131" s="114"/>
      <c r="L131" s="115"/>
      <c r="M131" s="114"/>
      <c r="N131" s="115"/>
      <c r="O131" s="115"/>
      <c r="P131" s="114"/>
      <c r="Q131" s="114"/>
      <c r="R131" s="114"/>
      <c r="S131" s="115">
        <f>SUM(P131:R131)</f>
        <v>0</v>
      </c>
      <c r="T131" s="115">
        <f>+O131+S131</f>
        <v>0</v>
      </c>
      <c r="U131" s="78"/>
      <c r="V131" s="78"/>
      <c r="W131" s="57"/>
    </row>
    <row r="132" spans="1:23" ht="23.25">
      <c r="A132" s="58"/>
      <c r="B132" s="75"/>
      <c r="C132" s="75"/>
      <c r="D132" s="75"/>
      <c r="E132" s="75"/>
      <c r="F132" s="117"/>
      <c r="G132" s="75"/>
      <c r="H132" s="105"/>
      <c r="I132" s="106" t="s">
        <v>38</v>
      </c>
      <c r="J132" s="107"/>
      <c r="K132" s="114"/>
      <c r="L132" s="115"/>
      <c r="M132" s="114"/>
      <c r="N132" s="115"/>
      <c r="O132" s="115"/>
      <c r="P132" s="114">
        <v>175390</v>
      </c>
      <c r="Q132" s="114">
        <v>152482.9</v>
      </c>
      <c r="R132" s="114"/>
      <c r="S132" s="115">
        <f>SUM(P132:R132)</f>
        <v>327872.9</v>
      </c>
      <c r="T132" s="115">
        <f>+O132+S132</f>
        <v>327872.9</v>
      </c>
      <c r="U132" s="78">
        <f>O132/T132*100</f>
        <v>0</v>
      </c>
      <c r="V132" s="78">
        <f>S132/T132*100</f>
        <v>100</v>
      </c>
      <c r="W132" s="57"/>
    </row>
    <row r="133" spans="1:23" ht="23.25">
      <c r="A133" s="58"/>
      <c r="B133" s="75"/>
      <c r="C133" s="75"/>
      <c r="D133" s="75"/>
      <c r="E133" s="75"/>
      <c r="F133" s="117"/>
      <c r="G133" s="75"/>
      <c r="H133" s="105"/>
      <c r="I133" s="106" t="s">
        <v>39</v>
      </c>
      <c r="J133" s="107"/>
      <c r="K133" s="114"/>
      <c r="L133" s="115"/>
      <c r="M133" s="114"/>
      <c r="N133" s="115"/>
      <c r="O133" s="115"/>
      <c r="P133" s="114">
        <v>159837.1</v>
      </c>
      <c r="Q133" s="114">
        <v>59487.8</v>
      </c>
      <c r="R133" s="114"/>
      <c r="S133" s="115">
        <f>SUM(P133:R133)</f>
        <v>219324.90000000002</v>
      </c>
      <c r="T133" s="115">
        <f>+O133+S133</f>
        <v>219324.90000000002</v>
      </c>
      <c r="U133" s="78">
        <f>O133/T133*100</f>
        <v>0</v>
      </c>
      <c r="V133" s="78">
        <f>S133/T133*100</f>
        <v>100</v>
      </c>
      <c r="W133" s="57"/>
    </row>
    <row r="134" spans="1:23" ht="23.25">
      <c r="A134" s="58"/>
      <c r="B134" s="75"/>
      <c r="C134" s="75"/>
      <c r="D134" s="75"/>
      <c r="E134" s="75"/>
      <c r="F134" s="117"/>
      <c r="G134" s="75"/>
      <c r="H134" s="105"/>
      <c r="I134" s="106" t="s">
        <v>40</v>
      </c>
      <c r="J134" s="107"/>
      <c r="K134" s="114"/>
      <c r="L134" s="114"/>
      <c r="M134" s="114"/>
      <c r="N134" s="114"/>
      <c r="O134" s="114"/>
      <c r="P134" s="114">
        <f>(P133/P132)*100</f>
        <v>91.13239067221622</v>
      </c>
      <c r="Q134" s="114">
        <f>(Q133/Q132)*100</f>
        <v>39.01276798906632</v>
      </c>
      <c r="R134" s="114"/>
      <c r="S134" s="114">
        <f>(S133/S132)*100</f>
        <v>66.89326870259787</v>
      </c>
      <c r="T134" s="114">
        <f>(T133/T132)*100</f>
        <v>66.89326870259787</v>
      </c>
      <c r="U134" s="78"/>
      <c r="V134" s="78"/>
      <c r="W134" s="57"/>
    </row>
    <row r="135" spans="1:23" ht="23.25">
      <c r="A135" s="58"/>
      <c r="B135" s="75"/>
      <c r="C135" s="75"/>
      <c r="D135" s="75"/>
      <c r="E135" s="75"/>
      <c r="F135" s="131"/>
      <c r="G135" s="93"/>
      <c r="H135" s="105"/>
      <c r="I135" s="106"/>
      <c r="J135" s="107"/>
      <c r="K135" s="133"/>
      <c r="L135" s="115"/>
      <c r="M135" s="134"/>
      <c r="N135" s="132"/>
      <c r="O135" s="115">
        <f>SUM(K135:N135)</f>
        <v>0</v>
      </c>
      <c r="P135" s="135"/>
      <c r="Q135" s="133"/>
      <c r="R135" s="136"/>
      <c r="S135" s="115">
        <f>SUM(P135:R135)</f>
        <v>0</v>
      </c>
      <c r="T135" s="115">
        <f>+O135+S135</f>
        <v>0</v>
      </c>
      <c r="U135" s="81"/>
      <c r="V135" s="78"/>
      <c r="W135" s="57"/>
    </row>
    <row r="136" spans="1:23" ht="23.25">
      <c r="A136" s="58"/>
      <c r="B136" s="75"/>
      <c r="C136" s="75"/>
      <c r="D136" s="75"/>
      <c r="E136" s="75"/>
      <c r="F136" s="117"/>
      <c r="G136" s="137" t="s">
        <v>61</v>
      </c>
      <c r="H136" s="106"/>
      <c r="I136" s="106" t="s">
        <v>62</v>
      </c>
      <c r="J136" s="107"/>
      <c r="K136" s="133"/>
      <c r="L136" s="115"/>
      <c r="M136" s="134"/>
      <c r="N136" s="132"/>
      <c r="O136" s="115">
        <f>SUM(K136:N136)</f>
        <v>0</v>
      </c>
      <c r="P136" s="135"/>
      <c r="Q136" s="133"/>
      <c r="R136" s="136"/>
      <c r="S136" s="115">
        <f>SUM(P136:R136)</f>
        <v>0</v>
      </c>
      <c r="T136" s="115">
        <f>+O136+S136</f>
        <v>0</v>
      </c>
      <c r="U136" s="81"/>
      <c r="V136" s="78"/>
      <c r="W136" s="57"/>
    </row>
    <row r="137" spans="1:23" ht="23.25">
      <c r="A137" s="58"/>
      <c r="B137" s="75"/>
      <c r="C137" s="75"/>
      <c r="D137" s="75"/>
      <c r="E137" s="75"/>
      <c r="F137" s="117"/>
      <c r="G137" s="117"/>
      <c r="H137" s="105"/>
      <c r="I137" s="106" t="s">
        <v>38</v>
      </c>
      <c r="J137" s="107"/>
      <c r="K137" s="133">
        <v>1067919.4</v>
      </c>
      <c r="L137" s="115">
        <v>1313889.2</v>
      </c>
      <c r="M137" s="134">
        <v>1508457.1</v>
      </c>
      <c r="N137" s="132"/>
      <c r="O137" s="115">
        <f>SUM(K137:N137)</f>
        <v>3890265.6999999997</v>
      </c>
      <c r="P137" s="135"/>
      <c r="Q137" s="133"/>
      <c r="R137" s="136"/>
      <c r="S137" s="115">
        <f>SUM(P137:R137)</f>
        <v>0</v>
      </c>
      <c r="T137" s="115">
        <f>+O137+S137</f>
        <v>3890265.6999999997</v>
      </c>
      <c r="U137" s="78">
        <f>O137/T137*100</f>
        <v>100</v>
      </c>
      <c r="V137" s="78">
        <f>S137/T137*100</f>
        <v>0</v>
      </c>
      <c r="W137" s="57"/>
    </row>
    <row r="138" spans="1:23" ht="23.25">
      <c r="A138" s="58"/>
      <c r="B138" s="131"/>
      <c r="C138" s="93"/>
      <c r="D138" s="93"/>
      <c r="E138" s="93"/>
      <c r="F138" s="117"/>
      <c r="G138" s="117"/>
      <c r="H138" s="105"/>
      <c r="I138" s="106" t="s">
        <v>39</v>
      </c>
      <c r="J138" s="107"/>
      <c r="K138" s="119">
        <v>1651778.4</v>
      </c>
      <c r="L138" s="119">
        <v>1204363.5</v>
      </c>
      <c r="M138" s="119">
        <v>430162.4</v>
      </c>
      <c r="N138" s="119"/>
      <c r="O138" s="115">
        <f>SUM(K138:N138)</f>
        <v>3286304.3</v>
      </c>
      <c r="P138" s="119"/>
      <c r="Q138" s="119"/>
      <c r="R138" s="119"/>
      <c r="S138" s="115">
        <f>SUM(P138:R138)</f>
        <v>0</v>
      </c>
      <c r="T138" s="115">
        <f>+O138+S138</f>
        <v>3286304.3</v>
      </c>
      <c r="U138" s="78">
        <f>O138/T138*100</f>
        <v>100</v>
      </c>
      <c r="V138" s="78">
        <f>S138/T138*100</f>
        <v>0</v>
      </c>
      <c r="W138" s="57"/>
    </row>
    <row r="139" spans="1:23" ht="23.25">
      <c r="A139" s="58"/>
      <c r="B139" s="117"/>
      <c r="C139" s="75"/>
      <c r="D139" s="75"/>
      <c r="E139" s="75"/>
      <c r="F139" s="117"/>
      <c r="G139" s="117"/>
      <c r="H139" s="105"/>
      <c r="I139" s="106" t="s">
        <v>40</v>
      </c>
      <c r="J139" s="107"/>
      <c r="K139" s="114">
        <f aca="true" t="shared" si="13" ref="K139:T139">(K138/K137)*100</f>
        <v>154.67257173153706</v>
      </c>
      <c r="L139" s="114">
        <f t="shared" si="13"/>
        <v>91.66400789351188</v>
      </c>
      <c r="M139" s="114">
        <f t="shared" si="13"/>
        <v>28.516714197573133</v>
      </c>
      <c r="N139" s="114"/>
      <c r="O139" s="114">
        <f t="shared" si="13"/>
        <v>84.47506040525715</v>
      </c>
      <c r="P139" s="114"/>
      <c r="Q139" s="114"/>
      <c r="R139" s="114"/>
      <c r="S139" s="114"/>
      <c r="T139" s="114">
        <f t="shared" si="13"/>
        <v>84.47506040525715</v>
      </c>
      <c r="U139" s="76"/>
      <c r="V139" s="76"/>
      <c r="W139" s="57"/>
    </row>
    <row r="140" spans="1:23" ht="23.25">
      <c r="A140" s="58"/>
      <c r="B140" s="117"/>
      <c r="C140" s="75"/>
      <c r="D140" s="75"/>
      <c r="E140" s="75"/>
      <c r="F140" s="131"/>
      <c r="G140" s="117"/>
      <c r="H140" s="105"/>
      <c r="I140" s="106"/>
      <c r="J140" s="107"/>
      <c r="K140" s="114"/>
      <c r="L140" s="115"/>
      <c r="M140" s="114"/>
      <c r="N140" s="115"/>
      <c r="O140" s="115">
        <f>SUM(K140:N140)</f>
        <v>0</v>
      </c>
      <c r="P140" s="114"/>
      <c r="Q140" s="114"/>
      <c r="R140" s="114"/>
      <c r="S140" s="115">
        <f>SUM(P140:R140)</f>
        <v>0</v>
      </c>
      <c r="T140" s="115">
        <f>+O140+S140</f>
        <v>0</v>
      </c>
      <c r="U140" s="78"/>
      <c r="V140" s="78"/>
      <c r="W140" s="57"/>
    </row>
    <row r="141" spans="1:23" ht="23.25">
      <c r="A141" s="58"/>
      <c r="B141" s="117"/>
      <c r="C141" s="118"/>
      <c r="D141" s="118"/>
      <c r="E141" s="139"/>
      <c r="F141" s="117"/>
      <c r="G141" s="137" t="s">
        <v>66</v>
      </c>
      <c r="H141" s="105"/>
      <c r="I141" s="106" t="s">
        <v>67</v>
      </c>
      <c r="J141" s="107"/>
      <c r="K141" s="114"/>
      <c r="L141" s="115"/>
      <c r="M141" s="114"/>
      <c r="N141" s="115"/>
      <c r="O141" s="115">
        <f>SUM(K141:N141)</f>
        <v>0</v>
      </c>
      <c r="P141" s="114"/>
      <c r="Q141" s="114"/>
      <c r="R141" s="114"/>
      <c r="S141" s="115">
        <f>SUM(P141:R141)</f>
        <v>0</v>
      </c>
      <c r="T141" s="115">
        <f>+O141+S141</f>
        <v>0</v>
      </c>
      <c r="U141" s="78"/>
      <c r="V141" s="78"/>
      <c r="W141" s="57"/>
    </row>
    <row r="142" spans="1:23" ht="23.25">
      <c r="A142" s="58"/>
      <c r="B142" s="117"/>
      <c r="C142" s="118"/>
      <c r="D142" s="118"/>
      <c r="E142" s="139"/>
      <c r="F142" s="117"/>
      <c r="G142" s="118"/>
      <c r="H142" s="106"/>
      <c r="I142" s="106" t="s">
        <v>38</v>
      </c>
      <c r="J142" s="107"/>
      <c r="K142" s="119"/>
      <c r="L142" s="119"/>
      <c r="M142" s="119"/>
      <c r="N142" s="119"/>
      <c r="O142" s="115">
        <f>SUM(K142:N142)</f>
        <v>0</v>
      </c>
      <c r="P142" s="119"/>
      <c r="Q142" s="119">
        <v>75234</v>
      </c>
      <c r="R142" s="119"/>
      <c r="S142" s="115">
        <f>SUM(P142:R142)</f>
        <v>75234</v>
      </c>
      <c r="T142" s="115">
        <f>+O142+S142</f>
        <v>75234</v>
      </c>
      <c r="U142" s="78">
        <f>O142/T142*100</f>
        <v>0</v>
      </c>
      <c r="V142" s="78">
        <f>S142/T142*100</f>
        <v>100</v>
      </c>
      <c r="W142" s="57"/>
    </row>
    <row r="143" spans="1:23" ht="23.25">
      <c r="A143" s="58"/>
      <c r="B143" s="131"/>
      <c r="C143" s="131"/>
      <c r="D143" s="131"/>
      <c r="E143" s="131"/>
      <c r="F143" s="117"/>
      <c r="G143" s="117"/>
      <c r="H143" s="105"/>
      <c r="I143" s="106" t="s">
        <v>39</v>
      </c>
      <c r="J143" s="107"/>
      <c r="K143" s="114"/>
      <c r="L143" s="115"/>
      <c r="M143" s="114"/>
      <c r="N143" s="115"/>
      <c r="O143" s="115">
        <f>SUM(K143:N143)</f>
        <v>0</v>
      </c>
      <c r="P143" s="114"/>
      <c r="Q143" s="114">
        <v>81161.3</v>
      </c>
      <c r="R143" s="114"/>
      <c r="S143" s="115">
        <f>SUM(P143:R143)</f>
        <v>81161.3</v>
      </c>
      <c r="T143" s="115">
        <f>+O143+S143</f>
        <v>81161.3</v>
      </c>
      <c r="U143" s="78">
        <f>O143/T143*100</f>
        <v>0</v>
      </c>
      <c r="V143" s="78">
        <f>S143/T143*100</f>
        <v>100</v>
      </c>
      <c r="W143" s="57"/>
    </row>
    <row r="144" spans="1:23" ht="23.25">
      <c r="A144" s="58"/>
      <c r="B144" s="117"/>
      <c r="C144" s="117"/>
      <c r="D144" s="117"/>
      <c r="E144" s="117"/>
      <c r="F144" s="117"/>
      <c r="G144" s="117"/>
      <c r="H144" s="105"/>
      <c r="I144" s="106" t="s">
        <v>40</v>
      </c>
      <c r="J144" s="107"/>
      <c r="K144" s="114"/>
      <c r="L144" s="114"/>
      <c r="M144" s="114"/>
      <c r="N144" s="114"/>
      <c r="O144" s="114"/>
      <c r="P144" s="114"/>
      <c r="Q144" s="114">
        <f>(Q143/Q142)*100</f>
        <v>107.87848579099875</v>
      </c>
      <c r="R144" s="114"/>
      <c r="S144" s="114">
        <f>(S143/S142)*100</f>
        <v>107.87848579099875</v>
      </c>
      <c r="T144" s="114">
        <f>(T143/T142)*100</f>
        <v>107.87848579099875</v>
      </c>
      <c r="U144" s="78"/>
      <c r="V144" s="78"/>
      <c r="W144" s="57"/>
    </row>
    <row r="145" spans="1:23" ht="23.25">
      <c r="A145" s="58"/>
      <c r="B145" s="117"/>
      <c r="C145" s="118"/>
      <c r="D145" s="118"/>
      <c r="E145" s="118"/>
      <c r="F145" s="131"/>
      <c r="G145" s="117"/>
      <c r="H145" s="105"/>
      <c r="I145" s="106"/>
      <c r="J145" s="107"/>
      <c r="K145" s="114"/>
      <c r="L145" s="115"/>
      <c r="M145" s="114"/>
      <c r="N145" s="115"/>
      <c r="O145" s="115"/>
      <c r="P145" s="114"/>
      <c r="Q145" s="114"/>
      <c r="R145" s="114"/>
      <c r="S145" s="115">
        <f>SUM(P145:R145)</f>
        <v>0</v>
      </c>
      <c r="T145" s="115">
        <f>+O145+S145</f>
        <v>0</v>
      </c>
      <c r="U145" s="78"/>
      <c r="V145" s="78"/>
      <c r="W145" s="57"/>
    </row>
    <row r="146" spans="1:23" ht="23.25">
      <c r="A146" s="58"/>
      <c r="B146" s="117"/>
      <c r="C146" s="117"/>
      <c r="D146" s="117"/>
      <c r="E146" s="117"/>
      <c r="F146" s="131"/>
      <c r="G146" s="116" t="s">
        <v>68</v>
      </c>
      <c r="H146" s="105"/>
      <c r="I146" s="106" t="s">
        <v>69</v>
      </c>
      <c r="J146" s="107"/>
      <c r="K146" s="114"/>
      <c r="L146" s="115"/>
      <c r="M146" s="114"/>
      <c r="N146" s="115"/>
      <c r="O146" s="115"/>
      <c r="P146" s="114"/>
      <c r="Q146" s="114"/>
      <c r="R146" s="114"/>
      <c r="S146" s="115">
        <f>SUM(P146:R146)</f>
        <v>0</v>
      </c>
      <c r="T146" s="115">
        <f>+O146+S146</f>
        <v>0</v>
      </c>
      <c r="U146" s="78"/>
      <c r="V146" s="78"/>
      <c r="W146" s="57"/>
    </row>
    <row r="147" spans="1:23" ht="23.25">
      <c r="A147" s="58"/>
      <c r="B147" s="117"/>
      <c r="C147" s="117"/>
      <c r="D147" s="117"/>
      <c r="E147" s="117"/>
      <c r="F147" s="131"/>
      <c r="G147" s="75"/>
      <c r="H147" s="105"/>
      <c r="I147" s="106" t="s">
        <v>38</v>
      </c>
      <c r="J147" s="107"/>
      <c r="K147" s="114"/>
      <c r="L147" s="115"/>
      <c r="M147" s="114"/>
      <c r="N147" s="115"/>
      <c r="O147" s="115"/>
      <c r="P147" s="114"/>
      <c r="Q147" s="114">
        <v>95749.3</v>
      </c>
      <c r="R147" s="114"/>
      <c r="S147" s="115">
        <f>SUM(P147:R147)</f>
        <v>95749.3</v>
      </c>
      <c r="T147" s="115">
        <f>+O147+S147</f>
        <v>95749.3</v>
      </c>
      <c r="U147" s="78">
        <f>O147/T147*100</f>
        <v>0</v>
      </c>
      <c r="V147" s="78">
        <f>S147/T147*100</f>
        <v>100</v>
      </c>
      <c r="W147" s="57"/>
    </row>
    <row r="148" spans="1:23" ht="23.25">
      <c r="A148" s="58"/>
      <c r="B148" s="117"/>
      <c r="C148" s="117"/>
      <c r="D148" s="117"/>
      <c r="E148" s="117"/>
      <c r="F148" s="117"/>
      <c r="G148" s="75"/>
      <c r="H148" s="105"/>
      <c r="I148" s="106" t="s">
        <v>39</v>
      </c>
      <c r="J148" s="107"/>
      <c r="K148" s="114"/>
      <c r="L148" s="115"/>
      <c r="M148" s="114"/>
      <c r="N148" s="115"/>
      <c r="O148" s="115"/>
      <c r="P148" s="114"/>
      <c r="Q148" s="114">
        <v>56404.1</v>
      </c>
      <c r="R148" s="114"/>
      <c r="S148" s="115">
        <f>SUM(P148:R148)</f>
        <v>56404.1</v>
      </c>
      <c r="T148" s="115">
        <f>+O148+S148</f>
        <v>56404.1</v>
      </c>
      <c r="U148" s="78">
        <f>O148/T148*100</f>
        <v>0</v>
      </c>
      <c r="V148" s="78">
        <f>S148/T148*100</f>
        <v>100</v>
      </c>
      <c r="W148" s="57"/>
    </row>
    <row r="149" spans="1:23" ht="23.25">
      <c r="A149" s="58"/>
      <c r="B149" s="117"/>
      <c r="C149" s="117"/>
      <c r="D149" s="117"/>
      <c r="E149" s="117"/>
      <c r="F149" s="117"/>
      <c r="G149" s="75"/>
      <c r="H149" s="105"/>
      <c r="I149" s="106" t="s">
        <v>40</v>
      </c>
      <c r="J149" s="107"/>
      <c r="K149" s="114"/>
      <c r="L149" s="114"/>
      <c r="M149" s="114"/>
      <c r="N149" s="114"/>
      <c r="O149" s="114"/>
      <c r="P149" s="114"/>
      <c r="Q149" s="114">
        <f>(Q148/Q147)*100</f>
        <v>58.908106899998224</v>
      </c>
      <c r="R149" s="114"/>
      <c r="S149" s="114">
        <f>(S148/S147)*100</f>
        <v>58.908106899998224</v>
      </c>
      <c r="T149" s="114">
        <f>(T148/T147)*100</f>
        <v>58.908106899998224</v>
      </c>
      <c r="U149" s="78"/>
      <c r="V149" s="78"/>
      <c r="W149" s="57"/>
    </row>
    <row r="150" spans="1:23" ht="23.25">
      <c r="A150" s="58"/>
      <c r="B150" s="117"/>
      <c r="C150" s="117"/>
      <c r="D150" s="117"/>
      <c r="E150" s="117"/>
      <c r="F150" s="117"/>
      <c r="G150" s="117"/>
      <c r="H150" s="105"/>
      <c r="I150" s="106"/>
      <c r="J150" s="107"/>
      <c r="K150" s="114"/>
      <c r="L150" s="115"/>
      <c r="M150" s="114"/>
      <c r="N150" s="115"/>
      <c r="O150" s="115">
        <f>SUM(K150:N150)</f>
        <v>0</v>
      </c>
      <c r="P150" s="114"/>
      <c r="Q150" s="114"/>
      <c r="R150" s="114"/>
      <c r="S150" s="115">
        <f>SUM(P150:R150)</f>
        <v>0</v>
      </c>
      <c r="T150" s="115">
        <f>+O150+S150</f>
        <v>0</v>
      </c>
      <c r="U150" s="78"/>
      <c r="V150" s="78"/>
      <c r="W150" s="57"/>
    </row>
    <row r="151" spans="1:23" ht="23.25">
      <c r="A151" s="58"/>
      <c r="B151" s="117"/>
      <c r="C151" s="117"/>
      <c r="D151" s="117"/>
      <c r="E151" s="117"/>
      <c r="F151" s="117"/>
      <c r="G151" s="117"/>
      <c r="H151" s="105"/>
      <c r="I151" s="106"/>
      <c r="J151" s="107"/>
      <c r="K151" s="114"/>
      <c r="L151" s="115"/>
      <c r="M151" s="114"/>
      <c r="N151" s="115"/>
      <c r="O151" s="115">
        <f>SUM(K151:N151)</f>
        <v>0</v>
      </c>
      <c r="P151" s="114"/>
      <c r="Q151" s="114"/>
      <c r="R151" s="114"/>
      <c r="S151" s="115">
        <f>SUM(P151:R151)</f>
        <v>0</v>
      </c>
      <c r="T151" s="115">
        <f>+O151+S151</f>
        <v>0</v>
      </c>
      <c r="U151" s="78"/>
      <c r="V151" s="78"/>
      <c r="W151" s="57"/>
    </row>
    <row r="152" spans="1:23" ht="23.25">
      <c r="A152" s="58"/>
      <c r="B152" s="138"/>
      <c r="C152" s="138"/>
      <c r="D152" s="138"/>
      <c r="E152" s="138"/>
      <c r="F152" s="138"/>
      <c r="G152" s="138"/>
      <c r="H152" s="121"/>
      <c r="I152" s="122"/>
      <c r="J152" s="123"/>
      <c r="K152" s="124"/>
      <c r="L152" s="125"/>
      <c r="M152" s="124"/>
      <c r="N152" s="125"/>
      <c r="O152" s="125"/>
      <c r="P152" s="124"/>
      <c r="Q152" s="124"/>
      <c r="R152" s="124"/>
      <c r="S152" s="124"/>
      <c r="T152" s="124"/>
      <c r="U152" s="125"/>
      <c r="V152" s="125"/>
      <c r="W152" s="57"/>
    </row>
    <row r="153" spans="1:23" ht="23.25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</row>
    <row r="154" spans="1:23" ht="23.25">
      <c r="A154" s="57"/>
      <c r="B154" s="127" t="s">
        <v>86</v>
      </c>
      <c r="C154" s="127"/>
      <c r="D154" s="127"/>
      <c r="E154" s="127"/>
      <c r="F154" s="127"/>
      <c r="G154" s="58"/>
      <c r="H154" s="58"/>
      <c r="I154" s="58"/>
      <c r="J154" s="58"/>
      <c r="K154" s="57"/>
      <c r="L154" s="57"/>
      <c r="M154" s="57"/>
      <c r="N154" s="57"/>
      <c r="O154" s="57"/>
      <c r="P154" s="57"/>
      <c r="Q154" s="57"/>
      <c r="R154" s="57"/>
      <c r="S154" s="62"/>
      <c r="T154" s="62"/>
      <c r="U154" s="62"/>
      <c r="V154" s="62" t="s">
        <v>76</v>
      </c>
      <c r="W154" s="57"/>
    </row>
    <row r="155" spans="1:23" ht="23.25">
      <c r="A155" s="57"/>
      <c r="B155" s="66"/>
      <c r="C155" s="67"/>
      <c r="D155" s="67"/>
      <c r="E155" s="67"/>
      <c r="F155" s="67"/>
      <c r="G155" s="67"/>
      <c r="H155" s="66"/>
      <c r="I155" s="67"/>
      <c r="J155" s="128"/>
      <c r="K155" s="69" t="s">
        <v>0</v>
      </c>
      <c r="L155" s="69"/>
      <c r="M155" s="69"/>
      <c r="N155" s="69"/>
      <c r="O155" s="69"/>
      <c r="P155" s="70" t="s">
        <v>1</v>
      </c>
      <c r="Q155" s="69"/>
      <c r="R155" s="69"/>
      <c r="S155" s="69"/>
      <c r="T155" s="70" t="s">
        <v>2</v>
      </c>
      <c r="U155" s="69"/>
      <c r="V155" s="71"/>
      <c r="W155" s="57"/>
    </row>
    <row r="156" spans="1:23" ht="23.25">
      <c r="A156" s="57"/>
      <c r="B156" s="72" t="s">
        <v>3</v>
      </c>
      <c r="C156" s="73"/>
      <c r="D156" s="73"/>
      <c r="E156" s="73"/>
      <c r="F156" s="73"/>
      <c r="G156" s="74"/>
      <c r="H156" s="75"/>
      <c r="I156" s="58"/>
      <c r="J156" s="118"/>
      <c r="K156" s="77"/>
      <c r="L156" s="78"/>
      <c r="M156" s="79"/>
      <c r="N156" s="80"/>
      <c r="O156" s="81"/>
      <c r="P156" s="82"/>
      <c r="Q156" s="77"/>
      <c r="R156" s="83"/>
      <c r="S156" s="81"/>
      <c r="T156" s="81"/>
      <c r="U156" s="84" t="s">
        <v>4</v>
      </c>
      <c r="V156" s="85"/>
      <c r="W156" s="57"/>
    </row>
    <row r="157" spans="1:23" ht="23.25">
      <c r="A157" s="57"/>
      <c r="B157" s="75"/>
      <c r="C157" s="86"/>
      <c r="D157" s="86"/>
      <c r="E157" s="86"/>
      <c r="F157" s="87"/>
      <c r="G157" s="86"/>
      <c r="H157" s="75"/>
      <c r="I157" s="88" t="s">
        <v>5</v>
      </c>
      <c r="J157" s="118"/>
      <c r="K157" s="89" t="s">
        <v>6</v>
      </c>
      <c r="L157" s="90" t="s">
        <v>7</v>
      </c>
      <c r="M157" s="91" t="s">
        <v>6</v>
      </c>
      <c r="N157" s="80" t="s">
        <v>8</v>
      </c>
      <c r="O157" s="78"/>
      <c r="P157" s="92" t="s">
        <v>9</v>
      </c>
      <c r="Q157" s="89" t="s">
        <v>10</v>
      </c>
      <c r="R157" s="83" t="s">
        <v>32</v>
      </c>
      <c r="S157" s="81"/>
      <c r="T157" s="81"/>
      <c r="U157" s="81"/>
      <c r="V157" s="90"/>
      <c r="W157" s="57"/>
    </row>
    <row r="158" spans="1:23" ht="23.25">
      <c r="A158" s="57"/>
      <c r="B158" s="93" t="s">
        <v>26</v>
      </c>
      <c r="C158" s="93" t="s">
        <v>27</v>
      </c>
      <c r="D158" s="93" t="s">
        <v>28</v>
      </c>
      <c r="E158" s="93" t="s">
        <v>29</v>
      </c>
      <c r="F158" s="93" t="s">
        <v>30</v>
      </c>
      <c r="G158" s="93" t="s">
        <v>31</v>
      </c>
      <c r="H158" s="75"/>
      <c r="I158" s="88"/>
      <c r="J158" s="118"/>
      <c r="K158" s="89" t="s">
        <v>11</v>
      </c>
      <c r="L158" s="90" t="s">
        <v>12</v>
      </c>
      <c r="M158" s="91" t="s">
        <v>13</v>
      </c>
      <c r="N158" s="80" t="s">
        <v>14</v>
      </c>
      <c r="O158" s="90" t="s">
        <v>15</v>
      </c>
      <c r="P158" s="92" t="s">
        <v>16</v>
      </c>
      <c r="Q158" s="89" t="s">
        <v>17</v>
      </c>
      <c r="R158" s="83" t="s">
        <v>33</v>
      </c>
      <c r="S158" s="80" t="s">
        <v>15</v>
      </c>
      <c r="T158" s="80" t="s">
        <v>18</v>
      </c>
      <c r="U158" s="80" t="s">
        <v>19</v>
      </c>
      <c r="V158" s="90" t="s">
        <v>20</v>
      </c>
      <c r="W158" s="57"/>
    </row>
    <row r="159" spans="1:23" ht="23.25">
      <c r="A159" s="57"/>
      <c r="B159" s="94"/>
      <c r="C159" s="94"/>
      <c r="D159" s="94"/>
      <c r="E159" s="94"/>
      <c r="F159" s="94"/>
      <c r="G159" s="94"/>
      <c r="H159" s="94"/>
      <c r="I159" s="95"/>
      <c r="J159" s="129"/>
      <c r="K159" s="97"/>
      <c r="L159" s="98"/>
      <c r="M159" s="99"/>
      <c r="N159" s="100"/>
      <c r="O159" s="101"/>
      <c r="P159" s="102" t="s">
        <v>21</v>
      </c>
      <c r="Q159" s="97"/>
      <c r="R159" s="103"/>
      <c r="S159" s="101"/>
      <c r="T159" s="101"/>
      <c r="U159" s="101"/>
      <c r="V159" s="104"/>
      <c r="W159" s="57"/>
    </row>
    <row r="160" spans="1:23" ht="23.25">
      <c r="A160" s="58"/>
      <c r="B160" s="117"/>
      <c r="C160" s="117"/>
      <c r="D160" s="117"/>
      <c r="E160" s="117"/>
      <c r="F160" s="117"/>
      <c r="G160" s="117"/>
      <c r="H160" s="105"/>
      <c r="I160" s="106"/>
      <c r="J160" s="107"/>
      <c r="K160" s="114"/>
      <c r="L160" s="115"/>
      <c r="M160" s="114"/>
      <c r="N160" s="115"/>
      <c r="O160" s="115">
        <f>SUM(K160:N160)</f>
        <v>0</v>
      </c>
      <c r="P160" s="114"/>
      <c r="Q160" s="114"/>
      <c r="R160" s="114"/>
      <c r="S160" s="115">
        <f>SUM(P160:R160)</f>
        <v>0</v>
      </c>
      <c r="T160" s="115">
        <f>+O160+S160</f>
        <v>0</v>
      </c>
      <c r="U160" s="78"/>
      <c r="V160" s="78"/>
      <c r="W160" s="57"/>
    </row>
    <row r="161" spans="1:23" ht="23.25">
      <c r="A161" s="58"/>
      <c r="B161" s="116" t="s">
        <v>53</v>
      </c>
      <c r="C161" s="116" t="s">
        <v>49</v>
      </c>
      <c r="D161" s="116" t="s">
        <v>43</v>
      </c>
      <c r="E161" s="75"/>
      <c r="F161" s="116" t="s">
        <v>70</v>
      </c>
      <c r="G161" s="75"/>
      <c r="H161" s="105"/>
      <c r="I161" s="106" t="s">
        <v>71</v>
      </c>
      <c r="J161" s="107"/>
      <c r="K161" s="114"/>
      <c r="L161" s="115"/>
      <c r="M161" s="114"/>
      <c r="N161" s="115"/>
      <c r="O161" s="115">
        <f>SUM(K161:N161)</f>
        <v>0</v>
      </c>
      <c r="P161" s="114"/>
      <c r="Q161" s="114"/>
      <c r="R161" s="114"/>
      <c r="S161" s="115">
        <f>SUM(P161:R161)</f>
        <v>0</v>
      </c>
      <c r="T161" s="115">
        <f>+O161+S161</f>
        <v>0</v>
      </c>
      <c r="U161" s="78"/>
      <c r="V161" s="78"/>
      <c r="W161" s="57"/>
    </row>
    <row r="162" spans="1:23" ht="23.25">
      <c r="A162" s="58"/>
      <c r="B162" s="75"/>
      <c r="C162" s="75"/>
      <c r="D162" s="75"/>
      <c r="E162" s="75"/>
      <c r="F162" s="117"/>
      <c r="G162" s="118"/>
      <c r="H162" s="106"/>
      <c r="I162" s="106" t="s">
        <v>72</v>
      </c>
      <c r="J162" s="107"/>
      <c r="K162" s="119"/>
      <c r="L162" s="119"/>
      <c r="M162" s="119"/>
      <c r="N162" s="119"/>
      <c r="O162" s="115">
        <f>SUM(K162:N162)</f>
        <v>0</v>
      </c>
      <c r="P162" s="119"/>
      <c r="Q162" s="119"/>
      <c r="R162" s="119"/>
      <c r="S162" s="115">
        <f>SUM(P162:R162)</f>
        <v>0</v>
      </c>
      <c r="T162" s="115">
        <f>+O162+S162</f>
        <v>0</v>
      </c>
      <c r="U162" s="76"/>
      <c r="V162" s="76"/>
      <c r="W162" s="57"/>
    </row>
    <row r="163" spans="1:23" ht="23.25">
      <c r="A163" s="58"/>
      <c r="B163" s="75"/>
      <c r="C163" s="75"/>
      <c r="D163" s="75"/>
      <c r="E163" s="75"/>
      <c r="F163" s="117"/>
      <c r="G163" s="75"/>
      <c r="H163" s="105"/>
      <c r="I163" s="106" t="s">
        <v>38</v>
      </c>
      <c r="J163" s="107"/>
      <c r="K163" s="114">
        <f>K168+K173+K178</f>
        <v>174710.1</v>
      </c>
      <c r="L163" s="114">
        <f>SUM(L168+L173+L178)</f>
        <v>190580.2</v>
      </c>
      <c r="M163" s="114">
        <f aca="true" t="shared" si="14" ref="M163:T164">SUM(M168+M173+M178)</f>
        <v>382016.2</v>
      </c>
      <c r="N163" s="114">
        <f t="shared" si="14"/>
        <v>0</v>
      </c>
      <c r="O163" s="114">
        <f t="shared" si="14"/>
        <v>747306.5</v>
      </c>
      <c r="P163" s="114">
        <f t="shared" si="14"/>
        <v>0</v>
      </c>
      <c r="Q163" s="114">
        <f t="shared" si="14"/>
        <v>8137</v>
      </c>
      <c r="R163" s="114">
        <f t="shared" si="14"/>
        <v>400000</v>
      </c>
      <c r="S163" s="114">
        <f t="shared" si="14"/>
        <v>408137</v>
      </c>
      <c r="T163" s="114">
        <f t="shared" si="14"/>
        <v>1155443.5</v>
      </c>
      <c r="U163" s="78">
        <f>O163/T163*100</f>
        <v>64.67702661359036</v>
      </c>
      <c r="V163" s="78">
        <f>S163/T163*100</f>
        <v>35.322973386409636</v>
      </c>
      <c r="W163" s="57"/>
    </row>
    <row r="164" spans="1:23" ht="23.25">
      <c r="A164" s="58"/>
      <c r="B164" s="75"/>
      <c r="C164" s="75"/>
      <c r="D164" s="75"/>
      <c r="E164" s="75"/>
      <c r="F164" s="117"/>
      <c r="G164" s="75"/>
      <c r="H164" s="105"/>
      <c r="I164" s="106" t="s">
        <v>39</v>
      </c>
      <c r="J164" s="107"/>
      <c r="K164" s="114">
        <f>K169+K174+K179</f>
        <v>564597.3</v>
      </c>
      <c r="L164" s="114">
        <f>SUM(L169+L174+L179)</f>
        <v>99974.4</v>
      </c>
      <c r="M164" s="114">
        <f t="shared" si="14"/>
        <v>352649.6</v>
      </c>
      <c r="N164" s="115"/>
      <c r="O164" s="115">
        <f>SUM(K164:N164)</f>
        <v>1017221.3</v>
      </c>
      <c r="P164" s="114"/>
      <c r="Q164" s="114">
        <f t="shared" si="14"/>
        <v>4927.9</v>
      </c>
      <c r="R164" s="114">
        <f t="shared" si="14"/>
        <v>400000</v>
      </c>
      <c r="S164" s="114">
        <f t="shared" si="14"/>
        <v>404927.9</v>
      </c>
      <c r="T164" s="114">
        <f t="shared" si="14"/>
        <v>1422149.2000000002</v>
      </c>
      <c r="U164" s="78">
        <f>O164/T164*100</f>
        <v>71.52704512297304</v>
      </c>
      <c r="V164" s="78">
        <f>S164/T164*100</f>
        <v>28.472954877026968</v>
      </c>
      <c r="W164" s="57"/>
    </row>
    <row r="165" spans="1:23" ht="23.25">
      <c r="A165" s="58"/>
      <c r="B165" s="75"/>
      <c r="C165" s="75"/>
      <c r="D165" s="75"/>
      <c r="E165" s="75"/>
      <c r="F165" s="117"/>
      <c r="G165" s="75"/>
      <c r="H165" s="105"/>
      <c r="I165" s="106" t="s">
        <v>40</v>
      </c>
      <c r="J165" s="107"/>
      <c r="K165" s="114">
        <f aca="true" t="shared" si="15" ref="K165:T165">(K164/K163)*100</f>
        <v>323.16237012055973</v>
      </c>
      <c r="L165" s="114">
        <f t="shared" si="15"/>
        <v>52.45791535532022</v>
      </c>
      <c r="M165" s="114">
        <f t="shared" si="15"/>
        <v>92.3127343814215</v>
      </c>
      <c r="N165" s="114"/>
      <c r="O165" s="114">
        <f t="shared" si="15"/>
        <v>136.11835304523646</v>
      </c>
      <c r="P165" s="114"/>
      <c r="Q165" s="114">
        <f t="shared" si="15"/>
        <v>60.56163205112449</v>
      </c>
      <c r="R165" s="114">
        <f t="shared" si="15"/>
        <v>100</v>
      </c>
      <c r="S165" s="114">
        <f t="shared" si="15"/>
        <v>99.21371990287575</v>
      </c>
      <c r="T165" s="114">
        <f t="shared" si="15"/>
        <v>123.0825393020083</v>
      </c>
      <c r="U165" s="78"/>
      <c r="V165" s="78"/>
      <c r="W165" s="57"/>
    </row>
    <row r="166" spans="1:23" ht="23.25">
      <c r="A166" s="58"/>
      <c r="B166" s="75"/>
      <c r="C166" s="75"/>
      <c r="D166" s="75"/>
      <c r="E166" s="75"/>
      <c r="F166" s="117"/>
      <c r="G166" s="75"/>
      <c r="H166" s="105"/>
      <c r="I166" s="106"/>
      <c r="J166" s="107"/>
      <c r="K166" s="119"/>
      <c r="L166" s="119"/>
      <c r="M166" s="119"/>
      <c r="N166" s="119"/>
      <c r="O166" s="115">
        <f>SUM(K166:N166)</f>
        <v>0</v>
      </c>
      <c r="P166" s="119"/>
      <c r="Q166" s="119"/>
      <c r="R166" s="119"/>
      <c r="S166" s="115">
        <f>SUM(P166:R166)</f>
        <v>0</v>
      </c>
      <c r="T166" s="115">
        <f>+O166+S166</f>
        <v>0</v>
      </c>
      <c r="U166" s="76"/>
      <c r="V166" s="76"/>
      <c r="W166" s="57"/>
    </row>
    <row r="167" spans="1:23" ht="23.25">
      <c r="A167" s="58"/>
      <c r="B167" s="117"/>
      <c r="C167" s="118"/>
      <c r="D167" s="118"/>
      <c r="E167" s="139"/>
      <c r="F167" s="117"/>
      <c r="G167" s="116" t="s">
        <v>59</v>
      </c>
      <c r="H167" s="105"/>
      <c r="I167" s="106" t="s">
        <v>60</v>
      </c>
      <c r="J167" s="107"/>
      <c r="K167" s="114"/>
      <c r="L167" s="115"/>
      <c r="M167" s="114"/>
      <c r="N167" s="115"/>
      <c r="O167" s="115">
        <f>SUM(K167:N167)</f>
        <v>0</v>
      </c>
      <c r="P167" s="114"/>
      <c r="Q167" s="114"/>
      <c r="R167" s="114"/>
      <c r="S167" s="115">
        <f>SUM(P167:R167)</f>
        <v>0</v>
      </c>
      <c r="T167" s="115">
        <f>+O167+S167</f>
        <v>0</v>
      </c>
      <c r="U167" s="78"/>
      <c r="V167" s="78"/>
      <c r="W167" s="57"/>
    </row>
    <row r="168" spans="1:23" ht="23.25">
      <c r="A168" s="58"/>
      <c r="B168" s="75"/>
      <c r="C168" s="75"/>
      <c r="D168" s="75"/>
      <c r="E168" s="75"/>
      <c r="F168" s="117"/>
      <c r="G168" s="117"/>
      <c r="H168" s="106"/>
      <c r="I168" s="106" t="s">
        <v>38</v>
      </c>
      <c r="J168" s="107"/>
      <c r="K168" s="114"/>
      <c r="L168" s="115"/>
      <c r="M168" s="114"/>
      <c r="N168" s="115"/>
      <c r="O168" s="115">
        <f>SUM(K168:N168)</f>
        <v>0</v>
      </c>
      <c r="P168" s="114"/>
      <c r="Q168" s="114">
        <v>8137</v>
      </c>
      <c r="R168" s="114"/>
      <c r="S168" s="115">
        <f>SUM(P168:R168)</f>
        <v>8137</v>
      </c>
      <c r="T168" s="115">
        <f>+O168+S168</f>
        <v>8137</v>
      </c>
      <c r="U168" s="78">
        <f>O168/T168*100</f>
        <v>0</v>
      </c>
      <c r="V168" s="78">
        <f>S168/T168*100</f>
        <v>100</v>
      </c>
      <c r="W168" s="57"/>
    </row>
    <row r="169" spans="1:23" ht="23.25">
      <c r="A169" s="58"/>
      <c r="B169" s="75"/>
      <c r="C169" s="75"/>
      <c r="D169" s="75"/>
      <c r="E169" s="75"/>
      <c r="F169" s="117"/>
      <c r="G169" s="117"/>
      <c r="H169" s="106"/>
      <c r="I169" s="106" t="s">
        <v>39</v>
      </c>
      <c r="J169" s="107"/>
      <c r="K169" s="114"/>
      <c r="L169" s="115"/>
      <c r="M169" s="114"/>
      <c r="N169" s="115"/>
      <c r="O169" s="115">
        <f>SUM(K169:N169)</f>
        <v>0</v>
      </c>
      <c r="P169" s="114"/>
      <c r="Q169" s="114">
        <v>4927.9</v>
      </c>
      <c r="R169" s="114"/>
      <c r="S169" s="115">
        <f>SUM(P169:R169)</f>
        <v>4927.9</v>
      </c>
      <c r="T169" s="115">
        <f>+O169+S169</f>
        <v>4927.9</v>
      </c>
      <c r="U169" s="78">
        <f>O169/T169*100</f>
        <v>0</v>
      </c>
      <c r="V169" s="78">
        <f>S169/T169*100</f>
        <v>100</v>
      </c>
      <c r="W169" s="57"/>
    </row>
    <row r="170" spans="1:23" ht="23.25">
      <c r="A170" s="58"/>
      <c r="B170" s="75"/>
      <c r="C170" s="75"/>
      <c r="D170" s="75"/>
      <c r="E170" s="75"/>
      <c r="F170" s="117"/>
      <c r="G170" s="117"/>
      <c r="H170" s="105"/>
      <c r="I170" s="106" t="s">
        <v>40</v>
      </c>
      <c r="J170" s="107"/>
      <c r="K170" s="114"/>
      <c r="L170" s="114"/>
      <c r="M170" s="114"/>
      <c r="N170" s="114"/>
      <c r="O170" s="114"/>
      <c r="P170" s="114"/>
      <c r="Q170" s="114">
        <f>(Q169/Q168)*100</f>
        <v>60.56163205112449</v>
      </c>
      <c r="R170" s="114"/>
      <c r="S170" s="114">
        <f>(S169/S168)*100</f>
        <v>60.56163205112449</v>
      </c>
      <c r="T170" s="114">
        <f>(T169/T168)*100</f>
        <v>60.56163205112449</v>
      </c>
      <c r="U170" s="78"/>
      <c r="V170" s="78"/>
      <c r="W170" s="57"/>
    </row>
    <row r="171" spans="1:23" ht="23.25">
      <c r="A171" s="58"/>
      <c r="B171" s="75"/>
      <c r="C171" s="75"/>
      <c r="D171" s="75"/>
      <c r="E171" s="75"/>
      <c r="F171" s="131"/>
      <c r="G171" s="75"/>
      <c r="H171" s="105"/>
      <c r="I171" s="106"/>
      <c r="J171" s="107"/>
      <c r="K171" s="133"/>
      <c r="L171" s="115"/>
      <c r="M171" s="134"/>
      <c r="N171" s="132"/>
      <c r="O171" s="115"/>
      <c r="P171" s="135"/>
      <c r="Q171" s="133"/>
      <c r="R171" s="136"/>
      <c r="S171" s="115">
        <f>SUM(P171:R171)</f>
        <v>0</v>
      </c>
      <c r="T171" s="115">
        <f>+O171+S171</f>
        <v>0</v>
      </c>
      <c r="U171" s="81"/>
      <c r="V171" s="78"/>
      <c r="W171" s="57"/>
    </row>
    <row r="172" spans="1:23" ht="23.25">
      <c r="A172" s="58"/>
      <c r="B172" s="75"/>
      <c r="C172" s="75"/>
      <c r="D172" s="75"/>
      <c r="E172" s="75"/>
      <c r="F172" s="117"/>
      <c r="G172" s="116" t="s">
        <v>64</v>
      </c>
      <c r="H172" s="105"/>
      <c r="I172" s="106" t="s">
        <v>65</v>
      </c>
      <c r="J172" s="107"/>
      <c r="K172" s="133"/>
      <c r="L172" s="115"/>
      <c r="M172" s="134"/>
      <c r="N172" s="132"/>
      <c r="O172" s="115"/>
      <c r="P172" s="135"/>
      <c r="Q172" s="133"/>
      <c r="R172" s="136"/>
      <c r="S172" s="115">
        <f>SUM(P172:R172)</f>
        <v>0</v>
      </c>
      <c r="T172" s="115">
        <f>+O172+S172</f>
        <v>0</v>
      </c>
      <c r="U172" s="81"/>
      <c r="V172" s="78"/>
      <c r="W172" s="57"/>
    </row>
    <row r="173" spans="1:23" ht="23.25">
      <c r="A173" s="58"/>
      <c r="B173" s="75"/>
      <c r="C173" s="75"/>
      <c r="D173" s="75"/>
      <c r="E173" s="75"/>
      <c r="F173" s="117"/>
      <c r="G173" s="75"/>
      <c r="H173" s="105"/>
      <c r="I173" s="106" t="s">
        <v>38</v>
      </c>
      <c r="J173" s="107"/>
      <c r="K173" s="133"/>
      <c r="L173" s="115"/>
      <c r="M173" s="134"/>
      <c r="N173" s="132"/>
      <c r="O173" s="115"/>
      <c r="P173" s="135"/>
      <c r="Q173" s="133"/>
      <c r="R173" s="136">
        <v>400000</v>
      </c>
      <c r="S173" s="115">
        <f>SUM(P173:R173)</f>
        <v>400000</v>
      </c>
      <c r="T173" s="115">
        <f>+O173+S173</f>
        <v>400000</v>
      </c>
      <c r="U173" s="78">
        <f>O173/T173*100</f>
        <v>0</v>
      </c>
      <c r="V173" s="78">
        <f>S173/T173*100</f>
        <v>100</v>
      </c>
      <c r="W173" s="57"/>
    </row>
    <row r="174" spans="1:23" ht="23.25">
      <c r="A174" s="58"/>
      <c r="B174" s="75"/>
      <c r="C174" s="75"/>
      <c r="D174" s="75"/>
      <c r="E174" s="75"/>
      <c r="F174" s="117"/>
      <c r="G174" s="75"/>
      <c r="H174" s="105"/>
      <c r="I174" s="106" t="s">
        <v>39</v>
      </c>
      <c r="J174" s="107"/>
      <c r="K174" s="119"/>
      <c r="L174" s="119"/>
      <c r="M174" s="119"/>
      <c r="N174" s="119"/>
      <c r="O174" s="115"/>
      <c r="P174" s="119"/>
      <c r="Q174" s="119"/>
      <c r="R174" s="119">
        <v>400000</v>
      </c>
      <c r="S174" s="115">
        <f>SUM(P174:R174)</f>
        <v>400000</v>
      </c>
      <c r="T174" s="115">
        <f>+O174+S174</f>
        <v>400000</v>
      </c>
      <c r="U174" s="78">
        <f>O174/T174*100</f>
        <v>0</v>
      </c>
      <c r="V174" s="78">
        <f>S174/T174*100</f>
        <v>100</v>
      </c>
      <c r="W174" s="57"/>
    </row>
    <row r="175" spans="1:23" ht="23.25">
      <c r="A175" s="58"/>
      <c r="B175" s="75"/>
      <c r="C175" s="75"/>
      <c r="D175" s="75"/>
      <c r="E175" s="75"/>
      <c r="F175" s="117"/>
      <c r="G175" s="75"/>
      <c r="H175" s="105"/>
      <c r="I175" s="106" t="s">
        <v>40</v>
      </c>
      <c r="J175" s="107"/>
      <c r="K175" s="114"/>
      <c r="L175" s="114"/>
      <c r="M175" s="114"/>
      <c r="N175" s="114"/>
      <c r="O175" s="114"/>
      <c r="P175" s="114"/>
      <c r="Q175" s="114"/>
      <c r="R175" s="114">
        <f>(R174/R173)*100</f>
        <v>100</v>
      </c>
      <c r="S175" s="114">
        <f>(S174/S173)*100</f>
        <v>100</v>
      </c>
      <c r="T175" s="114">
        <f>(T174/T173)*100</f>
        <v>100</v>
      </c>
      <c r="U175" s="76"/>
      <c r="V175" s="76"/>
      <c r="W175" s="57"/>
    </row>
    <row r="176" spans="1:23" ht="23.25">
      <c r="A176" s="58"/>
      <c r="B176" s="131"/>
      <c r="C176" s="93"/>
      <c r="D176" s="93"/>
      <c r="E176" s="93"/>
      <c r="F176" s="131"/>
      <c r="G176" s="93"/>
      <c r="H176" s="105"/>
      <c r="I176" s="106"/>
      <c r="J176" s="107"/>
      <c r="K176" s="114"/>
      <c r="L176" s="115"/>
      <c r="M176" s="114"/>
      <c r="N176" s="115"/>
      <c r="O176" s="115">
        <f>SUM(K176:N176)</f>
        <v>0</v>
      </c>
      <c r="P176" s="114"/>
      <c r="Q176" s="114"/>
      <c r="R176" s="114"/>
      <c r="S176" s="115">
        <f>SUM(P176:R176)</f>
        <v>0</v>
      </c>
      <c r="T176" s="115">
        <f>+O176+S176</f>
        <v>0</v>
      </c>
      <c r="U176" s="78"/>
      <c r="V176" s="78"/>
      <c r="W176" s="57"/>
    </row>
    <row r="177" spans="1:23" ht="23.25">
      <c r="A177" s="58"/>
      <c r="B177" s="117"/>
      <c r="C177" s="75"/>
      <c r="D177" s="75"/>
      <c r="E177" s="75"/>
      <c r="F177" s="117"/>
      <c r="G177" s="137" t="s">
        <v>61</v>
      </c>
      <c r="H177" s="106"/>
      <c r="I177" s="106" t="s">
        <v>62</v>
      </c>
      <c r="J177" s="107"/>
      <c r="K177" s="114"/>
      <c r="L177" s="115"/>
      <c r="M177" s="114"/>
      <c r="N177" s="115"/>
      <c r="O177" s="115">
        <f>SUM(K177:N177)</f>
        <v>0</v>
      </c>
      <c r="P177" s="114"/>
      <c r="Q177" s="114"/>
      <c r="R177" s="114"/>
      <c r="S177" s="115">
        <f>SUM(P177:R177)</f>
        <v>0</v>
      </c>
      <c r="T177" s="115">
        <f>+O177+S177</f>
        <v>0</v>
      </c>
      <c r="U177" s="78"/>
      <c r="V177" s="78"/>
      <c r="W177" s="57"/>
    </row>
    <row r="178" spans="1:23" ht="23.25">
      <c r="A178" s="58"/>
      <c r="B178" s="117"/>
      <c r="C178" s="75"/>
      <c r="D178" s="75"/>
      <c r="E178" s="75"/>
      <c r="F178" s="117"/>
      <c r="G178" s="117"/>
      <c r="H178" s="105"/>
      <c r="I178" s="106" t="s">
        <v>38</v>
      </c>
      <c r="J178" s="107"/>
      <c r="K178" s="119">
        <v>174710.1</v>
      </c>
      <c r="L178" s="119">
        <v>190580.2</v>
      </c>
      <c r="M178" s="119">
        <v>382016.2</v>
      </c>
      <c r="N178" s="119"/>
      <c r="O178" s="115">
        <f>SUM(K178:N178)</f>
        <v>747306.5</v>
      </c>
      <c r="P178" s="119"/>
      <c r="Q178" s="119"/>
      <c r="R178" s="119"/>
      <c r="S178" s="115">
        <f>SUM(P178:R178)</f>
        <v>0</v>
      </c>
      <c r="T178" s="115">
        <f>+O178+S178</f>
        <v>747306.5</v>
      </c>
      <c r="U178" s="78">
        <f>O178/T178*100</f>
        <v>100</v>
      </c>
      <c r="V178" s="78">
        <f>S178/T178*100</f>
        <v>0</v>
      </c>
      <c r="W178" s="57"/>
    </row>
    <row r="179" spans="1:23" ht="23.25">
      <c r="A179" s="58"/>
      <c r="B179" s="117"/>
      <c r="C179" s="118"/>
      <c r="D179" s="118"/>
      <c r="E179" s="139"/>
      <c r="F179" s="117"/>
      <c r="G179" s="117"/>
      <c r="H179" s="105"/>
      <c r="I179" s="106" t="s">
        <v>39</v>
      </c>
      <c r="J179" s="107"/>
      <c r="K179" s="114">
        <v>564597.3</v>
      </c>
      <c r="L179" s="115">
        <v>99974.4</v>
      </c>
      <c r="M179" s="114">
        <v>352649.6</v>
      </c>
      <c r="N179" s="115"/>
      <c r="O179" s="115">
        <f>SUM(K179:N179)</f>
        <v>1017221.3</v>
      </c>
      <c r="P179" s="114"/>
      <c r="Q179" s="114"/>
      <c r="R179" s="114"/>
      <c r="S179" s="115">
        <f>SUM(P179:R179)</f>
        <v>0</v>
      </c>
      <c r="T179" s="115">
        <f>+O179+S179</f>
        <v>1017221.3</v>
      </c>
      <c r="U179" s="78">
        <f>O179/T179*100</f>
        <v>100</v>
      </c>
      <c r="V179" s="78">
        <f>S179/T179*100</f>
        <v>0</v>
      </c>
      <c r="W179" s="57"/>
    </row>
    <row r="180" spans="1:23" ht="23.25">
      <c r="A180" s="58"/>
      <c r="B180" s="117"/>
      <c r="C180" s="118"/>
      <c r="D180" s="118"/>
      <c r="E180" s="139"/>
      <c r="F180" s="117"/>
      <c r="G180" s="117"/>
      <c r="H180" s="105"/>
      <c r="I180" s="106" t="s">
        <v>40</v>
      </c>
      <c r="J180" s="107"/>
      <c r="K180" s="114">
        <f aca="true" t="shared" si="16" ref="K180:T180">(K179/K178)*100</f>
        <v>323.16237012055973</v>
      </c>
      <c r="L180" s="114">
        <f t="shared" si="16"/>
        <v>52.45791535532022</v>
      </c>
      <c r="M180" s="114">
        <f t="shared" si="16"/>
        <v>92.3127343814215</v>
      </c>
      <c r="N180" s="114"/>
      <c r="O180" s="114">
        <f t="shared" si="16"/>
        <v>136.11835304523646</v>
      </c>
      <c r="P180" s="114"/>
      <c r="Q180" s="114"/>
      <c r="R180" s="114"/>
      <c r="S180" s="114"/>
      <c r="T180" s="114">
        <f t="shared" si="16"/>
        <v>136.11835304523646</v>
      </c>
      <c r="U180" s="78"/>
      <c r="V180" s="78"/>
      <c r="W180" s="57"/>
    </row>
    <row r="181" spans="1:23" ht="23.25">
      <c r="A181" s="58"/>
      <c r="B181" s="131"/>
      <c r="C181" s="131"/>
      <c r="D181" s="131"/>
      <c r="E181" s="131"/>
      <c r="F181" s="131"/>
      <c r="G181" s="75"/>
      <c r="H181" s="105"/>
      <c r="I181" s="106"/>
      <c r="J181" s="107"/>
      <c r="K181" s="133"/>
      <c r="L181" s="115"/>
      <c r="M181" s="134"/>
      <c r="N181" s="132"/>
      <c r="O181" s="115">
        <f aca="true" t="shared" si="17" ref="O181:O189">SUM(K181:N181)</f>
        <v>0</v>
      </c>
      <c r="P181" s="135"/>
      <c r="Q181" s="133"/>
      <c r="R181" s="136"/>
      <c r="S181" s="115">
        <f aca="true" t="shared" si="18" ref="S181:S189">SUM(P181:R181)</f>
        <v>0</v>
      </c>
      <c r="T181" s="115">
        <f aca="true" t="shared" si="19" ref="T181:T189">+O181+S181</f>
        <v>0</v>
      </c>
      <c r="U181" s="81"/>
      <c r="V181" s="78"/>
      <c r="W181" s="140"/>
    </row>
    <row r="182" spans="1:23" ht="23.25">
      <c r="A182" s="58"/>
      <c r="B182" s="117"/>
      <c r="C182" s="117"/>
      <c r="D182" s="117"/>
      <c r="E182" s="117"/>
      <c r="F182" s="131"/>
      <c r="G182" s="75"/>
      <c r="H182" s="105"/>
      <c r="I182" s="106"/>
      <c r="J182" s="107"/>
      <c r="K182" s="133"/>
      <c r="L182" s="115"/>
      <c r="M182" s="134"/>
      <c r="N182" s="132"/>
      <c r="O182" s="115">
        <f t="shared" si="17"/>
        <v>0</v>
      </c>
      <c r="P182" s="135"/>
      <c r="Q182" s="133"/>
      <c r="R182" s="136"/>
      <c r="S182" s="115">
        <f t="shared" si="18"/>
        <v>0</v>
      </c>
      <c r="T182" s="115">
        <f t="shared" si="19"/>
        <v>0</v>
      </c>
      <c r="U182" s="81"/>
      <c r="V182" s="78"/>
      <c r="W182" s="140"/>
    </row>
    <row r="183" spans="1:23" ht="23.25">
      <c r="A183" s="58"/>
      <c r="B183" s="117"/>
      <c r="C183" s="118"/>
      <c r="D183" s="118"/>
      <c r="E183" s="118"/>
      <c r="F183" s="131"/>
      <c r="G183" s="75"/>
      <c r="H183" s="105"/>
      <c r="I183" s="106"/>
      <c r="J183" s="107"/>
      <c r="K183" s="133"/>
      <c r="L183" s="115"/>
      <c r="M183" s="134"/>
      <c r="N183" s="132"/>
      <c r="O183" s="115">
        <f t="shared" si="17"/>
        <v>0</v>
      </c>
      <c r="P183" s="135"/>
      <c r="Q183" s="133"/>
      <c r="R183" s="136"/>
      <c r="S183" s="115">
        <f t="shared" si="18"/>
        <v>0</v>
      </c>
      <c r="T183" s="115">
        <f t="shared" si="19"/>
        <v>0</v>
      </c>
      <c r="U183" s="81"/>
      <c r="V183" s="78"/>
      <c r="W183" s="140"/>
    </row>
    <row r="184" spans="1:23" ht="23.25">
      <c r="A184" s="58"/>
      <c r="B184" s="117"/>
      <c r="C184" s="117"/>
      <c r="D184" s="117"/>
      <c r="E184" s="117"/>
      <c r="F184" s="131"/>
      <c r="G184" s="75"/>
      <c r="H184" s="105"/>
      <c r="I184" s="106" t="s">
        <v>87</v>
      </c>
      <c r="J184" s="107"/>
      <c r="K184" s="133"/>
      <c r="L184" s="115"/>
      <c r="M184" s="134"/>
      <c r="N184" s="132"/>
      <c r="O184" s="115"/>
      <c r="P184" s="135"/>
      <c r="Q184" s="133"/>
      <c r="R184" s="136"/>
      <c r="S184" s="115"/>
      <c r="T184" s="115"/>
      <c r="U184" s="81"/>
      <c r="V184" s="78"/>
      <c r="W184" s="140"/>
    </row>
    <row r="185" spans="1:23" ht="23.25">
      <c r="A185" s="58"/>
      <c r="B185" s="117"/>
      <c r="C185" s="117"/>
      <c r="D185" s="117"/>
      <c r="E185" s="117"/>
      <c r="F185" s="131"/>
      <c r="G185" s="75"/>
      <c r="H185" s="105"/>
      <c r="I185" s="106"/>
      <c r="J185" s="107"/>
      <c r="K185" s="133"/>
      <c r="L185" s="115"/>
      <c r="M185" s="134"/>
      <c r="N185" s="132"/>
      <c r="O185" s="115">
        <f t="shared" si="17"/>
        <v>0</v>
      </c>
      <c r="P185" s="135"/>
      <c r="Q185" s="133"/>
      <c r="R185" s="136"/>
      <c r="S185" s="115">
        <f t="shared" si="18"/>
        <v>0</v>
      </c>
      <c r="T185" s="115">
        <f t="shared" si="19"/>
        <v>0</v>
      </c>
      <c r="U185" s="81"/>
      <c r="V185" s="78"/>
      <c r="W185" s="140"/>
    </row>
    <row r="186" spans="1:23" ht="23.25">
      <c r="A186" s="58"/>
      <c r="B186" s="117"/>
      <c r="C186" s="117"/>
      <c r="D186" s="117"/>
      <c r="E186" s="117"/>
      <c r="F186" s="117"/>
      <c r="G186" s="117"/>
      <c r="H186" s="105"/>
      <c r="I186" s="106"/>
      <c r="J186" s="107"/>
      <c r="K186" s="114"/>
      <c r="L186" s="115"/>
      <c r="M186" s="114"/>
      <c r="N186" s="115"/>
      <c r="O186" s="115">
        <f t="shared" si="17"/>
        <v>0</v>
      </c>
      <c r="P186" s="114"/>
      <c r="Q186" s="114"/>
      <c r="R186" s="114"/>
      <c r="S186" s="115">
        <f t="shared" si="18"/>
        <v>0</v>
      </c>
      <c r="T186" s="115">
        <f t="shared" si="19"/>
        <v>0</v>
      </c>
      <c r="U186" s="78"/>
      <c r="V186" s="78"/>
      <c r="W186" s="57"/>
    </row>
    <row r="187" spans="1:23" ht="23.25">
      <c r="A187" s="58"/>
      <c r="B187" s="117"/>
      <c r="C187" s="117"/>
      <c r="D187" s="117"/>
      <c r="E187" s="117"/>
      <c r="F187" s="117"/>
      <c r="G187" s="117"/>
      <c r="H187" s="105"/>
      <c r="I187" s="106"/>
      <c r="J187" s="107"/>
      <c r="K187" s="114"/>
      <c r="L187" s="115"/>
      <c r="M187" s="114"/>
      <c r="N187" s="115"/>
      <c r="O187" s="115">
        <f t="shared" si="17"/>
        <v>0</v>
      </c>
      <c r="P187" s="114"/>
      <c r="Q187" s="114"/>
      <c r="R187" s="114"/>
      <c r="S187" s="115">
        <f t="shared" si="18"/>
        <v>0</v>
      </c>
      <c r="T187" s="115">
        <f t="shared" si="19"/>
        <v>0</v>
      </c>
      <c r="U187" s="78"/>
      <c r="V187" s="78"/>
      <c r="W187" s="57"/>
    </row>
    <row r="188" spans="1:23" ht="23.25">
      <c r="A188" s="58"/>
      <c r="B188" s="117"/>
      <c r="C188" s="117"/>
      <c r="D188" s="117"/>
      <c r="E188" s="117"/>
      <c r="F188" s="117"/>
      <c r="G188" s="117"/>
      <c r="H188" s="105"/>
      <c r="I188" s="106"/>
      <c r="J188" s="107"/>
      <c r="K188" s="114"/>
      <c r="L188" s="115"/>
      <c r="M188" s="114"/>
      <c r="N188" s="115"/>
      <c r="O188" s="115">
        <f t="shared" si="17"/>
        <v>0</v>
      </c>
      <c r="P188" s="114"/>
      <c r="Q188" s="114"/>
      <c r="R188" s="114"/>
      <c r="S188" s="115">
        <f t="shared" si="18"/>
        <v>0</v>
      </c>
      <c r="T188" s="115">
        <f t="shared" si="19"/>
        <v>0</v>
      </c>
      <c r="U188" s="78"/>
      <c r="V188" s="78"/>
      <c r="W188" s="57"/>
    </row>
    <row r="189" spans="1:23" ht="23.25">
      <c r="A189" s="58"/>
      <c r="B189" s="117"/>
      <c r="C189" s="117"/>
      <c r="D189" s="117"/>
      <c r="E189" s="117"/>
      <c r="F189" s="117"/>
      <c r="G189" s="117"/>
      <c r="H189" s="105"/>
      <c r="I189" s="106"/>
      <c r="J189" s="107"/>
      <c r="K189" s="114"/>
      <c r="L189" s="115"/>
      <c r="M189" s="114"/>
      <c r="N189" s="115"/>
      <c r="O189" s="115">
        <f t="shared" si="17"/>
        <v>0</v>
      </c>
      <c r="P189" s="114"/>
      <c r="Q189" s="114"/>
      <c r="R189" s="114"/>
      <c r="S189" s="115">
        <f t="shared" si="18"/>
        <v>0</v>
      </c>
      <c r="T189" s="115">
        <f t="shared" si="19"/>
        <v>0</v>
      </c>
      <c r="U189" s="78"/>
      <c r="V189" s="78"/>
      <c r="W189" s="57"/>
    </row>
    <row r="190" spans="1:23" ht="23.25">
      <c r="A190" s="58"/>
      <c r="B190" s="138"/>
      <c r="C190" s="138"/>
      <c r="D190" s="138"/>
      <c r="E190" s="138"/>
      <c r="F190" s="138"/>
      <c r="G190" s="138"/>
      <c r="H190" s="121"/>
      <c r="I190" s="122"/>
      <c r="J190" s="123"/>
      <c r="K190" s="124"/>
      <c r="L190" s="125"/>
      <c r="M190" s="124"/>
      <c r="N190" s="125"/>
      <c r="O190" s="125"/>
      <c r="P190" s="124"/>
      <c r="Q190" s="124"/>
      <c r="R190" s="124"/>
      <c r="S190" s="125"/>
      <c r="T190" s="125"/>
      <c r="U190" s="125"/>
      <c r="V190" s="125"/>
      <c r="W190" s="57"/>
    </row>
    <row r="191" spans="1:23" ht="23.25">
      <c r="A191" s="57"/>
      <c r="B191" s="58"/>
      <c r="C191" s="58"/>
      <c r="D191" s="58"/>
      <c r="E191" s="58"/>
      <c r="F191" s="58"/>
      <c r="G191" s="58"/>
      <c r="H191" s="58"/>
      <c r="I191" s="58"/>
      <c r="J191" s="58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</row>
    <row r="192" spans="1:23" ht="23.25">
      <c r="A192" s="141"/>
      <c r="B192" s="142"/>
      <c r="C192" s="142"/>
      <c r="D192" s="142"/>
      <c r="E192" s="142"/>
      <c r="F192" s="142"/>
      <c r="G192" s="139"/>
      <c r="H192" s="139"/>
      <c r="I192" s="139"/>
      <c r="J192" s="139"/>
      <c r="K192" s="141"/>
      <c r="L192" s="141"/>
      <c r="M192" s="141"/>
      <c r="N192" s="141"/>
      <c r="O192" s="141"/>
      <c r="P192" s="141"/>
      <c r="Q192" s="141"/>
      <c r="R192" s="141"/>
      <c r="S192" s="143"/>
      <c r="T192" s="143"/>
      <c r="U192" s="143"/>
      <c r="V192" s="143"/>
      <c r="W192" s="141"/>
    </row>
    <row r="193" spans="1:23" ht="23.25">
      <c r="A193" s="141"/>
      <c r="B193" s="139"/>
      <c r="C193" s="139"/>
      <c r="D193" s="139"/>
      <c r="E193" s="139"/>
      <c r="F193" s="139"/>
      <c r="G193" s="139"/>
      <c r="H193" s="139"/>
      <c r="I193" s="139"/>
      <c r="J193" s="139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1"/>
    </row>
    <row r="194" spans="1:23" ht="23.25">
      <c r="A194" s="141"/>
      <c r="B194" s="73"/>
      <c r="C194" s="73"/>
      <c r="D194" s="73"/>
      <c r="E194" s="73"/>
      <c r="F194" s="73"/>
      <c r="G194" s="73"/>
      <c r="H194" s="139"/>
      <c r="I194" s="139"/>
      <c r="J194" s="139"/>
      <c r="K194" s="145"/>
      <c r="L194" s="145"/>
      <c r="M194" s="145"/>
      <c r="N194" s="146"/>
      <c r="O194" s="145"/>
      <c r="P194" s="145"/>
      <c r="Q194" s="145"/>
      <c r="R194" s="146"/>
      <c r="S194" s="145"/>
      <c r="T194" s="145"/>
      <c r="U194" s="147"/>
      <c r="V194" s="147"/>
      <c r="W194" s="141"/>
    </row>
    <row r="195" spans="1:23" ht="23.25">
      <c r="A195" s="141"/>
      <c r="B195" s="139"/>
      <c r="C195" s="139"/>
      <c r="D195" s="139"/>
      <c r="E195" s="139"/>
      <c r="F195" s="139"/>
      <c r="G195" s="139"/>
      <c r="H195" s="139"/>
      <c r="I195" s="148"/>
      <c r="J195" s="139"/>
      <c r="K195" s="146"/>
      <c r="L195" s="146"/>
      <c r="M195" s="146"/>
      <c r="N195" s="146"/>
      <c r="O195" s="145"/>
      <c r="P195" s="146"/>
      <c r="Q195" s="146"/>
      <c r="R195" s="146"/>
      <c r="S195" s="145"/>
      <c r="T195" s="145"/>
      <c r="U195" s="145"/>
      <c r="V195" s="146"/>
      <c r="W195" s="141"/>
    </row>
    <row r="196" spans="1:23" ht="23.25">
      <c r="A196" s="141"/>
      <c r="B196" s="148"/>
      <c r="C196" s="148"/>
      <c r="D196" s="148"/>
      <c r="E196" s="148"/>
      <c r="F196" s="148"/>
      <c r="G196" s="148"/>
      <c r="H196" s="139"/>
      <c r="I196" s="148"/>
      <c r="J196" s="139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1"/>
    </row>
    <row r="197" spans="1:23" ht="23.25">
      <c r="A197" s="141"/>
      <c r="B197" s="139"/>
      <c r="C197" s="139"/>
      <c r="D197" s="139"/>
      <c r="E197" s="139"/>
      <c r="F197" s="139"/>
      <c r="G197" s="139"/>
      <c r="H197" s="139"/>
      <c r="I197" s="139"/>
      <c r="J197" s="139"/>
      <c r="K197" s="145"/>
      <c r="L197" s="146"/>
      <c r="M197" s="145"/>
      <c r="N197" s="146"/>
      <c r="O197" s="145"/>
      <c r="P197" s="146"/>
      <c r="Q197" s="145"/>
      <c r="R197" s="146"/>
      <c r="S197" s="145"/>
      <c r="T197" s="145"/>
      <c r="U197" s="145"/>
      <c r="V197" s="147"/>
      <c r="W197" s="141"/>
    </row>
    <row r="198" spans="1:23" ht="23.25">
      <c r="A198" s="139"/>
      <c r="B198" s="139"/>
      <c r="C198" s="139"/>
      <c r="D198" s="139"/>
      <c r="E198" s="139"/>
      <c r="F198" s="139"/>
      <c r="G198" s="139"/>
      <c r="H198" s="149"/>
      <c r="I198" s="149"/>
      <c r="J198" s="149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1"/>
    </row>
    <row r="199" spans="1:23" ht="23.25">
      <c r="A199" s="139"/>
      <c r="B199" s="139"/>
      <c r="C199" s="139"/>
      <c r="D199" s="139"/>
      <c r="E199" s="139"/>
      <c r="F199" s="139"/>
      <c r="G199" s="148"/>
      <c r="H199" s="149"/>
      <c r="I199" s="149"/>
      <c r="J199" s="149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1"/>
    </row>
    <row r="200" spans="1:23" ht="23.25">
      <c r="A200" s="139"/>
      <c r="B200" s="139"/>
      <c r="C200" s="139"/>
      <c r="D200" s="139"/>
      <c r="E200" s="139"/>
      <c r="F200" s="139"/>
      <c r="G200" s="139"/>
      <c r="H200" s="149"/>
      <c r="I200" s="149"/>
      <c r="J200" s="149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1"/>
    </row>
    <row r="201" spans="1:23" ht="23.25">
      <c r="A201" s="139"/>
      <c r="B201" s="139"/>
      <c r="C201" s="139"/>
      <c r="D201" s="139"/>
      <c r="E201" s="139"/>
      <c r="F201" s="139"/>
      <c r="G201" s="139"/>
      <c r="H201" s="149"/>
      <c r="I201" s="149"/>
      <c r="J201" s="149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1"/>
    </row>
    <row r="202" spans="1:23" ht="23.25">
      <c r="A202" s="139"/>
      <c r="B202" s="139"/>
      <c r="C202" s="139"/>
      <c r="D202" s="139"/>
      <c r="E202" s="139"/>
      <c r="F202" s="139"/>
      <c r="G202" s="139"/>
      <c r="H202" s="149"/>
      <c r="I202" s="149"/>
      <c r="J202" s="149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1"/>
    </row>
    <row r="203" spans="1:23" ht="23.25">
      <c r="A203" s="139"/>
      <c r="B203" s="139"/>
      <c r="C203" s="139"/>
      <c r="D203" s="139"/>
      <c r="E203" s="139"/>
      <c r="F203" s="139"/>
      <c r="G203" s="139"/>
      <c r="H203" s="149"/>
      <c r="I203" s="149"/>
      <c r="J203" s="149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1"/>
    </row>
    <row r="204" spans="1:23" ht="23.25">
      <c r="A204" s="139"/>
      <c r="B204" s="139"/>
      <c r="C204" s="139"/>
      <c r="D204" s="139"/>
      <c r="E204" s="139"/>
      <c r="F204" s="139"/>
      <c r="G204" s="139"/>
      <c r="H204" s="149"/>
      <c r="I204" s="149"/>
      <c r="J204" s="149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1"/>
    </row>
    <row r="205" spans="1:23" ht="23.25">
      <c r="A205" s="139"/>
      <c r="B205" s="139"/>
      <c r="C205" s="139"/>
      <c r="D205" s="139"/>
      <c r="E205" s="139"/>
      <c r="F205" s="139"/>
      <c r="G205" s="139"/>
      <c r="H205" s="149"/>
      <c r="I205" s="149"/>
      <c r="J205" s="149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</row>
    <row r="206" spans="1:23" ht="23.25">
      <c r="A206" s="139"/>
      <c r="B206" s="139"/>
      <c r="C206" s="139"/>
      <c r="D206" s="139"/>
      <c r="E206" s="139"/>
      <c r="F206" s="139"/>
      <c r="G206" s="139"/>
      <c r="H206" s="149"/>
      <c r="I206" s="149"/>
      <c r="J206" s="149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1"/>
    </row>
    <row r="207" spans="1:23" ht="23.25">
      <c r="A207" s="139"/>
      <c r="B207" s="139"/>
      <c r="C207" s="139"/>
      <c r="D207" s="139"/>
      <c r="E207" s="139"/>
      <c r="F207" s="139"/>
      <c r="G207" s="139"/>
      <c r="H207" s="149"/>
      <c r="I207" s="149"/>
      <c r="J207" s="149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1"/>
    </row>
    <row r="208" spans="1:23" ht="23.25">
      <c r="A208" s="139"/>
      <c r="B208" s="139"/>
      <c r="C208" s="139"/>
      <c r="D208" s="139"/>
      <c r="E208" s="139"/>
      <c r="F208" s="139"/>
      <c r="G208" s="139"/>
      <c r="H208" s="149"/>
      <c r="I208" s="149"/>
      <c r="J208" s="149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1"/>
    </row>
    <row r="209" spans="1:23" ht="23.25">
      <c r="A209" s="139"/>
      <c r="B209" s="139"/>
      <c r="C209" s="139"/>
      <c r="D209" s="139"/>
      <c r="E209" s="139"/>
      <c r="F209" s="139"/>
      <c r="G209" s="139"/>
      <c r="H209" s="149"/>
      <c r="I209" s="149"/>
      <c r="J209" s="149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</row>
    <row r="210" spans="1:23" ht="23.25">
      <c r="A210" s="139"/>
      <c r="B210" s="139"/>
      <c r="C210" s="139"/>
      <c r="D210" s="139"/>
      <c r="E210" s="139"/>
      <c r="F210" s="139"/>
      <c r="G210" s="139"/>
      <c r="H210" s="149"/>
      <c r="I210" s="149"/>
      <c r="J210" s="149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1"/>
    </row>
    <row r="211" spans="1:23" ht="23.25">
      <c r="A211" s="139"/>
      <c r="B211" s="139"/>
      <c r="C211" s="139"/>
      <c r="D211" s="139"/>
      <c r="E211" s="139"/>
      <c r="F211" s="139"/>
      <c r="G211" s="139"/>
      <c r="H211" s="149"/>
      <c r="I211" s="149"/>
      <c r="J211" s="149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1"/>
    </row>
    <row r="212" spans="1:23" ht="23.25">
      <c r="A212" s="139"/>
      <c r="B212" s="139"/>
      <c r="C212" s="139"/>
      <c r="D212" s="139"/>
      <c r="E212" s="139"/>
      <c r="F212" s="139"/>
      <c r="G212" s="139"/>
      <c r="H212" s="149"/>
      <c r="I212" s="149"/>
      <c r="J212" s="149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1"/>
    </row>
    <row r="213" spans="1:23" ht="23.25">
      <c r="A213" s="139"/>
      <c r="B213" s="139"/>
      <c r="C213" s="139"/>
      <c r="D213" s="139"/>
      <c r="E213" s="139"/>
      <c r="F213" s="139"/>
      <c r="G213" s="139"/>
      <c r="H213" s="149"/>
      <c r="I213" s="149"/>
      <c r="J213" s="149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1"/>
    </row>
    <row r="214" spans="1:23" ht="23.25">
      <c r="A214" s="139"/>
      <c r="B214" s="148"/>
      <c r="C214" s="148"/>
      <c r="D214" s="148"/>
      <c r="E214" s="148"/>
      <c r="F214" s="148"/>
      <c r="G214" s="148"/>
      <c r="H214" s="149"/>
      <c r="I214" s="149"/>
      <c r="J214" s="149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1"/>
    </row>
    <row r="215" spans="1:23" ht="23.25">
      <c r="A215" s="139"/>
      <c r="B215" s="139"/>
      <c r="C215" s="139"/>
      <c r="D215" s="139"/>
      <c r="E215" s="139"/>
      <c r="F215" s="139"/>
      <c r="G215" s="139"/>
      <c r="H215" s="149"/>
      <c r="I215" s="149"/>
      <c r="J215" s="149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1"/>
    </row>
    <row r="216" spans="1:23" ht="23.25">
      <c r="A216" s="139"/>
      <c r="B216" s="139"/>
      <c r="C216" s="139"/>
      <c r="D216" s="139"/>
      <c r="E216" s="139"/>
      <c r="F216" s="139"/>
      <c r="G216" s="139"/>
      <c r="H216" s="149"/>
      <c r="I216" s="149"/>
      <c r="J216" s="149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1"/>
    </row>
    <row r="217" spans="1:23" ht="23.25">
      <c r="A217" s="139"/>
      <c r="B217" s="139"/>
      <c r="C217" s="139"/>
      <c r="D217" s="139"/>
      <c r="E217" s="139"/>
      <c r="F217" s="139"/>
      <c r="G217" s="139"/>
      <c r="H217" s="149"/>
      <c r="I217" s="149"/>
      <c r="J217" s="149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</row>
    <row r="218" spans="1:23" ht="23.25">
      <c r="A218" s="139"/>
      <c r="B218" s="139"/>
      <c r="C218" s="139"/>
      <c r="D218" s="139"/>
      <c r="E218" s="139"/>
      <c r="F218" s="139"/>
      <c r="G218" s="139"/>
      <c r="H218" s="149"/>
      <c r="I218" s="149"/>
      <c r="J218" s="149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</row>
    <row r="219" spans="1:23" ht="23.25">
      <c r="A219" s="139"/>
      <c r="B219" s="148"/>
      <c r="C219" s="148"/>
      <c r="D219" s="148"/>
      <c r="E219" s="148"/>
      <c r="F219" s="148"/>
      <c r="G219" s="139"/>
      <c r="H219" s="149"/>
      <c r="I219" s="149"/>
      <c r="J219" s="149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1"/>
    </row>
    <row r="220" spans="1:23" ht="23.25">
      <c r="A220" s="139"/>
      <c r="B220" s="139"/>
      <c r="C220" s="139"/>
      <c r="D220" s="139"/>
      <c r="E220" s="139"/>
      <c r="F220" s="139"/>
      <c r="G220" s="139"/>
      <c r="H220" s="149"/>
      <c r="I220" s="149"/>
      <c r="J220" s="149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1"/>
    </row>
    <row r="221" spans="1:23" ht="23.25">
      <c r="A221" s="139"/>
      <c r="B221" s="139"/>
      <c r="C221" s="139"/>
      <c r="D221" s="139"/>
      <c r="E221" s="139"/>
      <c r="F221" s="139"/>
      <c r="G221" s="139"/>
      <c r="H221" s="149"/>
      <c r="I221" s="149"/>
      <c r="J221" s="149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</row>
    <row r="222" spans="1:23" ht="23.25">
      <c r="A222" s="139"/>
      <c r="B222" s="139"/>
      <c r="C222" s="139"/>
      <c r="D222" s="139"/>
      <c r="E222" s="139"/>
      <c r="F222" s="139"/>
      <c r="G222" s="139"/>
      <c r="H222" s="149"/>
      <c r="I222" s="149"/>
      <c r="J222" s="149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1"/>
    </row>
    <row r="223" spans="1:23" ht="23.25">
      <c r="A223" s="139"/>
      <c r="B223" s="139"/>
      <c r="C223" s="139"/>
      <c r="D223" s="139"/>
      <c r="E223" s="139"/>
      <c r="F223" s="139"/>
      <c r="G223" s="139"/>
      <c r="H223" s="149"/>
      <c r="I223" s="149"/>
      <c r="J223" s="149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1"/>
    </row>
    <row r="224" spans="1:23" ht="23.25">
      <c r="A224" s="139"/>
      <c r="B224" s="139"/>
      <c r="C224" s="139"/>
      <c r="D224" s="139"/>
      <c r="E224" s="139"/>
      <c r="F224" s="139"/>
      <c r="G224" s="139"/>
      <c r="H224" s="149"/>
      <c r="I224" s="149"/>
      <c r="J224" s="149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1"/>
    </row>
    <row r="225" spans="1:23" ht="23.25">
      <c r="A225" s="139"/>
      <c r="B225" s="139"/>
      <c r="C225" s="139"/>
      <c r="D225" s="139"/>
      <c r="E225" s="139"/>
      <c r="F225" s="139"/>
      <c r="G225" s="139"/>
      <c r="H225" s="149"/>
      <c r="I225" s="149"/>
      <c r="J225" s="149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1"/>
    </row>
    <row r="226" spans="1:23" ht="23.25">
      <c r="A226" s="139"/>
      <c r="B226" s="139"/>
      <c r="C226" s="139"/>
      <c r="D226" s="139"/>
      <c r="E226" s="139"/>
      <c r="F226" s="139"/>
      <c r="G226" s="139"/>
      <c r="H226" s="149"/>
      <c r="I226" s="149"/>
      <c r="J226" s="149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1"/>
    </row>
    <row r="227" spans="1:23" ht="23.25">
      <c r="A227" s="139"/>
      <c r="B227" s="139"/>
      <c r="C227" s="139"/>
      <c r="D227" s="139"/>
      <c r="E227" s="139"/>
      <c r="F227" s="139"/>
      <c r="G227" s="139"/>
      <c r="H227" s="149"/>
      <c r="I227" s="149"/>
      <c r="J227" s="149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1"/>
    </row>
    <row r="228" spans="1:23" ht="23.25">
      <c r="A228" s="139"/>
      <c r="B228" s="139"/>
      <c r="C228" s="139"/>
      <c r="D228" s="139"/>
      <c r="E228" s="139"/>
      <c r="F228" s="139"/>
      <c r="G228" s="139"/>
      <c r="H228" s="149"/>
      <c r="I228" s="149"/>
      <c r="J228" s="149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1"/>
    </row>
    <row r="229" spans="1:23" ht="23.25">
      <c r="A229" s="57" t="s">
        <v>23</v>
      </c>
      <c r="B229" s="58"/>
      <c r="C229" s="58"/>
      <c r="D229" s="58"/>
      <c r="E229" s="58"/>
      <c r="F229" s="58"/>
      <c r="G229" s="58"/>
      <c r="H229" s="58"/>
      <c r="I229" s="58"/>
      <c r="J229" s="58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 t="s">
        <v>23</v>
      </c>
    </row>
    <row r="65498" spans="1:23" ht="23.25">
      <c r="A65498" s="1"/>
      <c r="B65498" s="11"/>
      <c r="C65498" s="11"/>
      <c r="D65498" s="11"/>
      <c r="E65498" s="11"/>
      <c r="F65498" s="11"/>
      <c r="G65498" s="11"/>
      <c r="H65498" s="11"/>
      <c r="I65498" s="11"/>
      <c r="J65498" s="11"/>
      <c r="K65498" s="1"/>
      <c r="L65498" s="1"/>
      <c r="M65498" s="1"/>
      <c r="N65498" s="1"/>
      <c r="O65498" s="1"/>
      <c r="P65498" s="1"/>
      <c r="Q65498" s="1"/>
      <c r="R65498" s="1"/>
      <c r="S65498" s="1"/>
      <c r="T65498" s="1"/>
      <c r="U65498" s="1"/>
      <c r="V65498" s="1"/>
      <c r="W65498" s="1"/>
    </row>
    <row r="65499" spans="1:23" ht="23.25">
      <c r="A65499" s="1"/>
      <c r="B65499" s="51" t="s">
        <v>86</v>
      </c>
      <c r="C65499" s="51"/>
      <c r="D65499" s="51"/>
      <c r="E65499" s="51"/>
      <c r="F65499" s="51"/>
      <c r="G65499" s="11"/>
      <c r="H65499" s="11"/>
      <c r="I65499" s="11"/>
      <c r="J65499" s="11"/>
      <c r="K65499" s="1"/>
      <c r="L65499" s="1"/>
      <c r="M65499" s="1"/>
      <c r="N65499" s="1"/>
      <c r="O65499" s="1"/>
      <c r="P65499" s="1"/>
      <c r="Q65499" s="1"/>
      <c r="R65499" s="1"/>
      <c r="S65499" s="2"/>
      <c r="T65499" s="2"/>
      <c r="U65499" s="2"/>
      <c r="V65499" s="2" t="s">
        <v>22</v>
      </c>
      <c r="W65499" s="1"/>
    </row>
    <row r="65500" spans="1:23" ht="23.25">
      <c r="A65500" s="1"/>
      <c r="B65500" s="3"/>
      <c r="C65500" s="4"/>
      <c r="D65500" s="4"/>
      <c r="E65500" s="4"/>
      <c r="F65500" s="4"/>
      <c r="G65500" s="4"/>
      <c r="H65500" s="3"/>
      <c r="I65500" s="4"/>
      <c r="J65500" s="52"/>
      <c r="K65500" s="5" t="s">
        <v>0</v>
      </c>
      <c r="L65500" s="5"/>
      <c r="M65500" s="5"/>
      <c r="N65500" s="5"/>
      <c r="O65500" s="5"/>
      <c r="P65500" s="6" t="s">
        <v>1</v>
      </c>
      <c r="Q65500" s="5"/>
      <c r="R65500" s="5"/>
      <c r="S65500" s="5"/>
      <c r="T65500" s="6" t="s">
        <v>2</v>
      </c>
      <c r="U65500" s="5"/>
      <c r="V65500" s="7"/>
      <c r="W65500" s="1"/>
    </row>
    <row r="65501" spans="1:23" ht="23.25">
      <c r="A65501" s="1"/>
      <c r="B65501" s="8" t="s">
        <v>3</v>
      </c>
      <c r="C65501" s="59"/>
      <c r="D65501" s="59"/>
      <c r="E65501" s="59"/>
      <c r="F65501" s="59"/>
      <c r="G65501" s="9"/>
      <c r="H65501" s="10"/>
      <c r="I65501" s="11"/>
      <c r="J65501" s="45"/>
      <c r="K65501" s="13"/>
      <c r="L65501" s="14"/>
      <c r="M65501" s="15"/>
      <c r="N65501" s="16"/>
      <c r="O65501" s="17"/>
      <c r="P65501" s="18"/>
      <c r="Q65501" s="13"/>
      <c r="R65501" s="19"/>
      <c r="S65501" s="17"/>
      <c r="T65501" s="17"/>
      <c r="U65501" s="20" t="s">
        <v>4</v>
      </c>
      <c r="V65501" s="21"/>
      <c r="W65501" s="1"/>
    </row>
    <row r="65502" spans="1:23" ht="23.25">
      <c r="A65502" s="1"/>
      <c r="B65502" s="10"/>
      <c r="C65502" s="22"/>
      <c r="D65502" s="22"/>
      <c r="E65502" s="22"/>
      <c r="F65502" s="60"/>
      <c r="G65502" s="22"/>
      <c r="H65502" s="10"/>
      <c r="I65502" s="23" t="s">
        <v>5</v>
      </c>
      <c r="J65502" s="45"/>
      <c r="K65502" s="24" t="s">
        <v>6</v>
      </c>
      <c r="L65502" s="25" t="s">
        <v>7</v>
      </c>
      <c r="M65502" s="26" t="s">
        <v>6</v>
      </c>
      <c r="N65502" s="16" t="s">
        <v>8</v>
      </c>
      <c r="O65502" s="14"/>
      <c r="P65502" s="27" t="s">
        <v>9</v>
      </c>
      <c r="Q65502" s="24" t="s">
        <v>10</v>
      </c>
      <c r="R65502" s="19" t="s">
        <v>32</v>
      </c>
      <c r="S65502" s="17"/>
      <c r="T65502" s="17"/>
      <c r="U65502" s="17"/>
      <c r="V65502" s="25"/>
      <c r="W65502" s="1"/>
    </row>
    <row r="65503" spans="1:23" ht="23.25">
      <c r="A65503" s="1"/>
      <c r="B65503" s="28" t="s">
        <v>26</v>
      </c>
      <c r="C65503" s="28" t="s">
        <v>27</v>
      </c>
      <c r="D65503" s="28" t="s">
        <v>28</v>
      </c>
      <c r="E65503" s="28" t="s">
        <v>29</v>
      </c>
      <c r="F65503" s="28" t="s">
        <v>30</v>
      </c>
      <c r="G65503" s="28" t="s">
        <v>31</v>
      </c>
      <c r="H65503" s="10"/>
      <c r="I65503" s="23"/>
      <c r="J65503" s="45"/>
      <c r="K65503" s="24" t="s">
        <v>11</v>
      </c>
      <c r="L65503" s="25" t="s">
        <v>12</v>
      </c>
      <c r="M65503" s="26" t="s">
        <v>13</v>
      </c>
      <c r="N65503" s="16" t="s">
        <v>14</v>
      </c>
      <c r="O65503" s="25" t="s">
        <v>15</v>
      </c>
      <c r="P65503" s="27" t="s">
        <v>16</v>
      </c>
      <c r="Q65503" s="24" t="s">
        <v>17</v>
      </c>
      <c r="R65503" s="19" t="s">
        <v>33</v>
      </c>
      <c r="S65503" s="16" t="s">
        <v>15</v>
      </c>
      <c r="T65503" s="16" t="s">
        <v>18</v>
      </c>
      <c r="U65503" s="16" t="s">
        <v>19</v>
      </c>
      <c r="V65503" s="25" t="s">
        <v>20</v>
      </c>
      <c r="W65503" s="1"/>
    </row>
    <row r="65504" spans="1:23" ht="23.25">
      <c r="A65504" s="1"/>
      <c r="B65504" s="29"/>
      <c r="C65504" s="29"/>
      <c r="D65504" s="29"/>
      <c r="E65504" s="29"/>
      <c r="F65504" s="29"/>
      <c r="G65504" s="29"/>
      <c r="H65504" s="29"/>
      <c r="I65504" s="30"/>
      <c r="J65504" s="53"/>
      <c r="K65504" s="31"/>
      <c r="L65504" s="32"/>
      <c r="M65504" s="33"/>
      <c r="N65504" s="34"/>
      <c r="O65504" s="35"/>
      <c r="P65504" s="36" t="s">
        <v>21</v>
      </c>
      <c r="Q65504" s="31"/>
      <c r="R65504" s="37"/>
      <c r="S65504" s="35"/>
      <c r="T65504" s="35"/>
      <c r="U65504" s="35"/>
      <c r="V65504" s="38"/>
      <c r="W65504" s="1"/>
    </row>
    <row r="65505" spans="1:23" ht="23.25">
      <c r="A65505" s="11"/>
      <c r="B65505" s="44"/>
      <c r="C65505" s="44"/>
      <c r="D65505" s="44"/>
      <c r="E65505" s="44"/>
      <c r="F65505" s="44"/>
      <c r="G65505" s="44"/>
      <c r="H65505" s="39"/>
      <c r="I65505" s="40"/>
      <c r="J65505" s="41"/>
      <c r="K65505" s="43"/>
      <c r="L65505" s="14"/>
      <c r="M65505" s="43"/>
      <c r="N65505" s="14"/>
      <c r="O65505" s="14"/>
      <c r="P65505" s="43"/>
      <c r="Q65505" s="43"/>
      <c r="R65505" s="43"/>
      <c r="S65505" s="14"/>
      <c r="T65505" s="14"/>
      <c r="U65505" s="14"/>
      <c r="V65505" s="14"/>
      <c r="W65505" s="1"/>
    </row>
    <row r="65506" spans="1:23" ht="23.25">
      <c r="A65506" s="11"/>
      <c r="B65506" s="10"/>
      <c r="C65506" s="10"/>
      <c r="D65506" s="10"/>
      <c r="E65506" s="10"/>
      <c r="F65506" s="10"/>
      <c r="G65506" s="28"/>
      <c r="H65506" s="39"/>
      <c r="I65506" s="40"/>
      <c r="J65506" s="41"/>
      <c r="K65506" s="43"/>
      <c r="L65506" s="14"/>
      <c r="M65506" s="43"/>
      <c r="N65506" s="14"/>
      <c r="O65506" s="14"/>
      <c r="P65506" s="43"/>
      <c r="Q65506" s="43"/>
      <c r="R65506" s="43"/>
      <c r="S65506" s="14"/>
      <c r="T65506" s="14"/>
      <c r="U65506" s="14"/>
      <c r="V65506" s="14"/>
      <c r="W65506" s="1"/>
    </row>
    <row r="65507" spans="1:23" ht="23.25">
      <c r="A65507" s="11"/>
      <c r="B65507" s="10"/>
      <c r="C65507" s="10"/>
      <c r="D65507" s="10"/>
      <c r="E65507" s="10"/>
      <c r="F65507" s="10"/>
      <c r="G65507" s="10"/>
      <c r="H65507" s="39"/>
      <c r="I65507" s="40"/>
      <c r="J65507" s="41"/>
      <c r="K65507" s="43"/>
      <c r="L65507" s="14"/>
      <c r="M65507" s="43"/>
      <c r="N65507" s="14"/>
      <c r="O65507" s="14"/>
      <c r="P65507" s="43"/>
      <c r="Q65507" s="43"/>
      <c r="R65507" s="43"/>
      <c r="S65507" s="14"/>
      <c r="T65507" s="14"/>
      <c r="U65507" s="14"/>
      <c r="V65507" s="14"/>
      <c r="W65507" s="1"/>
    </row>
    <row r="65508" spans="1:23" ht="23.25">
      <c r="A65508" s="11"/>
      <c r="B65508" s="10"/>
      <c r="C65508" s="10"/>
      <c r="D65508" s="10"/>
      <c r="E65508" s="10"/>
      <c r="F65508" s="10"/>
      <c r="G65508" s="10"/>
      <c r="H65508" s="39"/>
      <c r="I65508" s="40"/>
      <c r="J65508" s="41"/>
      <c r="K65508" s="43"/>
      <c r="L65508" s="14"/>
      <c r="M65508" s="43"/>
      <c r="N65508" s="14"/>
      <c r="O65508" s="14"/>
      <c r="P65508" s="43"/>
      <c r="Q65508" s="43"/>
      <c r="R65508" s="43"/>
      <c r="S65508" s="14"/>
      <c r="T65508" s="14"/>
      <c r="U65508" s="14"/>
      <c r="V65508" s="14"/>
      <c r="W65508" s="1"/>
    </row>
    <row r="65509" spans="1:23" ht="23.25">
      <c r="A65509" s="11"/>
      <c r="B65509" s="10"/>
      <c r="C65509" s="10"/>
      <c r="D65509" s="10"/>
      <c r="E65509" s="10"/>
      <c r="F65509" s="10"/>
      <c r="G65509" s="10"/>
      <c r="H65509" s="39"/>
      <c r="I65509" s="40"/>
      <c r="J65509" s="41"/>
      <c r="K65509" s="43"/>
      <c r="L65509" s="14"/>
      <c r="M65509" s="43"/>
      <c r="N65509" s="14"/>
      <c r="O65509" s="14"/>
      <c r="P65509" s="43"/>
      <c r="Q65509" s="43"/>
      <c r="R65509" s="43"/>
      <c r="S65509" s="14"/>
      <c r="T65509" s="14"/>
      <c r="U65509" s="14"/>
      <c r="V65509" s="14"/>
      <c r="W65509" s="1"/>
    </row>
    <row r="65510" spans="1:23" ht="23.25">
      <c r="A65510" s="11"/>
      <c r="B65510" s="10"/>
      <c r="C65510" s="10"/>
      <c r="D65510" s="10"/>
      <c r="E65510" s="10"/>
      <c r="F65510" s="10"/>
      <c r="G65510" s="10"/>
      <c r="H65510" s="39"/>
      <c r="I65510" s="40"/>
      <c r="J65510" s="41"/>
      <c r="K65510" s="43"/>
      <c r="L65510" s="14"/>
      <c r="M65510" s="43"/>
      <c r="N65510" s="14"/>
      <c r="O65510" s="14"/>
      <c r="P65510" s="43"/>
      <c r="Q65510" s="43"/>
      <c r="R65510" s="43"/>
      <c r="S65510" s="14"/>
      <c r="T65510" s="14"/>
      <c r="U65510" s="14"/>
      <c r="V65510" s="14"/>
      <c r="W65510" s="1"/>
    </row>
    <row r="65511" spans="1:23" ht="23.25">
      <c r="A65511" s="11"/>
      <c r="B65511" s="10"/>
      <c r="C65511" s="10"/>
      <c r="D65511" s="10"/>
      <c r="E65511" s="10"/>
      <c r="F65511" s="10"/>
      <c r="G65511" s="10"/>
      <c r="H65511" s="39"/>
      <c r="I65511" s="40"/>
      <c r="J65511" s="41"/>
      <c r="K65511" s="43"/>
      <c r="L65511" s="14"/>
      <c r="M65511" s="43"/>
      <c r="N65511" s="14"/>
      <c r="O65511" s="14"/>
      <c r="P65511" s="43"/>
      <c r="Q65511" s="43"/>
      <c r="R65511" s="43"/>
      <c r="S65511" s="14"/>
      <c r="T65511" s="14"/>
      <c r="U65511" s="14"/>
      <c r="V65511" s="14"/>
      <c r="W65511" s="1"/>
    </row>
    <row r="65512" spans="1:23" ht="23.25">
      <c r="A65512" s="11"/>
      <c r="B65512" s="44"/>
      <c r="C65512" s="45"/>
      <c r="D65512" s="45"/>
      <c r="E65512" s="45"/>
      <c r="F65512" s="45"/>
      <c r="G65512" s="45"/>
      <c r="H65512" s="40"/>
      <c r="I65512" s="40"/>
      <c r="J65512" s="41"/>
      <c r="K65512" s="12"/>
      <c r="L65512" s="12"/>
      <c r="M65512" s="12"/>
      <c r="N65512" s="12"/>
      <c r="O65512" s="12"/>
      <c r="P65512" s="12"/>
      <c r="Q65512" s="12"/>
      <c r="R65512" s="12"/>
      <c r="S65512" s="12"/>
      <c r="T65512" s="12"/>
      <c r="U65512" s="12"/>
      <c r="V65512" s="12"/>
      <c r="W65512" s="1"/>
    </row>
    <row r="65513" spans="1:23" ht="23.25">
      <c r="A65513" s="11"/>
      <c r="B65513" s="10"/>
      <c r="C65513" s="10"/>
      <c r="D65513" s="10"/>
      <c r="E65513" s="10"/>
      <c r="F65513" s="10"/>
      <c r="G65513" s="10"/>
      <c r="H65513" s="39"/>
      <c r="I65513" s="40"/>
      <c r="J65513" s="41"/>
      <c r="K65513" s="43"/>
      <c r="L65513" s="14"/>
      <c r="M65513" s="43"/>
      <c r="N65513" s="14"/>
      <c r="O65513" s="14"/>
      <c r="P65513" s="43"/>
      <c r="Q65513" s="43"/>
      <c r="R65513" s="43"/>
      <c r="S65513" s="14"/>
      <c r="T65513" s="14"/>
      <c r="U65513" s="14"/>
      <c r="V65513" s="14"/>
      <c r="W65513" s="1"/>
    </row>
    <row r="65514" spans="1:23" ht="23.25">
      <c r="A65514" s="11"/>
      <c r="B65514" s="10"/>
      <c r="C65514" s="10"/>
      <c r="D65514" s="10"/>
      <c r="E65514" s="10"/>
      <c r="F65514" s="10"/>
      <c r="G65514" s="10"/>
      <c r="H65514" s="39"/>
      <c r="I65514" s="40"/>
      <c r="J65514" s="41"/>
      <c r="K65514" s="43"/>
      <c r="L65514" s="14"/>
      <c r="M65514" s="43"/>
      <c r="N65514" s="14"/>
      <c r="O65514" s="14"/>
      <c r="P65514" s="43"/>
      <c r="Q65514" s="43"/>
      <c r="R65514" s="43"/>
      <c r="S65514" s="14"/>
      <c r="T65514" s="14"/>
      <c r="U65514" s="14"/>
      <c r="V65514" s="14"/>
      <c r="W65514" s="1"/>
    </row>
    <row r="65515" spans="1:23" ht="23.25">
      <c r="A65515" s="11"/>
      <c r="B65515" s="10"/>
      <c r="C65515" s="10"/>
      <c r="D65515" s="10"/>
      <c r="E65515" s="10"/>
      <c r="F65515" s="10"/>
      <c r="G65515" s="10"/>
      <c r="H65515" s="39"/>
      <c r="I65515" s="40"/>
      <c r="J65515" s="41"/>
      <c r="K65515" s="43"/>
      <c r="L65515" s="14"/>
      <c r="M65515" s="43"/>
      <c r="N65515" s="14"/>
      <c r="O65515" s="14"/>
      <c r="P65515" s="43"/>
      <c r="Q65515" s="43"/>
      <c r="R65515" s="43"/>
      <c r="S65515" s="14"/>
      <c r="T65515" s="14"/>
      <c r="U65515" s="14"/>
      <c r="V65515" s="14"/>
      <c r="W65515" s="1"/>
    </row>
    <row r="65516" spans="1:23" ht="23.25">
      <c r="A65516" s="11"/>
      <c r="B65516" s="10"/>
      <c r="C65516" s="10"/>
      <c r="D65516" s="10"/>
      <c r="E65516" s="10"/>
      <c r="F65516" s="10"/>
      <c r="G65516" s="10"/>
      <c r="H65516" s="39"/>
      <c r="I65516" s="40"/>
      <c r="J65516" s="41"/>
      <c r="K65516" s="12"/>
      <c r="L65516" s="12"/>
      <c r="M65516" s="12"/>
      <c r="N65516" s="12"/>
      <c r="O65516" s="12"/>
      <c r="P65516" s="12"/>
      <c r="Q65516" s="12"/>
      <c r="R65516" s="12"/>
      <c r="S65516" s="12"/>
      <c r="T65516" s="12"/>
      <c r="U65516" s="12"/>
      <c r="V65516" s="12"/>
      <c r="W65516" s="1"/>
    </row>
    <row r="65517" spans="1:23" ht="23.25">
      <c r="A65517" s="11"/>
      <c r="B65517" s="10"/>
      <c r="C65517" s="10"/>
      <c r="D65517" s="10"/>
      <c r="E65517" s="10"/>
      <c r="F65517" s="10"/>
      <c r="G65517" s="10"/>
      <c r="H65517" s="39"/>
      <c r="I65517" s="40"/>
      <c r="J65517" s="41"/>
      <c r="K65517" s="43"/>
      <c r="L65517" s="14"/>
      <c r="M65517" s="43"/>
      <c r="N65517" s="14"/>
      <c r="O65517" s="14"/>
      <c r="P65517" s="43"/>
      <c r="Q65517" s="43"/>
      <c r="R65517" s="43"/>
      <c r="S65517" s="14"/>
      <c r="T65517" s="14"/>
      <c r="U65517" s="14"/>
      <c r="V65517" s="14"/>
      <c r="W65517" s="1"/>
    </row>
    <row r="65518" spans="1:23" ht="23.25">
      <c r="A65518" s="11"/>
      <c r="B65518" s="10"/>
      <c r="C65518" s="10"/>
      <c r="D65518" s="10"/>
      <c r="E65518" s="10"/>
      <c r="F65518" s="10"/>
      <c r="G65518" s="10"/>
      <c r="H65518" s="39"/>
      <c r="I65518" s="40"/>
      <c r="J65518" s="41"/>
      <c r="K65518" s="43"/>
      <c r="L65518" s="14"/>
      <c r="M65518" s="43"/>
      <c r="N65518" s="14"/>
      <c r="O65518" s="14"/>
      <c r="P65518" s="43"/>
      <c r="Q65518" s="43"/>
      <c r="R65518" s="43"/>
      <c r="S65518" s="14"/>
      <c r="T65518" s="14"/>
      <c r="U65518" s="14"/>
      <c r="V65518" s="14"/>
      <c r="W65518" s="1"/>
    </row>
    <row r="65519" spans="1:23" ht="23.25">
      <c r="A65519" s="11"/>
      <c r="B65519" s="10"/>
      <c r="C65519" s="10"/>
      <c r="D65519" s="10"/>
      <c r="E65519" s="10"/>
      <c r="F65519" s="10"/>
      <c r="G65519" s="10"/>
      <c r="H65519" s="39"/>
      <c r="I65519" s="40"/>
      <c r="J65519" s="41"/>
      <c r="K65519" s="43"/>
      <c r="L65519" s="14"/>
      <c r="M65519" s="43"/>
      <c r="N65519" s="14"/>
      <c r="O65519" s="14"/>
      <c r="P65519" s="43"/>
      <c r="Q65519" s="43"/>
      <c r="R65519" s="43"/>
      <c r="S65519" s="14"/>
      <c r="T65519" s="14"/>
      <c r="U65519" s="14"/>
      <c r="V65519" s="14"/>
      <c r="W65519" s="1"/>
    </row>
    <row r="65520" spans="1:23" ht="23.25">
      <c r="A65520" s="11"/>
      <c r="B65520" s="10"/>
      <c r="C65520" s="10"/>
      <c r="D65520" s="10"/>
      <c r="E65520" s="10"/>
      <c r="F65520" s="10"/>
      <c r="G65520" s="10"/>
      <c r="H65520" s="39"/>
      <c r="I65520" s="54"/>
      <c r="J65520" s="41"/>
      <c r="K65520" s="43"/>
      <c r="L65520" s="14"/>
      <c r="M65520" s="43"/>
      <c r="N65520" s="14"/>
      <c r="O65520" s="14"/>
      <c r="P65520" s="43"/>
      <c r="Q65520" s="43"/>
      <c r="R65520" s="43"/>
      <c r="S65520" s="14"/>
      <c r="T65520" s="14"/>
      <c r="U65520" s="14"/>
      <c r="V65520" s="14"/>
      <c r="W65520" s="1"/>
    </row>
    <row r="65521" spans="1:23" ht="23.25">
      <c r="A65521" s="11"/>
      <c r="B65521" s="55"/>
      <c r="C65521" s="28"/>
      <c r="D65521" s="28"/>
      <c r="E65521" s="28"/>
      <c r="F65521" s="28"/>
      <c r="G65521" s="28"/>
      <c r="H65521" s="39"/>
      <c r="I65521" s="40"/>
      <c r="J65521" s="41"/>
      <c r="K65521" s="13"/>
      <c r="L65521" s="14"/>
      <c r="M65521" s="15"/>
      <c r="N65521" s="17"/>
      <c r="O65521" s="17"/>
      <c r="P65521" s="18"/>
      <c r="Q65521" s="13"/>
      <c r="R65521" s="42"/>
      <c r="S65521" s="17"/>
      <c r="T65521" s="17"/>
      <c r="U65521" s="17"/>
      <c r="V65521" s="14"/>
      <c r="W65521" s="1"/>
    </row>
    <row r="65522" spans="1:23" ht="23.25">
      <c r="A65522" s="11"/>
      <c r="B65522" s="44"/>
      <c r="C65522" s="10"/>
      <c r="D65522" s="10"/>
      <c r="E65522" s="10"/>
      <c r="F65522" s="10"/>
      <c r="G65522" s="10"/>
      <c r="H65522" s="39"/>
      <c r="I65522" s="40"/>
      <c r="J65522" s="41"/>
      <c r="K65522" s="13"/>
      <c r="L65522" s="14"/>
      <c r="M65522" s="15"/>
      <c r="N65522" s="17"/>
      <c r="O65522" s="17"/>
      <c r="P65522" s="18"/>
      <c r="Q65522" s="13"/>
      <c r="R65522" s="42"/>
      <c r="S65522" s="17"/>
      <c r="T65522" s="17"/>
      <c r="U65522" s="17"/>
      <c r="V65522" s="14"/>
      <c r="W65522" s="1"/>
    </row>
    <row r="65523" spans="1:23" ht="23.25">
      <c r="A65523" s="11"/>
      <c r="B65523" s="44"/>
      <c r="C65523" s="10"/>
      <c r="D65523" s="10"/>
      <c r="E65523" s="10"/>
      <c r="F65523" s="10"/>
      <c r="G65523" s="10"/>
      <c r="H65523" s="39"/>
      <c r="I65523" s="40"/>
      <c r="J65523" s="41"/>
      <c r="K65523" s="13"/>
      <c r="L65523" s="14"/>
      <c r="M65523" s="15"/>
      <c r="N65523" s="17"/>
      <c r="O65523" s="17"/>
      <c r="P65523" s="18"/>
      <c r="Q65523" s="13"/>
      <c r="R65523" s="42"/>
      <c r="S65523" s="17"/>
      <c r="T65523" s="17"/>
      <c r="U65523" s="17"/>
      <c r="V65523" s="14"/>
      <c r="W65523" s="1"/>
    </row>
    <row r="65524" spans="1:23" ht="23.25">
      <c r="A65524" s="11"/>
      <c r="B65524" s="44"/>
      <c r="C65524" s="45"/>
      <c r="D65524" s="45"/>
      <c r="E65524" s="45"/>
      <c r="F65524" s="45"/>
      <c r="G65524" s="45"/>
      <c r="H65524" s="40"/>
      <c r="I65524" s="40"/>
      <c r="J65524" s="41"/>
      <c r="K65524" s="12"/>
      <c r="L65524" s="12"/>
      <c r="M65524" s="12"/>
      <c r="N65524" s="12"/>
      <c r="O65524" s="12"/>
      <c r="P65524" s="12"/>
      <c r="Q65524" s="12"/>
      <c r="R65524" s="12"/>
      <c r="S65524" s="12"/>
      <c r="T65524" s="12"/>
      <c r="U65524" s="12"/>
      <c r="V65524" s="12"/>
      <c r="W65524" s="1"/>
    </row>
    <row r="65525" spans="1:23" ht="23.25">
      <c r="A65525" s="11"/>
      <c r="B65525" s="44"/>
      <c r="C65525" s="45"/>
      <c r="D65525" s="45"/>
      <c r="E65525" s="45"/>
      <c r="F65525" s="45"/>
      <c r="G65525" s="45"/>
      <c r="H65525" s="40"/>
      <c r="I65525" s="40"/>
      <c r="J65525" s="41"/>
      <c r="K65525" s="12"/>
      <c r="L65525" s="12"/>
      <c r="M65525" s="12"/>
      <c r="N65525" s="12"/>
      <c r="O65525" s="12"/>
      <c r="P65525" s="12"/>
      <c r="Q65525" s="12"/>
      <c r="R65525" s="12"/>
      <c r="S65525" s="12"/>
      <c r="T65525" s="12"/>
      <c r="U65525" s="12"/>
      <c r="V65525" s="12"/>
      <c r="W65525" s="1"/>
    </row>
    <row r="65526" spans="1:23" ht="23.25">
      <c r="A65526" s="11"/>
      <c r="B65526" s="55"/>
      <c r="C65526" s="55"/>
      <c r="D65526" s="55"/>
      <c r="E65526" s="55"/>
      <c r="F65526" s="55"/>
      <c r="G65526" s="44"/>
      <c r="H65526" s="39"/>
      <c r="I65526" s="40"/>
      <c r="J65526" s="41"/>
      <c r="K65526" s="43"/>
      <c r="L65526" s="14"/>
      <c r="M65526" s="43"/>
      <c r="N65526" s="14"/>
      <c r="O65526" s="14"/>
      <c r="P65526" s="43"/>
      <c r="Q65526" s="43"/>
      <c r="R65526" s="43"/>
      <c r="S65526" s="14"/>
      <c r="T65526" s="14"/>
      <c r="U65526" s="14"/>
      <c r="V65526" s="14"/>
      <c r="W65526" s="1"/>
    </row>
    <row r="65527" spans="1:23" ht="23.25">
      <c r="A65527" s="11"/>
      <c r="B65527" s="44"/>
      <c r="C65527" s="44"/>
      <c r="D65527" s="44"/>
      <c r="E65527" s="44"/>
      <c r="F65527" s="44"/>
      <c r="G65527" s="44"/>
      <c r="H65527" s="39"/>
      <c r="I65527" s="40"/>
      <c r="J65527" s="41"/>
      <c r="K65527" s="43"/>
      <c r="L65527" s="14"/>
      <c r="M65527" s="43"/>
      <c r="N65527" s="14"/>
      <c r="O65527" s="14"/>
      <c r="P65527" s="43"/>
      <c r="Q65527" s="43"/>
      <c r="R65527" s="43"/>
      <c r="S65527" s="14"/>
      <c r="T65527" s="14"/>
      <c r="U65527" s="14"/>
      <c r="V65527" s="14"/>
      <c r="W65527" s="1"/>
    </row>
    <row r="65528" spans="1:23" ht="23.25">
      <c r="A65528" s="11"/>
      <c r="B65528" s="44"/>
      <c r="C65528" s="45"/>
      <c r="D65528" s="45"/>
      <c r="E65528" s="45"/>
      <c r="F65528" s="45"/>
      <c r="G65528" s="45"/>
      <c r="H65528" s="40"/>
      <c r="I65528" s="40"/>
      <c r="J65528" s="41"/>
      <c r="K65528" s="12"/>
      <c r="L65528" s="12"/>
      <c r="M65528" s="12"/>
      <c r="N65528" s="12"/>
      <c r="O65528" s="12"/>
      <c r="P65528" s="12"/>
      <c r="Q65528" s="12"/>
      <c r="R65528" s="12"/>
      <c r="S65528" s="12"/>
      <c r="T65528" s="12"/>
      <c r="U65528" s="12"/>
      <c r="V65528" s="12"/>
      <c r="W65528" s="1"/>
    </row>
    <row r="65529" spans="1:23" ht="23.25">
      <c r="A65529" s="11"/>
      <c r="B65529" s="44"/>
      <c r="C65529" s="44"/>
      <c r="D65529" s="44"/>
      <c r="E65529" s="44"/>
      <c r="F65529" s="44"/>
      <c r="G65529" s="44"/>
      <c r="H65529" s="39"/>
      <c r="I65529" s="40"/>
      <c r="J65529" s="41"/>
      <c r="K65529" s="43"/>
      <c r="L65529" s="14"/>
      <c r="M65529" s="43"/>
      <c r="N65529" s="14"/>
      <c r="O65529" s="14"/>
      <c r="P65529" s="43"/>
      <c r="Q65529" s="43"/>
      <c r="R65529" s="43"/>
      <c r="S65529" s="14"/>
      <c r="T65529" s="14"/>
      <c r="U65529" s="14"/>
      <c r="V65529" s="14"/>
      <c r="W65529" s="1"/>
    </row>
    <row r="65530" spans="1:23" ht="23.25">
      <c r="A65530" s="11"/>
      <c r="B65530" s="44"/>
      <c r="C65530" s="44"/>
      <c r="D65530" s="44"/>
      <c r="E65530" s="44"/>
      <c r="F65530" s="44"/>
      <c r="G65530" s="44"/>
      <c r="H65530" s="39"/>
      <c r="I65530" s="40"/>
      <c r="J65530" s="41"/>
      <c r="K65530" s="43"/>
      <c r="L65530" s="14"/>
      <c r="M65530" s="43"/>
      <c r="N65530" s="14"/>
      <c r="O65530" s="14"/>
      <c r="P65530" s="43"/>
      <c r="Q65530" s="43"/>
      <c r="R65530" s="43"/>
      <c r="S65530" s="14"/>
      <c r="T65530" s="14"/>
      <c r="U65530" s="14"/>
      <c r="V65530" s="14"/>
      <c r="W65530" s="1"/>
    </row>
    <row r="65531" spans="1:23" ht="23.25">
      <c r="A65531" s="11"/>
      <c r="B65531" s="44"/>
      <c r="C65531" s="44"/>
      <c r="D65531" s="44"/>
      <c r="E65531" s="44"/>
      <c r="F65531" s="44"/>
      <c r="G65531" s="44"/>
      <c r="H65531" s="39"/>
      <c r="I65531" s="40"/>
      <c r="J65531" s="41"/>
      <c r="K65531" s="43"/>
      <c r="L65531" s="14"/>
      <c r="M65531" s="43"/>
      <c r="N65531" s="14"/>
      <c r="O65531" s="14"/>
      <c r="P65531" s="43"/>
      <c r="Q65531" s="43"/>
      <c r="R65531" s="43"/>
      <c r="S65531" s="14"/>
      <c r="T65531" s="14"/>
      <c r="U65531" s="14"/>
      <c r="V65531" s="14"/>
      <c r="W65531" s="1"/>
    </row>
    <row r="65532" spans="1:23" ht="23.25">
      <c r="A65532" s="11"/>
      <c r="B65532" s="44"/>
      <c r="C65532" s="44"/>
      <c r="D65532" s="44"/>
      <c r="E65532" s="44"/>
      <c r="F65532" s="44"/>
      <c r="G65532" s="44"/>
      <c r="H65532" s="39"/>
      <c r="I65532" s="40"/>
      <c r="J65532" s="41"/>
      <c r="K65532" s="43"/>
      <c r="L65532" s="14"/>
      <c r="M65532" s="43"/>
      <c r="N65532" s="14"/>
      <c r="O65532" s="14"/>
      <c r="P65532" s="43"/>
      <c r="Q65532" s="43"/>
      <c r="R65532" s="43"/>
      <c r="S65532" s="14"/>
      <c r="T65532" s="14"/>
      <c r="U65532" s="14"/>
      <c r="V65532" s="14"/>
      <c r="W65532" s="1"/>
    </row>
    <row r="65533" spans="1:23" ht="23.25">
      <c r="A65533" s="11"/>
      <c r="B65533" s="44"/>
      <c r="C65533" s="44"/>
      <c r="D65533" s="44"/>
      <c r="E65533" s="44"/>
      <c r="F65533" s="44"/>
      <c r="G65533" s="44"/>
      <c r="H65533" s="39"/>
      <c r="I65533" s="40"/>
      <c r="J65533" s="41"/>
      <c r="K65533" s="43"/>
      <c r="L65533" s="14"/>
      <c r="M65533" s="43"/>
      <c r="N65533" s="14"/>
      <c r="O65533" s="14"/>
      <c r="P65533" s="43"/>
      <c r="Q65533" s="43"/>
      <c r="R65533" s="43"/>
      <c r="S65533" s="14"/>
      <c r="T65533" s="14"/>
      <c r="U65533" s="14"/>
      <c r="V65533" s="14"/>
      <c r="W65533" s="1"/>
    </row>
    <row r="65534" spans="1:23" ht="23.25">
      <c r="A65534" s="11"/>
      <c r="B65534" s="44"/>
      <c r="C65534" s="44"/>
      <c r="D65534" s="44"/>
      <c r="E65534" s="44"/>
      <c r="F65534" s="44"/>
      <c r="G65534" s="44"/>
      <c r="H65534" s="39"/>
      <c r="I65534" s="40"/>
      <c r="J65534" s="41"/>
      <c r="K65534" s="43"/>
      <c r="L65534" s="14"/>
      <c r="M65534" s="43"/>
      <c r="N65534" s="14"/>
      <c r="O65534" s="14"/>
      <c r="P65534" s="43"/>
      <c r="Q65534" s="43"/>
      <c r="R65534" s="43"/>
      <c r="S65534" s="14"/>
      <c r="T65534" s="14"/>
      <c r="U65534" s="14"/>
      <c r="V65534" s="14"/>
      <c r="W65534" s="1"/>
    </row>
    <row r="65535" spans="1:23" ht="23.25">
      <c r="A65535" s="11"/>
      <c r="B65535" s="56"/>
      <c r="C65535" s="56"/>
      <c r="D65535" s="56"/>
      <c r="E65535" s="56"/>
      <c r="F65535" s="56"/>
      <c r="G65535" s="56"/>
      <c r="H65535" s="46"/>
      <c r="I65535" s="47"/>
      <c r="J65535" s="48"/>
      <c r="K65535" s="49"/>
      <c r="L65535" s="50"/>
      <c r="M65535" s="49"/>
      <c r="N65535" s="50"/>
      <c r="O65535" s="50"/>
      <c r="P65535" s="49"/>
      <c r="Q65535" s="49"/>
      <c r="R65535" s="49"/>
      <c r="S65535" s="50"/>
      <c r="T65535" s="50"/>
      <c r="U65535" s="50"/>
      <c r="V65535" s="50"/>
      <c r="W65535" s="1"/>
    </row>
    <row r="65536" spans="1:23" ht="23.25">
      <c r="A65536" s="1" t="s">
        <v>23</v>
      </c>
      <c r="B65536" s="58"/>
      <c r="C65536" s="58"/>
      <c r="D65536" s="58"/>
      <c r="E65536" s="58"/>
      <c r="F65536" s="58"/>
      <c r="G65536" s="58"/>
      <c r="H65536" s="58"/>
      <c r="I65536" s="58"/>
      <c r="J65536" s="58"/>
      <c r="K65536" s="57"/>
      <c r="L65536" s="57"/>
      <c r="M65536" s="57"/>
      <c r="N65536" s="57"/>
      <c r="O65536" s="57"/>
      <c r="P65536" s="57"/>
      <c r="Q65536" s="57"/>
      <c r="R65536" s="57"/>
      <c r="S65536" s="57"/>
      <c r="T65536" s="57"/>
      <c r="U65536" s="57"/>
      <c r="V65536" s="57"/>
      <c r="W65536" s="57" t="s">
        <v>23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7" r:id="rId3"/>
  <rowBreaks count="2" manualBreakCount="2">
    <brk id="76" max="255" man="1"/>
    <brk id="15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 Berruecos</cp:lastModifiedBy>
  <cp:lastPrinted>1999-06-01T18:06:52Z</cp:lastPrinted>
  <dcterms:created xsi:type="dcterms:W3CDTF">1998-09-17T22:24:54Z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