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<sst xmlns="http://schemas.openxmlformats.org/spreadsheetml/2006/main" count="284" uniqueCount="80">
  <si>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</si>
  <si>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</si>
  <si>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</si>
  <si>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</si>
  <si>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</si>
  <si>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</si>
  <si>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</si>
  <si>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</si>
  <si>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</si>
  <si>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</si>
  <si>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</si>
  <si>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</si>
  <si>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</si>
  <si>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</si>
  <si>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</si>
  <si>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</si>
  <si>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</si>
  <si>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</si>
  <si>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</si>
  <si>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</si>
  <si>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</si>
  <si>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</si>
  <si>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</si>
  <si>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</si>
  <si>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</si>
  <si>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</si>
  <si>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</si>
  <si>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</si>
  <si>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</si>
  <si>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</si>
  <si>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</si>
  <si>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</si>
  <si>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</si>
  <si>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</si>
  <si>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TOTAL ORIGINAL</t>
  </si>
  <si>
    <t>TOTAL EJERCIDO</t>
  </si>
  <si>
    <t>PORCENTAJE DE EJERCICIO EJER/ORIG</t>
  </si>
  <si>
    <t xml:space="preserve">  Original</t>
  </si>
  <si>
    <t xml:space="preserve">  Ejercido</t>
  </si>
  <si>
    <t xml:space="preserve">  Porcentaje de Ejercicio Ejer/Orig</t>
  </si>
  <si>
    <t>17</t>
  </si>
  <si>
    <t>Programa de Desarrollo y Reestructuración</t>
  </si>
  <si>
    <t>del Sector de la Energía</t>
  </si>
  <si>
    <t>14</t>
  </si>
  <si>
    <t>MEDIO AMBIENTE Y RECURSOS NATURA-</t>
  </si>
  <si>
    <t>LES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</si>
  <si>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</si>
  <si>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</si>
  <si>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</si>
  <si>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</si>
  <si>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</si>
  <si>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</si>
  <si>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</si>
  <si>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444</t>
  </si>
  <si>
    <t>Comercializar petróleo, gas, petrolíferos y</t>
  </si>
  <si>
    <t>petroquímicos</t>
  </si>
  <si>
    <t>I002</t>
  </si>
  <si>
    <t>Programas operacionales de obras</t>
  </si>
  <si>
    <t>I004</t>
  </si>
  <si>
    <t>Otras actividades</t>
  </si>
  <si>
    <t>506</t>
  </si>
  <si>
    <t>I003</t>
  </si>
  <si>
    <t>Otros programas operacionales de inversión</t>
  </si>
  <si>
    <t>K014</t>
  </si>
  <si>
    <t>Etileno y sus derivados</t>
  </si>
  <si>
    <t>701</t>
  </si>
  <si>
    <t>Administrar recursos humanos, materiales y</t>
  </si>
  <si>
    <t>financieros</t>
  </si>
  <si>
    <t xml:space="preserve"> </t>
  </si>
  <si>
    <t xml:space="preserve"> E N T I D A D :  PETROQUIMICA PAJARITOS, S.A. DE C.V.</t>
  </si>
  <si>
    <t>S E C T O R :   ENERGIA</t>
  </si>
  <si>
    <t>HOJA    2   DE   4    .</t>
  </si>
  <si>
    <t>HOJA   3    DE   4    .</t>
  </si>
  <si>
    <t>HOJA   4    DE   4    .</t>
  </si>
  <si>
    <t>EJERCICIO PROGRAMATICO ECONOMICO DEL GASTO DEVENGADO DE ORGANISMOS Y EMPRESAS DE CONTROL PRESUPUESTARIO DIRECTO   A/</t>
  </si>
  <si>
    <t>A/ Mediante oficio No. 340-A.- 2063 de fecha 30 de noviembre de 1998, la Secretaría de Hacienda y Crédito Público autorizó la reclasificación de diversos conceptos del gasto del capitulo de servicios generales al de servicios personales.</t>
  </si>
  <si>
    <t>Producir petróleo, gas, petrolíferos y petro-</t>
  </si>
  <si>
    <t>químicos</t>
  </si>
  <si>
    <t>P08G0558</t>
  </si>
  <si>
    <t xml:space="preserve"> P08G0558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</si>
</sst>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\ ###\ ##0.0_);\(#\ ###\ ##0.0\)"/>
    <numFmt numFmtId="180" formatCode="0.0"/>
    <numFmt numFmtId="181" formatCode="#,##0.0;[Red]#,##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74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 t="s">
        <v>68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78</v>
      </c>
      <c r="W4" s="57"/>
    </row>
    <row r="5" spans="1:23" ht="23.25">
      <c r="A5" s="57"/>
      <c r="B5" s="63" t="s">
        <v>69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70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34</v>
      </c>
      <c r="J13" s="110"/>
      <c r="K13" s="111">
        <f aca="true" t="shared" si="0" ref="K13:N14">SUM(K19+K48)</f>
        <v>204637.9</v>
      </c>
      <c r="L13" s="111">
        <f t="shared" si="0"/>
        <v>387000</v>
      </c>
      <c r="M13" s="111">
        <f t="shared" si="0"/>
        <v>339622.49999999994</v>
      </c>
      <c r="N13" s="111">
        <f t="shared" si="0"/>
        <v>0</v>
      </c>
      <c r="O13" s="112">
        <f>SUM(K13:N13)</f>
        <v>931260.3999999999</v>
      </c>
      <c r="P13" s="111">
        <f aca="true" t="shared" si="1" ref="P13:R14">SUM(P19+P48)</f>
        <v>21184.6</v>
      </c>
      <c r="Q13" s="111">
        <f t="shared" si="1"/>
        <v>221504.2</v>
      </c>
      <c r="R13" s="111">
        <f t="shared" si="1"/>
        <v>0</v>
      </c>
      <c r="S13" s="112">
        <f>SUM(P13:R13)</f>
        <v>242688.80000000002</v>
      </c>
      <c r="T13" s="112">
        <f>+O13+S13</f>
        <v>1173949.2</v>
      </c>
      <c r="U13" s="113">
        <f>O13/T13*100</f>
        <v>79.32714635352194</v>
      </c>
      <c r="V13" s="113">
        <f>S13/T13*100</f>
        <v>20.67285364647806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4" t="s">
        <v>35</v>
      </c>
      <c r="J14" s="110"/>
      <c r="K14" s="111">
        <f t="shared" si="0"/>
        <v>387078.1</v>
      </c>
      <c r="L14" s="111">
        <f t="shared" si="0"/>
        <v>286715.5</v>
      </c>
      <c r="M14" s="111">
        <f t="shared" si="0"/>
        <v>110462</v>
      </c>
      <c r="N14" s="111">
        <f t="shared" si="0"/>
        <v>0</v>
      </c>
      <c r="O14" s="112">
        <f>SUM(K14:N14)</f>
        <v>784255.6</v>
      </c>
      <c r="P14" s="111">
        <f t="shared" si="1"/>
        <v>22367.9</v>
      </c>
      <c r="Q14" s="111">
        <f t="shared" si="1"/>
        <v>100831.7</v>
      </c>
      <c r="R14" s="111">
        <f t="shared" si="1"/>
        <v>0</v>
      </c>
      <c r="S14" s="112">
        <f>SUM(P14:R14)</f>
        <v>123199.6</v>
      </c>
      <c r="T14" s="112">
        <f>+O14+S14</f>
        <v>907455.2</v>
      </c>
      <c r="U14" s="113">
        <f>O14/T14*100</f>
        <v>86.42361628430804</v>
      </c>
      <c r="V14" s="113">
        <f>S14/T14*100</f>
        <v>13.576383715691973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36</v>
      </c>
      <c r="J15" s="107"/>
      <c r="K15" s="111">
        <f>K14/K13*100</f>
        <v>189.1526936114962</v>
      </c>
      <c r="L15" s="111">
        <f>L14/L13*100</f>
        <v>74.08669250645995</v>
      </c>
      <c r="M15" s="111">
        <f>M14/M13*100</f>
        <v>32.5249357742788</v>
      </c>
      <c r="N15" s="115"/>
      <c r="O15" s="116">
        <f>O14/O13*100</f>
        <v>84.21442595433028</v>
      </c>
      <c r="P15" s="111">
        <f>P14/P13*100</f>
        <v>105.58566128225222</v>
      </c>
      <c r="Q15" s="111">
        <f>Q14/Q13*100</f>
        <v>45.521349030853585</v>
      </c>
      <c r="R15" s="111"/>
      <c r="S15" s="111">
        <f>S14/S13*100</f>
        <v>50.764435771242844</v>
      </c>
      <c r="T15" s="111">
        <f>T14/T13*100</f>
        <v>77.29935843901934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5"/>
      <c r="L16" s="117"/>
      <c r="M16" s="115"/>
      <c r="N16" s="117"/>
      <c r="O16" s="117"/>
      <c r="P16" s="115"/>
      <c r="Q16" s="115"/>
      <c r="R16" s="115"/>
      <c r="S16" s="117"/>
      <c r="T16" s="117"/>
      <c r="U16" s="78"/>
      <c r="V16" s="78"/>
      <c r="W16" s="57"/>
    </row>
    <row r="17" spans="1:23" ht="23.25">
      <c r="A17" s="58"/>
      <c r="B17" s="118" t="s">
        <v>43</v>
      </c>
      <c r="C17" s="75"/>
      <c r="D17" s="75"/>
      <c r="E17" s="75"/>
      <c r="F17" s="75"/>
      <c r="G17" s="93"/>
      <c r="H17" s="105"/>
      <c r="I17" s="106" t="s">
        <v>44</v>
      </c>
      <c r="J17" s="107"/>
      <c r="K17" s="115"/>
      <c r="L17" s="117"/>
      <c r="M17" s="115"/>
      <c r="N17" s="117"/>
      <c r="O17" s="117">
        <f>SUM(K17:N17)</f>
        <v>0</v>
      </c>
      <c r="P17" s="115"/>
      <c r="Q17" s="115"/>
      <c r="R17" s="115"/>
      <c r="S17" s="117"/>
      <c r="T17" s="117"/>
      <c r="U17" s="117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45</v>
      </c>
      <c r="J18" s="107"/>
      <c r="K18" s="115"/>
      <c r="L18" s="117"/>
      <c r="M18" s="115"/>
      <c r="N18" s="117"/>
      <c r="O18" s="117">
        <f>SUM(K18:N18)</f>
        <v>0</v>
      </c>
      <c r="P18" s="115"/>
      <c r="Q18" s="115"/>
      <c r="R18" s="115"/>
      <c r="S18" s="117"/>
      <c r="T18" s="117"/>
      <c r="U18" s="117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37</v>
      </c>
      <c r="J19" s="107"/>
      <c r="K19" s="115">
        <f aca="true" t="shared" si="2" ref="K19:P19">SUM(K24)</f>
        <v>0</v>
      </c>
      <c r="L19" s="115">
        <f t="shared" si="2"/>
        <v>0</v>
      </c>
      <c r="M19" s="115">
        <f t="shared" si="2"/>
        <v>0</v>
      </c>
      <c r="N19" s="115">
        <f t="shared" si="2"/>
        <v>0</v>
      </c>
      <c r="O19" s="115">
        <f t="shared" si="2"/>
        <v>0</v>
      </c>
      <c r="P19" s="115">
        <f t="shared" si="2"/>
        <v>0</v>
      </c>
      <c r="Q19" s="115">
        <f>+Q24</f>
        <v>45241.5</v>
      </c>
      <c r="R19" s="115">
        <f>SUM(R24)</f>
        <v>0</v>
      </c>
      <c r="S19" s="117">
        <f>SUM(P19:R19)</f>
        <v>45241.5</v>
      </c>
      <c r="T19" s="117">
        <f>+O19+S19</f>
        <v>45241.5</v>
      </c>
      <c r="U19" s="113">
        <f>O19/T19*100</f>
        <v>0</v>
      </c>
      <c r="V19" s="78">
        <f>S19/T19*100</f>
        <v>100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38</v>
      </c>
      <c r="J20" s="107"/>
      <c r="K20" s="115"/>
      <c r="L20" s="117"/>
      <c r="M20" s="115"/>
      <c r="N20" s="117"/>
      <c r="O20" s="117">
        <f aca="true" t="shared" si="3" ref="O20:O29">SUM(K20:N20)</f>
        <v>0</v>
      </c>
      <c r="P20" s="115"/>
      <c r="Q20" s="115">
        <f>+Q25</f>
        <v>9092.1</v>
      </c>
      <c r="R20" s="115"/>
      <c r="S20" s="117">
        <f>SUM(P20:R20)</f>
        <v>9092.1</v>
      </c>
      <c r="T20" s="117">
        <f>+O20+S20</f>
        <v>9092.1</v>
      </c>
      <c r="U20" s="113">
        <f>O20/T20*100</f>
        <v>0</v>
      </c>
      <c r="V20" s="78">
        <f>S20/T20*100</f>
        <v>100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39</v>
      </c>
      <c r="J21" s="107"/>
      <c r="K21" s="115"/>
      <c r="L21" s="117"/>
      <c r="M21" s="115"/>
      <c r="N21" s="117"/>
      <c r="O21" s="117">
        <f t="shared" si="3"/>
        <v>0</v>
      </c>
      <c r="P21" s="115"/>
      <c r="Q21" s="115">
        <f>Q20/Q19*100</f>
        <v>20.096813766121812</v>
      </c>
      <c r="R21" s="115"/>
      <c r="S21" s="115">
        <f>S20/S19*100</f>
        <v>20.096813766121812</v>
      </c>
      <c r="T21" s="115">
        <f>T20/T19*100</f>
        <v>20.096813766121812</v>
      </c>
      <c r="U21" s="117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5"/>
      <c r="L22" s="117"/>
      <c r="M22" s="115"/>
      <c r="N22" s="117"/>
      <c r="O22" s="117">
        <f t="shared" si="3"/>
        <v>0</v>
      </c>
      <c r="P22" s="115"/>
      <c r="Q22" s="115"/>
      <c r="R22" s="115"/>
      <c r="S22" s="117">
        <f>SUM(P22:R22)</f>
        <v>0</v>
      </c>
      <c r="T22" s="117"/>
      <c r="U22" s="117"/>
      <c r="V22" s="78"/>
      <c r="W22" s="57"/>
    </row>
    <row r="23" spans="1:23" ht="23.25">
      <c r="A23" s="58"/>
      <c r="B23" s="119"/>
      <c r="C23" s="120" t="s">
        <v>46</v>
      </c>
      <c r="D23" s="121"/>
      <c r="E23" s="121"/>
      <c r="F23" s="121"/>
      <c r="G23" s="121"/>
      <c r="H23" s="106"/>
      <c r="I23" s="106" t="s">
        <v>47</v>
      </c>
      <c r="J23" s="107"/>
      <c r="K23" s="122"/>
      <c r="L23" s="122"/>
      <c r="M23" s="122"/>
      <c r="N23" s="122"/>
      <c r="O23" s="117">
        <f t="shared" si="3"/>
        <v>0</v>
      </c>
      <c r="P23" s="122"/>
      <c r="Q23" s="122"/>
      <c r="R23" s="122"/>
      <c r="S23" s="117">
        <f>SUM(P23:R23)</f>
        <v>0</v>
      </c>
      <c r="T23" s="122"/>
      <c r="U23" s="122"/>
      <c r="V23" s="76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37</v>
      </c>
      <c r="J24" s="107"/>
      <c r="K24" s="115"/>
      <c r="L24" s="117"/>
      <c r="M24" s="115"/>
      <c r="N24" s="117"/>
      <c r="O24" s="117">
        <f t="shared" si="3"/>
        <v>0</v>
      </c>
      <c r="P24" s="115"/>
      <c r="Q24" s="115">
        <f>+Q30</f>
        <v>45241.5</v>
      </c>
      <c r="R24" s="115"/>
      <c r="S24" s="117">
        <f>SUM(P24:R24)</f>
        <v>45241.5</v>
      </c>
      <c r="T24" s="117">
        <f>+O24+S24</f>
        <v>45241.5</v>
      </c>
      <c r="U24" s="113">
        <f>O24/T24*100</f>
        <v>0</v>
      </c>
      <c r="V24" s="78">
        <f>S24/T24*100</f>
        <v>100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38</v>
      </c>
      <c r="J25" s="107"/>
      <c r="K25" s="115"/>
      <c r="L25" s="117"/>
      <c r="M25" s="115"/>
      <c r="N25" s="117"/>
      <c r="O25" s="117">
        <f t="shared" si="3"/>
        <v>0</v>
      </c>
      <c r="P25" s="115"/>
      <c r="Q25" s="115">
        <f>+Q31</f>
        <v>9092.1</v>
      </c>
      <c r="R25" s="115"/>
      <c r="S25" s="117">
        <f>SUM(P25:R25)</f>
        <v>9092.1</v>
      </c>
      <c r="T25" s="117">
        <f>+O25+S25</f>
        <v>9092.1</v>
      </c>
      <c r="U25" s="117"/>
      <c r="V25" s="78">
        <f>S25/T25*100</f>
        <v>100</v>
      </c>
      <c r="W25" s="57"/>
    </row>
    <row r="26" spans="1:23" ht="23.25">
      <c r="A26" s="58"/>
      <c r="B26" s="75"/>
      <c r="C26" s="75"/>
      <c r="D26" s="75"/>
      <c r="E26" s="75"/>
      <c r="F26" s="75"/>
      <c r="G26" s="75"/>
      <c r="H26" s="105"/>
      <c r="I26" s="106" t="s">
        <v>39</v>
      </c>
      <c r="J26" s="107"/>
      <c r="K26" s="115"/>
      <c r="L26" s="117"/>
      <c r="M26" s="115"/>
      <c r="N26" s="117"/>
      <c r="O26" s="117">
        <f t="shared" si="3"/>
        <v>0</v>
      </c>
      <c r="P26" s="115"/>
      <c r="Q26" s="115">
        <f>Q25/Q24*100</f>
        <v>20.096813766121812</v>
      </c>
      <c r="R26" s="115"/>
      <c r="S26" s="115">
        <f>S25/S24*100</f>
        <v>20.096813766121812</v>
      </c>
      <c r="T26" s="115">
        <f>T25/T24*100</f>
        <v>20.096813766121812</v>
      </c>
      <c r="U26" s="117"/>
      <c r="V26" s="78"/>
      <c r="W26" s="57"/>
    </row>
    <row r="27" spans="1:23" ht="23.25">
      <c r="A27" s="58"/>
      <c r="B27" s="123"/>
      <c r="C27" s="75"/>
      <c r="D27" s="75"/>
      <c r="E27" s="75"/>
      <c r="F27" s="75"/>
      <c r="G27" s="75"/>
      <c r="H27" s="105"/>
      <c r="I27" s="106"/>
      <c r="J27" s="107"/>
      <c r="K27" s="122"/>
      <c r="L27" s="122"/>
      <c r="M27" s="122"/>
      <c r="N27" s="122"/>
      <c r="O27" s="117">
        <f t="shared" si="3"/>
        <v>0</v>
      </c>
      <c r="P27" s="122"/>
      <c r="Q27" s="122"/>
      <c r="R27" s="122"/>
      <c r="S27" s="117">
        <f>SUM(P27:R27)</f>
        <v>0</v>
      </c>
      <c r="T27" s="122"/>
      <c r="U27" s="122"/>
      <c r="V27" s="76"/>
      <c r="W27" s="57"/>
    </row>
    <row r="28" spans="1:23" ht="23.25">
      <c r="A28" s="58"/>
      <c r="B28" s="75"/>
      <c r="C28" s="75"/>
      <c r="D28" s="118" t="s">
        <v>40</v>
      </c>
      <c r="E28" s="75"/>
      <c r="F28" s="75"/>
      <c r="G28" s="75"/>
      <c r="H28" s="105"/>
      <c r="I28" s="106" t="s">
        <v>41</v>
      </c>
      <c r="J28" s="107"/>
      <c r="K28" s="115"/>
      <c r="L28" s="117"/>
      <c r="M28" s="115"/>
      <c r="N28" s="117"/>
      <c r="O28" s="117">
        <f t="shared" si="3"/>
        <v>0</v>
      </c>
      <c r="P28" s="115"/>
      <c r="Q28" s="115"/>
      <c r="R28" s="115"/>
      <c r="S28" s="117">
        <f>SUM(P28:R28)</f>
        <v>0</v>
      </c>
      <c r="T28" s="117"/>
      <c r="U28" s="117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42</v>
      </c>
      <c r="J29" s="107"/>
      <c r="K29" s="115"/>
      <c r="L29" s="117"/>
      <c r="M29" s="115"/>
      <c r="N29" s="117"/>
      <c r="O29" s="117">
        <f t="shared" si="3"/>
        <v>0</v>
      </c>
      <c r="P29" s="115"/>
      <c r="Q29" s="115"/>
      <c r="R29" s="115"/>
      <c r="S29" s="117">
        <f>SUM(P29:R29)</f>
        <v>0</v>
      </c>
      <c r="T29" s="117"/>
      <c r="U29" s="117"/>
      <c r="V29" s="78"/>
      <c r="W29" s="57"/>
    </row>
    <row r="30" spans="1:23" ht="23.25">
      <c r="A30" s="58"/>
      <c r="B30" s="75"/>
      <c r="C30" s="75"/>
      <c r="D30" s="75"/>
      <c r="E30" s="75"/>
      <c r="F30" s="75"/>
      <c r="G30" s="75"/>
      <c r="H30" s="105"/>
      <c r="I30" s="106" t="s">
        <v>37</v>
      </c>
      <c r="J30" s="107"/>
      <c r="K30" s="115"/>
      <c r="L30" s="117"/>
      <c r="M30" s="115"/>
      <c r="N30" s="117"/>
      <c r="O30" s="117">
        <f>SUM(K30:N30)</f>
        <v>0</v>
      </c>
      <c r="P30" s="115"/>
      <c r="Q30" s="115">
        <f>+Q35</f>
        <v>45241.5</v>
      </c>
      <c r="R30" s="115"/>
      <c r="S30" s="117">
        <f>SUM(P30:R30)</f>
        <v>45241.5</v>
      </c>
      <c r="T30" s="117">
        <f>+O30+S30</f>
        <v>45241.5</v>
      </c>
      <c r="U30" s="113">
        <f>O30/T30*100</f>
        <v>0</v>
      </c>
      <c r="V30" s="78">
        <f>S30/T30*100</f>
        <v>100</v>
      </c>
      <c r="W30" s="57"/>
    </row>
    <row r="31" spans="1:23" ht="23.25">
      <c r="A31" s="58"/>
      <c r="B31" s="75"/>
      <c r="C31" s="93"/>
      <c r="D31" s="93"/>
      <c r="E31" s="124"/>
      <c r="F31" s="121"/>
      <c r="G31" s="121"/>
      <c r="H31" s="106"/>
      <c r="I31" s="106" t="s">
        <v>38</v>
      </c>
      <c r="J31" s="107"/>
      <c r="K31" s="115"/>
      <c r="L31" s="117"/>
      <c r="M31" s="115"/>
      <c r="N31" s="117"/>
      <c r="O31" s="117">
        <f aca="true" t="shared" si="4" ref="O31:O37">SUM(K31:N31)</f>
        <v>0</v>
      </c>
      <c r="P31" s="115"/>
      <c r="Q31" s="115">
        <f>+Q36</f>
        <v>9092.1</v>
      </c>
      <c r="R31" s="115"/>
      <c r="S31" s="117">
        <f>SUM(P31:R31)</f>
        <v>9092.1</v>
      </c>
      <c r="T31" s="117">
        <f>+O31+S31</f>
        <v>9092.1</v>
      </c>
      <c r="U31" s="117"/>
      <c r="V31" s="78">
        <f>S31/T31*100</f>
        <v>100</v>
      </c>
      <c r="W31" s="57"/>
    </row>
    <row r="32" spans="1:23" ht="23.25">
      <c r="A32" s="58"/>
      <c r="B32" s="124"/>
      <c r="C32" s="93"/>
      <c r="D32" s="93"/>
      <c r="E32" s="93"/>
      <c r="F32" s="93"/>
      <c r="G32" s="75"/>
      <c r="H32" s="105"/>
      <c r="I32" s="106" t="s">
        <v>39</v>
      </c>
      <c r="J32" s="107"/>
      <c r="K32" s="125"/>
      <c r="L32" s="117"/>
      <c r="M32" s="126"/>
      <c r="N32" s="127"/>
      <c r="O32" s="117">
        <f t="shared" si="4"/>
        <v>0</v>
      </c>
      <c r="P32" s="128"/>
      <c r="Q32" s="115">
        <f>Q31/Q30*100</f>
        <v>20.096813766121812</v>
      </c>
      <c r="R32" s="129"/>
      <c r="S32" s="117">
        <f>S31/S30*100</f>
        <v>20.096813766121812</v>
      </c>
      <c r="T32" s="115">
        <f>T31/T30*100</f>
        <v>20.096813766121812</v>
      </c>
      <c r="U32" s="127"/>
      <c r="V32" s="78"/>
      <c r="W32" s="57"/>
    </row>
    <row r="33" spans="1:23" ht="23.25">
      <c r="A33" s="58"/>
      <c r="B33" s="119"/>
      <c r="C33" s="75"/>
      <c r="D33" s="75"/>
      <c r="E33" s="75"/>
      <c r="F33" s="75"/>
      <c r="G33" s="75"/>
      <c r="H33" s="105"/>
      <c r="I33" s="106"/>
      <c r="J33" s="107"/>
      <c r="K33" s="125"/>
      <c r="L33" s="117"/>
      <c r="M33" s="126"/>
      <c r="N33" s="127"/>
      <c r="O33" s="117">
        <f t="shared" si="4"/>
        <v>0</v>
      </c>
      <c r="P33" s="128"/>
      <c r="Q33" s="125"/>
      <c r="R33" s="129"/>
      <c r="S33" s="117">
        <f>SUM(P33:R33)</f>
        <v>0</v>
      </c>
      <c r="T33" s="127"/>
      <c r="U33" s="127"/>
      <c r="V33" s="78"/>
      <c r="W33" s="57"/>
    </row>
    <row r="34" spans="1:23" ht="23.25">
      <c r="A34" s="58"/>
      <c r="B34" s="119"/>
      <c r="C34" s="75"/>
      <c r="D34" s="75"/>
      <c r="E34" s="75"/>
      <c r="F34" s="118" t="s">
        <v>48</v>
      </c>
      <c r="G34" s="75"/>
      <c r="H34" s="105"/>
      <c r="I34" s="106" t="s">
        <v>49</v>
      </c>
      <c r="J34" s="107"/>
      <c r="K34" s="125"/>
      <c r="L34" s="117"/>
      <c r="M34" s="126"/>
      <c r="N34" s="127"/>
      <c r="O34" s="117">
        <f t="shared" si="4"/>
        <v>0</v>
      </c>
      <c r="P34" s="128"/>
      <c r="Q34" s="125"/>
      <c r="R34" s="129"/>
      <c r="S34" s="117">
        <f>SUM(P34:R34)</f>
        <v>0</v>
      </c>
      <c r="T34" s="127"/>
      <c r="U34" s="127"/>
      <c r="V34" s="78"/>
      <c r="W34" s="57"/>
    </row>
    <row r="35" spans="1:23" ht="23.25">
      <c r="A35" s="58"/>
      <c r="B35" s="119"/>
      <c r="C35" s="121"/>
      <c r="D35" s="121"/>
      <c r="E35" s="121"/>
      <c r="F35" s="121"/>
      <c r="G35" s="121"/>
      <c r="H35" s="106"/>
      <c r="I35" s="106" t="s">
        <v>37</v>
      </c>
      <c r="J35" s="107"/>
      <c r="K35" s="122"/>
      <c r="L35" s="122"/>
      <c r="M35" s="122"/>
      <c r="N35" s="122"/>
      <c r="O35" s="117">
        <f t="shared" si="4"/>
        <v>0</v>
      </c>
      <c r="P35" s="122"/>
      <c r="Q35" s="122">
        <v>45241.5</v>
      </c>
      <c r="R35" s="122"/>
      <c r="S35" s="117">
        <f>SUM(P35:R35)</f>
        <v>45241.5</v>
      </c>
      <c r="T35" s="117">
        <f>+O35+S35</f>
        <v>45241.5</v>
      </c>
      <c r="U35" s="113">
        <f>O35/T35*100</f>
        <v>0</v>
      </c>
      <c r="V35" s="78">
        <f>S35/T35*100</f>
        <v>100</v>
      </c>
      <c r="W35" s="57"/>
    </row>
    <row r="36" spans="1:23" ht="23.25">
      <c r="A36" s="58"/>
      <c r="B36" s="119"/>
      <c r="C36" s="121"/>
      <c r="D36" s="121"/>
      <c r="E36" s="121"/>
      <c r="F36" s="121"/>
      <c r="G36" s="121"/>
      <c r="H36" s="106"/>
      <c r="I36" s="106" t="s">
        <v>38</v>
      </c>
      <c r="J36" s="107"/>
      <c r="K36" s="122"/>
      <c r="L36" s="122"/>
      <c r="M36" s="122"/>
      <c r="N36" s="122"/>
      <c r="O36" s="117">
        <f t="shared" si="4"/>
        <v>0</v>
      </c>
      <c r="P36" s="122"/>
      <c r="Q36" s="122">
        <v>9092.1</v>
      </c>
      <c r="R36" s="122"/>
      <c r="S36" s="117">
        <f>SUM(P36:R36)</f>
        <v>9092.1</v>
      </c>
      <c r="T36" s="117">
        <f>+O36+S36</f>
        <v>9092.1</v>
      </c>
      <c r="U36" s="113">
        <f>O36/T36*100</f>
        <v>0</v>
      </c>
      <c r="V36" s="78">
        <f>S36/T36*100</f>
        <v>100</v>
      </c>
      <c r="W36" s="57"/>
    </row>
    <row r="37" spans="1:23" ht="23.25">
      <c r="A37" s="58"/>
      <c r="B37" s="124"/>
      <c r="C37" s="124"/>
      <c r="D37" s="124"/>
      <c r="E37" s="124"/>
      <c r="F37" s="124"/>
      <c r="G37" s="119"/>
      <c r="H37" s="105"/>
      <c r="I37" s="106" t="s">
        <v>39</v>
      </c>
      <c r="J37" s="107"/>
      <c r="K37" s="115"/>
      <c r="L37" s="117"/>
      <c r="M37" s="115"/>
      <c r="N37" s="117"/>
      <c r="O37" s="117">
        <f t="shared" si="4"/>
        <v>0</v>
      </c>
      <c r="P37" s="115"/>
      <c r="Q37" s="115">
        <f>Q36/Q35*100</f>
        <v>20.096813766121812</v>
      </c>
      <c r="R37" s="115"/>
      <c r="S37" s="115">
        <f>S36/S35*100</f>
        <v>20.096813766121812</v>
      </c>
      <c r="T37" s="115">
        <f>T36/T35*100</f>
        <v>20.096813766121812</v>
      </c>
      <c r="U37" s="117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30"/>
      <c r="I38" s="131"/>
      <c r="J38" s="132"/>
      <c r="K38" s="133"/>
      <c r="L38" s="134"/>
      <c r="M38" s="133"/>
      <c r="N38" s="134"/>
      <c r="O38" s="135"/>
      <c r="P38" s="133"/>
      <c r="Q38" s="133"/>
      <c r="R38" s="133"/>
      <c r="S38" s="133"/>
      <c r="T38" s="134"/>
      <c r="U38" s="134"/>
      <c r="V38" s="134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36" t="s">
        <v>79</v>
      </c>
      <c r="C40" s="136"/>
      <c r="D40" s="136"/>
      <c r="E40" s="136"/>
      <c r="F40" s="136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71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37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21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21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21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38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9"/>
      <c r="C46" s="119"/>
      <c r="D46" s="119"/>
      <c r="E46" s="119"/>
      <c r="F46" s="119"/>
      <c r="G46" s="119"/>
      <c r="H46" s="105"/>
      <c r="I46" s="106"/>
      <c r="J46" s="107"/>
      <c r="K46" s="139"/>
      <c r="L46" s="78"/>
      <c r="M46" s="139"/>
      <c r="N46" s="78"/>
      <c r="O46" s="78">
        <f>SUM(K46:N46)</f>
        <v>0</v>
      </c>
      <c r="P46" s="139"/>
      <c r="Q46" s="139"/>
      <c r="R46" s="139"/>
      <c r="S46" s="78"/>
      <c r="T46" s="78"/>
      <c r="U46" s="78"/>
      <c r="V46" s="78"/>
      <c r="W46" s="57"/>
    </row>
    <row r="47" spans="1:23" ht="23.25">
      <c r="A47" s="58"/>
      <c r="B47" s="140" t="s">
        <v>50</v>
      </c>
      <c r="C47" s="121"/>
      <c r="D47" s="121"/>
      <c r="E47" s="121"/>
      <c r="F47" s="121"/>
      <c r="G47" s="121"/>
      <c r="H47" s="106"/>
      <c r="I47" s="106" t="s">
        <v>51</v>
      </c>
      <c r="J47" s="107"/>
      <c r="K47" s="122"/>
      <c r="L47" s="122"/>
      <c r="M47" s="122"/>
      <c r="N47" s="122"/>
      <c r="O47" s="117">
        <f>SUM(K47:N47)</f>
        <v>0</v>
      </c>
      <c r="P47" s="122"/>
      <c r="Q47" s="122"/>
      <c r="R47" s="122"/>
      <c r="S47" s="117">
        <f>SUM(P47:R47)</f>
        <v>0</v>
      </c>
      <c r="T47" s="122"/>
      <c r="U47" s="122"/>
      <c r="V47" s="76"/>
      <c r="W47" s="57"/>
    </row>
    <row r="48" spans="1:23" ht="23.25">
      <c r="A48" s="58"/>
      <c r="B48" s="119"/>
      <c r="C48" s="119"/>
      <c r="D48" s="119"/>
      <c r="E48" s="119"/>
      <c r="F48" s="119"/>
      <c r="G48" s="119"/>
      <c r="H48" s="105"/>
      <c r="I48" s="106" t="s">
        <v>37</v>
      </c>
      <c r="J48" s="107"/>
      <c r="K48" s="115">
        <f aca="true" t="shared" si="5" ref="K48:M49">SUM(K53)</f>
        <v>204637.9</v>
      </c>
      <c r="L48" s="115">
        <f t="shared" si="5"/>
        <v>387000</v>
      </c>
      <c r="M48" s="115">
        <f t="shared" si="5"/>
        <v>339622.49999999994</v>
      </c>
      <c r="N48" s="115">
        <f>SUM(N76+N103+N146)</f>
        <v>0</v>
      </c>
      <c r="O48" s="117">
        <f>SUM(K48:N48)</f>
        <v>931260.3999999999</v>
      </c>
      <c r="P48" s="115">
        <f>SUM(P53)</f>
        <v>21184.6</v>
      </c>
      <c r="Q48" s="115">
        <f>SUM(Q53)</f>
        <v>176262.7</v>
      </c>
      <c r="R48" s="115">
        <f>SUM(R53)</f>
        <v>0</v>
      </c>
      <c r="S48" s="117">
        <f>SUM(P48:R48)</f>
        <v>197447.30000000002</v>
      </c>
      <c r="T48" s="117">
        <f>+O48+S48</f>
        <v>1128707.7</v>
      </c>
      <c r="U48" s="78">
        <f>O48/T48*100</f>
        <v>82.50678187098396</v>
      </c>
      <c r="V48" s="78">
        <f>S48/T48*100</f>
        <v>17.493218129016043</v>
      </c>
      <c r="W48" s="57"/>
    </row>
    <row r="49" spans="1:23" ht="23.25">
      <c r="A49" s="58"/>
      <c r="B49" s="119"/>
      <c r="C49" s="119"/>
      <c r="D49" s="119"/>
      <c r="E49" s="119"/>
      <c r="F49" s="119"/>
      <c r="G49" s="119"/>
      <c r="H49" s="105"/>
      <c r="I49" s="106" t="s">
        <v>38</v>
      </c>
      <c r="J49" s="107"/>
      <c r="K49" s="115">
        <f t="shared" si="5"/>
        <v>387078.1</v>
      </c>
      <c r="L49" s="115">
        <f t="shared" si="5"/>
        <v>286715.5</v>
      </c>
      <c r="M49" s="115">
        <f t="shared" si="5"/>
        <v>110462</v>
      </c>
      <c r="N49" s="117"/>
      <c r="O49" s="117">
        <f>SUM(K49:N49)</f>
        <v>784255.6</v>
      </c>
      <c r="P49" s="115">
        <f aca="true" t="shared" si="6" ref="P49:R50">SUM(P54)</f>
        <v>22367.9</v>
      </c>
      <c r="Q49" s="115">
        <f t="shared" si="6"/>
        <v>91739.59999999999</v>
      </c>
      <c r="R49" s="115">
        <f t="shared" si="6"/>
        <v>0</v>
      </c>
      <c r="S49" s="117">
        <f>SUM(P49:R49)</f>
        <v>114107.5</v>
      </c>
      <c r="T49" s="117">
        <f>+O49+S49</f>
        <v>898363.1</v>
      </c>
      <c r="U49" s="78">
        <f>O49/T49*100</f>
        <v>87.29828729608329</v>
      </c>
      <c r="V49" s="78">
        <f>S49/T49*100</f>
        <v>12.701712703916712</v>
      </c>
      <c r="W49" s="57"/>
    </row>
    <row r="50" spans="1:23" ht="23.25">
      <c r="A50" s="58"/>
      <c r="B50" s="119"/>
      <c r="C50" s="119"/>
      <c r="D50" s="119"/>
      <c r="E50" s="119"/>
      <c r="F50" s="119"/>
      <c r="G50" s="119"/>
      <c r="H50" s="105"/>
      <c r="I50" s="106" t="s">
        <v>39</v>
      </c>
      <c r="J50" s="107"/>
      <c r="K50" s="115">
        <f>K49/K48*100</f>
        <v>189.1526936114962</v>
      </c>
      <c r="L50" s="115">
        <f>L49/L48*100</f>
        <v>74.08669250645995</v>
      </c>
      <c r="M50" s="115">
        <f>SUM(M55)</f>
        <v>32.5249357742788</v>
      </c>
      <c r="N50" s="117"/>
      <c r="O50" s="128">
        <f>O49/O48*100</f>
        <v>84.21442595433028</v>
      </c>
      <c r="P50" s="115">
        <f t="shared" si="6"/>
        <v>105.58566128225222</v>
      </c>
      <c r="Q50" s="115">
        <f t="shared" si="6"/>
        <v>52.047086536175826</v>
      </c>
      <c r="R50" s="115">
        <f t="shared" si="6"/>
        <v>0</v>
      </c>
      <c r="S50" s="115">
        <f>S49/S48*100</f>
        <v>57.79137015294713</v>
      </c>
      <c r="T50" s="115">
        <f>T49/T48*100</f>
        <v>79.5921831666427</v>
      </c>
      <c r="U50" s="117"/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5"/>
      <c r="L51" s="117"/>
      <c r="M51" s="115"/>
      <c r="N51" s="117"/>
      <c r="O51" s="117"/>
      <c r="P51" s="115"/>
      <c r="Q51" s="115"/>
      <c r="R51" s="115"/>
      <c r="S51" s="115"/>
      <c r="T51" s="115"/>
      <c r="U51" s="117"/>
      <c r="V51" s="78"/>
      <c r="W51" s="57"/>
    </row>
    <row r="52" spans="1:23" ht="23.25">
      <c r="A52" s="58"/>
      <c r="B52" s="118"/>
      <c r="C52" s="118" t="s">
        <v>46</v>
      </c>
      <c r="D52" s="75"/>
      <c r="E52" s="75"/>
      <c r="F52" s="75"/>
      <c r="G52" s="93"/>
      <c r="H52" s="105"/>
      <c r="I52" s="106" t="s">
        <v>52</v>
      </c>
      <c r="J52" s="107"/>
      <c r="K52" s="115"/>
      <c r="L52" s="117"/>
      <c r="M52" s="115"/>
      <c r="N52" s="117"/>
      <c r="O52" s="117">
        <f>SUM(K52:N52)</f>
        <v>0</v>
      </c>
      <c r="P52" s="115"/>
      <c r="Q52" s="115"/>
      <c r="R52" s="115"/>
      <c r="S52" s="117">
        <f>SUM(P52:R52)</f>
        <v>0</v>
      </c>
      <c r="T52" s="117">
        <f>+O52+S52</f>
        <v>0</v>
      </c>
      <c r="U52" s="78"/>
      <c r="V52" s="78"/>
      <c r="W52" s="57"/>
    </row>
    <row r="53" spans="1:23" ht="23.25">
      <c r="A53" s="58"/>
      <c r="B53" s="75"/>
      <c r="C53" s="75"/>
      <c r="D53" s="75"/>
      <c r="E53" s="75"/>
      <c r="F53" s="75"/>
      <c r="G53" s="75"/>
      <c r="H53" s="105"/>
      <c r="I53" s="106" t="s">
        <v>37</v>
      </c>
      <c r="J53" s="107"/>
      <c r="K53" s="115">
        <f aca="true" t="shared" si="7" ref="K53:M54">+K59</f>
        <v>204637.9</v>
      </c>
      <c r="L53" s="115">
        <f t="shared" si="7"/>
        <v>387000</v>
      </c>
      <c r="M53" s="115">
        <f t="shared" si="7"/>
        <v>339622.49999999994</v>
      </c>
      <c r="N53" s="117"/>
      <c r="O53" s="117">
        <f>SUM(K53:N53)</f>
        <v>931260.3999999999</v>
      </c>
      <c r="P53" s="115">
        <f>+P59</f>
        <v>21184.6</v>
      </c>
      <c r="Q53" s="115">
        <f>+Q59</f>
        <v>176262.7</v>
      </c>
      <c r="R53" s="115"/>
      <c r="S53" s="117">
        <f>SUM(P53:R53)</f>
        <v>197447.30000000002</v>
      </c>
      <c r="T53" s="117">
        <f>+O53+S53</f>
        <v>1128707.7</v>
      </c>
      <c r="U53" s="78">
        <f>O53/T53*100</f>
        <v>82.50678187098396</v>
      </c>
      <c r="V53" s="78">
        <f>S53/T53*100</f>
        <v>17.493218129016043</v>
      </c>
      <c r="W53" s="57"/>
    </row>
    <row r="54" spans="1:23" ht="23.25">
      <c r="A54" s="58"/>
      <c r="B54" s="75" t="s">
        <v>68</v>
      </c>
      <c r="C54" s="75"/>
      <c r="D54" s="75"/>
      <c r="E54" s="75"/>
      <c r="F54" s="75"/>
      <c r="G54" s="75"/>
      <c r="H54" s="105"/>
      <c r="I54" s="106" t="s">
        <v>38</v>
      </c>
      <c r="J54" s="107"/>
      <c r="K54" s="115">
        <f t="shared" si="7"/>
        <v>387078.1</v>
      </c>
      <c r="L54" s="115">
        <f t="shared" si="7"/>
        <v>286715.5</v>
      </c>
      <c r="M54" s="115">
        <f t="shared" si="7"/>
        <v>110462</v>
      </c>
      <c r="N54" s="117"/>
      <c r="O54" s="117">
        <f>SUM(K54:N54)</f>
        <v>784255.6</v>
      </c>
      <c r="P54" s="115">
        <f>+P60</f>
        <v>22367.9</v>
      </c>
      <c r="Q54" s="115">
        <f>+Q60</f>
        <v>91739.59999999999</v>
      </c>
      <c r="R54" s="115"/>
      <c r="S54" s="117">
        <f>SUM(P54:R54)</f>
        <v>114107.5</v>
      </c>
      <c r="T54" s="117">
        <f>+O54+S54</f>
        <v>898363.1</v>
      </c>
      <c r="U54" s="78">
        <f>O54/T54*100</f>
        <v>87.29828729608329</v>
      </c>
      <c r="V54" s="78">
        <f>S54/T54*100</f>
        <v>12.701712703916712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39</v>
      </c>
      <c r="J55" s="107"/>
      <c r="K55" s="115">
        <f>K54/K53*100</f>
        <v>189.1526936114962</v>
      </c>
      <c r="L55" s="115">
        <f>L54/L53*100</f>
        <v>74.08669250645995</v>
      </c>
      <c r="M55" s="115">
        <f>M54/M53*100</f>
        <v>32.5249357742788</v>
      </c>
      <c r="N55" s="117"/>
      <c r="O55" s="128">
        <f>O54/O53*100</f>
        <v>84.21442595433028</v>
      </c>
      <c r="P55" s="115">
        <f>P54/P53*100</f>
        <v>105.58566128225222</v>
      </c>
      <c r="Q55" s="115">
        <f>Q54/Q53*100</f>
        <v>52.047086536175826</v>
      </c>
      <c r="R55" s="115"/>
      <c r="S55" s="115">
        <f>S54/S53*100</f>
        <v>57.79137015294713</v>
      </c>
      <c r="T55" s="115">
        <f>T54/T53*100</f>
        <v>79.5921831666427</v>
      </c>
      <c r="U55" s="78"/>
      <c r="V55" s="78"/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/>
      <c r="J56" s="107"/>
      <c r="K56" s="115"/>
      <c r="L56" s="117"/>
      <c r="M56" s="115"/>
      <c r="N56" s="117"/>
      <c r="O56" s="117">
        <f>SUM(K56:N56)</f>
        <v>0</v>
      </c>
      <c r="P56" s="115"/>
      <c r="Q56" s="115"/>
      <c r="R56" s="115"/>
      <c r="S56" s="117">
        <f>SUM(P56:R56)</f>
        <v>0</v>
      </c>
      <c r="T56" s="117">
        <f aca="true" t="shared" si="8" ref="T56:T64">+O56+S56</f>
        <v>0</v>
      </c>
      <c r="U56" s="78"/>
      <c r="V56" s="78"/>
      <c r="W56" s="57"/>
    </row>
    <row r="57" spans="1:23" ht="23.25">
      <c r="A57" s="58"/>
      <c r="B57" s="75"/>
      <c r="C57" s="75"/>
      <c r="D57" s="118" t="s">
        <v>40</v>
      </c>
      <c r="E57" s="75"/>
      <c r="F57" s="75"/>
      <c r="G57" s="75"/>
      <c r="H57" s="105"/>
      <c r="I57" s="106" t="s">
        <v>41</v>
      </c>
      <c r="J57" s="107"/>
      <c r="K57" s="115"/>
      <c r="L57" s="117"/>
      <c r="M57" s="115"/>
      <c r="N57" s="117"/>
      <c r="O57" s="117">
        <f>SUM(K57:N57)</f>
        <v>0</v>
      </c>
      <c r="P57" s="115"/>
      <c r="Q57" s="115"/>
      <c r="R57" s="115"/>
      <c r="S57" s="117">
        <f>SUM(P57:R57)</f>
        <v>0</v>
      </c>
      <c r="T57" s="117">
        <f t="shared" si="8"/>
        <v>0</v>
      </c>
      <c r="U57" s="78"/>
      <c r="V57" s="78"/>
      <c r="W57" s="57"/>
    </row>
    <row r="58" spans="1:23" ht="23.25">
      <c r="A58" s="58"/>
      <c r="B58" s="119"/>
      <c r="C58" s="121"/>
      <c r="D58" s="75"/>
      <c r="E58" s="75"/>
      <c r="F58" s="75"/>
      <c r="G58" s="75"/>
      <c r="H58" s="105"/>
      <c r="I58" s="106" t="s">
        <v>42</v>
      </c>
      <c r="J58" s="107"/>
      <c r="K58" s="122"/>
      <c r="L58" s="122"/>
      <c r="M58" s="122"/>
      <c r="N58" s="122"/>
      <c r="O58" s="117">
        <f>SUM(K58:N58)</f>
        <v>0</v>
      </c>
      <c r="P58" s="122"/>
      <c r="Q58" s="122"/>
      <c r="R58" s="122"/>
      <c r="S58" s="117">
        <f>SUM(P58:R58)</f>
        <v>0</v>
      </c>
      <c r="T58" s="117">
        <f t="shared" si="8"/>
        <v>0</v>
      </c>
      <c r="U58" s="76"/>
      <c r="V58" s="76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37</v>
      </c>
      <c r="J59" s="107"/>
      <c r="K59" s="115">
        <f aca="true" t="shared" si="9" ref="K59:N60">+K65+K92+K128</f>
        <v>204637.9</v>
      </c>
      <c r="L59" s="115">
        <f t="shared" si="9"/>
        <v>387000</v>
      </c>
      <c r="M59" s="115">
        <f t="shared" si="9"/>
        <v>339622.49999999994</v>
      </c>
      <c r="N59" s="115">
        <f t="shared" si="9"/>
        <v>0</v>
      </c>
      <c r="O59" s="117">
        <f>SUM(K59:N59)</f>
        <v>931260.3999999999</v>
      </c>
      <c r="P59" s="115">
        <f>+P65+P92+P128</f>
        <v>21184.6</v>
      </c>
      <c r="Q59" s="115">
        <f>+Q65+Q92+Q128</f>
        <v>176262.7</v>
      </c>
      <c r="R59" s="115"/>
      <c r="S59" s="117">
        <f>SUM(P59:R59)</f>
        <v>197447.30000000002</v>
      </c>
      <c r="T59" s="117">
        <f t="shared" si="8"/>
        <v>1128707.7</v>
      </c>
      <c r="U59" s="78">
        <f>O59/T59*100</f>
        <v>82.50678187098396</v>
      </c>
      <c r="V59" s="78">
        <f>S59/T59*100</f>
        <v>17.493218129016043</v>
      </c>
      <c r="W59" s="57"/>
    </row>
    <row r="60" spans="1:23" ht="23.25">
      <c r="A60" s="58"/>
      <c r="B60" s="75"/>
      <c r="C60" s="75"/>
      <c r="D60" s="93"/>
      <c r="E60" s="124"/>
      <c r="F60" s="121"/>
      <c r="G60" s="121"/>
      <c r="H60" s="106"/>
      <c r="I60" s="106" t="s">
        <v>38</v>
      </c>
      <c r="J60" s="107"/>
      <c r="K60" s="115">
        <f t="shared" si="9"/>
        <v>387078.1</v>
      </c>
      <c r="L60" s="115">
        <f t="shared" si="9"/>
        <v>286715.5</v>
      </c>
      <c r="M60" s="115">
        <f t="shared" si="9"/>
        <v>110462</v>
      </c>
      <c r="N60" s="115">
        <f t="shared" si="9"/>
        <v>0</v>
      </c>
      <c r="O60" s="117">
        <f>SUM(K60:N60)</f>
        <v>784255.6</v>
      </c>
      <c r="P60" s="115">
        <f>+P66+P93+P129</f>
        <v>22367.9</v>
      </c>
      <c r="Q60" s="115">
        <f>+Q66+Q93+Q129</f>
        <v>91739.59999999999</v>
      </c>
      <c r="R60" s="115"/>
      <c r="S60" s="117">
        <f>SUM(P60:R60)</f>
        <v>114107.5</v>
      </c>
      <c r="T60" s="117">
        <f t="shared" si="8"/>
        <v>898363.1</v>
      </c>
      <c r="U60" s="78">
        <f>O60/T60*100</f>
        <v>87.29828729608329</v>
      </c>
      <c r="V60" s="78">
        <f>S60/T60*100</f>
        <v>12.701712703916712</v>
      </c>
      <c r="W60" s="57"/>
    </row>
    <row r="61" spans="1:23" ht="23.25">
      <c r="A61" s="58"/>
      <c r="B61" s="75"/>
      <c r="C61" s="75"/>
      <c r="D61" s="93"/>
      <c r="E61" s="93"/>
      <c r="F61" s="93"/>
      <c r="G61" s="75"/>
      <c r="H61" s="105"/>
      <c r="I61" s="106" t="s">
        <v>39</v>
      </c>
      <c r="J61" s="107"/>
      <c r="K61" s="115">
        <f>K60/K59*100</f>
        <v>189.1526936114962</v>
      </c>
      <c r="L61" s="115">
        <f>L60/L59*100</f>
        <v>74.08669250645995</v>
      </c>
      <c r="M61" s="115">
        <f>M60/M59*100</f>
        <v>32.5249357742788</v>
      </c>
      <c r="N61" s="117"/>
      <c r="O61" s="128">
        <f>O60/O59*100</f>
        <v>84.21442595433028</v>
      </c>
      <c r="P61" s="115">
        <f>P60/P59*100</f>
        <v>105.58566128225222</v>
      </c>
      <c r="Q61" s="115">
        <f>Q60/Q59*100</f>
        <v>52.047086536175826</v>
      </c>
      <c r="R61" s="115"/>
      <c r="S61" s="115">
        <f>S60/S59*100</f>
        <v>57.79137015294713</v>
      </c>
      <c r="T61" s="117">
        <f t="shared" si="8"/>
        <v>142.0057961072774</v>
      </c>
      <c r="U61" s="78"/>
      <c r="V61" s="78"/>
      <c r="W61" s="57"/>
    </row>
    <row r="62" spans="1:23" ht="23.25">
      <c r="A62" s="58"/>
      <c r="B62" s="75"/>
      <c r="C62" s="75"/>
      <c r="D62" s="75"/>
      <c r="E62" s="75"/>
      <c r="F62" s="75"/>
      <c r="G62" s="75"/>
      <c r="H62" s="105"/>
      <c r="I62" s="106"/>
      <c r="J62" s="107"/>
      <c r="K62" s="122"/>
      <c r="L62" s="122"/>
      <c r="M62" s="122"/>
      <c r="N62" s="122"/>
      <c r="O62" s="117">
        <f>SUM(K62:N62)</f>
        <v>0</v>
      </c>
      <c r="P62" s="122"/>
      <c r="Q62" s="122"/>
      <c r="R62" s="122"/>
      <c r="S62" s="117">
        <f aca="true" t="shared" si="10" ref="S62:S72">SUM(P62:R62)</f>
        <v>0</v>
      </c>
      <c r="T62" s="117">
        <f t="shared" si="8"/>
        <v>0</v>
      </c>
      <c r="U62" s="76"/>
      <c r="V62" s="76"/>
      <c r="W62" s="57"/>
    </row>
    <row r="63" spans="1:23" ht="23.25">
      <c r="A63" s="58"/>
      <c r="B63" s="75"/>
      <c r="C63" s="75"/>
      <c r="D63" s="75"/>
      <c r="E63" s="75"/>
      <c r="F63" s="118" t="s">
        <v>53</v>
      </c>
      <c r="G63" s="75"/>
      <c r="H63" s="105"/>
      <c r="I63" s="106" t="s">
        <v>54</v>
      </c>
      <c r="J63" s="107"/>
      <c r="K63" s="115"/>
      <c r="L63" s="117"/>
      <c r="M63" s="115"/>
      <c r="N63" s="117"/>
      <c r="O63" s="117">
        <f>SUM(K63:N63)</f>
        <v>0</v>
      </c>
      <c r="P63" s="115"/>
      <c r="Q63" s="115"/>
      <c r="R63" s="115"/>
      <c r="S63" s="117">
        <f t="shared" si="10"/>
        <v>0</v>
      </c>
      <c r="T63" s="117">
        <f t="shared" si="8"/>
        <v>0</v>
      </c>
      <c r="U63" s="78"/>
      <c r="V63" s="78"/>
      <c r="W63" s="57"/>
    </row>
    <row r="64" spans="1:23" ht="23.25">
      <c r="A64" s="58"/>
      <c r="B64" s="75"/>
      <c r="C64" s="75"/>
      <c r="D64" s="75"/>
      <c r="E64" s="75"/>
      <c r="F64" s="75"/>
      <c r="G64" s="75"/>
      <c r="H64" s="105"/>
      <c r="I64" s="106" t="s">
        <v>55</v>
      </c>
      <c r="J64" s="107"/>
      <c r="K64" s="115"/>
      <c r="L64" s="117"/>
      <c r="M64" s="115"/>
      <c r="N64" s="117"/>
      <c r="O64" s="117">
        <f>SUM(K64:N64)</f>
        <v>0</v>
      </c>
      <c r="P64" s="115"/>
      <c r="Q64" s="115"/>
      <c r="R64" s="115"/>
      <c r="S64" s="117">
        <f t="shared" si="10"/>
        <v>0</v>
      </c>
      <c r="T64" s="117">
        <f t="shared" si="8"/>
        <v>0</v>
      </c>
      <c r="U64" s="78"/>
      <c r="V64" s="78"/>
      <c r="W64" s="57"/>
    </row>
    <row r="65" spans="1:23" ht="23.25">
      <c r="A65" s="58"/>
      <c r="B65" s="75"/>
      <c r="C65" s="75"/>
      <c r="D65" s="75"/>
      <c r="E65" s="75"/>
      <c r="F65" s="75"/>
      <c r="G65" s="75"/>
      <c r="H65" s="105"/>
      <c r="I65" s="106" t="s">
        <v>37</v>
      </c>
      <c r="J65" s="107"/>
      <c r="K65" s="115">
        <f aca="true" t="shared" si="11" ref="K65:N66">SUM(K70+K86)</f>
        <v>10231.9</v>
      </c>
      <c r="L65" s="115">
        <f t="shared" si="11"/>
        <v>19350</v>
      </c>
      <c r="M65" s="115">
        <f t="shared" si="11"/>
        <v>16981.1</v>
      </c>
      <c r="N65" s="115">
        <f t="shared" si="11"/>
        <v>0</v>
      </c>
      <c r="O65" s="117">
        <f>SUM(K65:N65)</f>
        <v>46563</v>
      </c>
      <c r="P65" s="115">
        <f>SUM(P70+P75)</f>
        <v>0</v>
      </c>
      <c r="Q65" s="115">
        <f>SUM(Q70+Q75)</f>
        <v>10088.1</v>
      </c>
      <c r="R65" s="115">
        <f>SUM(R70+R75)</f>
        <v>0</v>
      </c>
      <c r="S65" s="117">
        <f t="shared" si="10"/>
        <v>10088.1</v>
      </c>
      <c r="T65" s="117">
        <f>+O65+S65</f>
        <v>56651.1</v>
      </c>
      <c r="U65" s="78">
        <f>O65/T65*100</f>
        <v>82.19257878487797</v>
      </c>
      <c r="V65" s="78">
        <f>S65/T65*100</f>
        <v>17.807421215122037</v>
      </c>
      <c r="W65" s="57"/>
    </row>
    <row r="66" spans="1:23" ht="23.25">
      <c r="A66" s="58"/>
      <c r="B66" s="75"/>
      <c r="C66" s="75"/>
      <c r="D66" s="75"/>
      <c r="E66" s="75"/>
      <c r="F66" s="75"/>
      <c r="G66" s="75"/>
      <c r="H66" s="105"/>
      <c r="I66" s="106" t="s">
        <v>38</v>
      </c>
      <c r="J66" s="107"/>
      <c r="K66" s="115">
        <f t="shared" si="11"/>
        <v>12856.6</v>
      </c>
      <c r="L66" s="115">
        <f t="shared" si="11"/>
        <v>5581.4</v>
      </c>
      <c r="M66" s="115">
        <f t="shared" si="11"/>
        <v>1704.9</v>
      </c>
      <c r="N66" s="115">
        <f t="shared" si="11"/>
        <v>0</v>
      </c>
      <c r="O66" s="117">
        <f>SUM(K66:N66)</f>
        <v>20142.9</v>
      </c>
      <c r="P66" s="115"/>
      <c r="Q66" s="115">
        <f>SUM(Q71+Q76)</f>
        <v>3132.4</v>
      </c>
      <c r="R66" s="115"/>
      <c r="S66" s="117">
        <f t="shared" si="10"/>
        <v>3132.4</v>
      </c>
      <c r="T66" s="117">
        <f>+O66+S66</f>
        <v>23275.300000000003</v>
      </c>
      <c r="U66" s="78">
        <f>O66/T66*100</f>
        <v>86.54195649465312</v>
      </c>
      <c r="V66" s="78">
        <f>S66/T66*100</f>
        <v>13.458043505346867</v>
      </c>
      <c r="W66" s="57"/>
    </row>
    <row r="67" spans="1:23" ht="23.25">
      <c r="A67" s="58"/>
      <c r="B67" s="124"/>
      <c r="C67" s="93"/>
      <c r="D67" s="93"/>
      <c r="E67" s="93"/>
      <c r="F67" s="93"/>
      <c r="G67" s="93"/>
      <c r="H67" s="105"/>
      <c r="I67" s="106" t="s">
        <v>39</v>
      </c>
      <c r="J67" s="107"/>
      <c r="K67" s="115">
        <f>K66/K65*100</f>
        <v>125.65212717090668</v>
      </c>
      <c r="L67" s="115">
        <f>L66/L65*100</f>
        <v>28.844444444444445</v>
      </c>
      <c r="M67" s="115">
        <f>M66/M65*100</f>
        <v>10.03998563108397</v>
      </c>
      <c r="N67" s="127"/>
      <c r="O67" s="128">
        <f>O66/O65*100</f>
        <v>43.25945493202758</v>
      </c>
      <c r="P67" s="128"/>
      <c r="Q67" s="115">
        <f>Q66/Q65*100</f>
        <v>31.050445574488755</v>
      </c>
      <c r="R67" s="129"/>
      <c r="S67" s="117">
        <f t="shared" si="10"/>
        <v>31.050445574488755</v>
      </c>
      <c r="T67" s="115">
        <f>T66/T65*100</f>
        <v>41.085345209536975</v>
      </c>
      <c r="U67" s="81"/>
      <c r="V67" s="78"/>
      <c r="W67" s="57"/>
    </row>
    <row r="68" spans="1:23" ht="23.25">
      <c r="A68" s="58"/>
      <c r="B68" s="119"/>
      <c r="C68" s="75"/>
      <c r="D68" s="75"/>
      <c r="E68" s="75"/>
      <c r="F68" s="75"/>
      <c r="G68" s="75"/>
      <c r="H68" s="105"/>
      <c r="I68" s="106"/>
      <c r="J68" s="107"/>
      <c r="K68" s="125"/>
      <c r="L68" s="117"/>
      <c r="M68" s="126"/>
      <c r="N68" s="127"/>
      <c r="O68" s="117">
        <f aca="true" t="shared" si="12" ref="O68:O75">SUM(K68:N68)</f>
        <v>0</v>
      </c>
      <c r="P68" s="128"/>
      <c r="Q68" s="125"/>
      <c r="R68" s="129"/>
      <c r="S68" s="117">
        <f t="shared" si="10"/>
        <v>0</v>
      </c>
      <c r="T68" s="117">
        <f>+O68+S68</f>
        <v>0</v>
      </c>
      <c r="U68" s="81"/>
      <c r="V68" s="78"/>
      <c r="W68" s="57"/>
    </row>
    <row r="69" spans="1:23" ht="23.25">
      <c r="A69" s="58"/>
      <c r="B69" s="119"/>
      <c r="C69" s="75"/>
      <c r="D69" s="75"/>
      <c r="E69" s="75"/>
      <c r="F69" s="75"/>
      <c r="G69" s="118" t="s">
        <v>56</v>
      </c>
      <c r="H69" s="105"/>
      <c r="I69" s="106" t="s">
        <v>57</v>
      </c>
      <c r="J69" s="107"/>
      <c r="K69" s="125"/>
      <c r="L69" s="117"/>
      <c r="M69" s="126"/>
      <c r="N69" s="127"/>
      <c r="O69" s="117">
        <f t="shared" si="12"/>
        <v>0</v>
      </c>
      <c r="P69" s="128"/>
      <c r="Q69" s="125"/>
      <c r="R69" s="129"/>
      <c r="S69" s="117">
        <f t="shared" si="10"/>
        <v>0</v>
      </c>
      <c r="T69" s="117">
        <f>+O69+S69</f>
        <v>0</v>
      </c>
      <c r="U69" s="81"/>
      <c r="V69" s="78"/>
      <c r="W69" s="57"/>
    </row>
    <row r="70" spans="1:23" ht="23.25">
      <c r="A70" s="58"/>
      <c r="B70" s="119"/>
      <c r="C70" s="121"/>
      <c r="D70" s="121"/>
      <c r="E70" s="121"/>
      <c r="F70" s="121"/>
      <c r="G70" s="121"/>
      <c r="H70" s="106"/>
      <c r="I70" s="106" t="s">
        <v>37</v>
      </c>
      <c r="J70" s="107"/>
      <c r="K70" s="122"/>
      <c r="L70" s="122"/>
      <c r="M70" s="122"/>
      <c r="N70" s="122"/>
      <c r="O70" s="117">
        <f t="shared" si="12"/>
        <v>0</v>
      </c>
      <c r="P70" s="122"/>
      <c r="Q70" s="122">
        <v>10088.1</v>
      </c>
      <c r="R70" s="122"/>
      <c r="S70" s="117">
        <f t="shared" si="10"/>
        <v>10088.1</v>
      </c>
      <c r="T70" s="117">
        <f>+O70+S70</f>
        <v>10088.1</v>
      </c>
      <c r="U70" s="78">
        <f>O70/T70*100</f>
        <v>0</v>
      </c>
      <c r="V70" s="78">
        <f>S70/T70*100</f>
        <v>100</v>
      </c>
      <c r="W70" s="57"/>
    </row>
    <row r="71" spans="1:23" ht="23.25">
      <c r="A71" s="58"/>
      <c r="B71" s="119"/>
      <c r="C71" s="121"/>
      <c r="D71" s="121"/>
      <c r="E71" s="121"/>
      <c r="F71" s="121"/>
      <c r="G71" s="121"/>
      <c r="H71" s="106"/>
      <c r="I71" s="106" t="s">
        <v>38</v>
      </c>
      <c r="J71" s="107"/>
      <c r="K71" s="122"/>
      <c r="L71" s="122"/>
      <c r="M71" s="122"/>
      <c r="N71" s="122"/>
      <c r="O71" s="117">
        <f t="shared" si="12"/>
        <v>0</v>
      </c>
      <c r="P71" s="122"/>
      <c r="Q71" s="122">
        <v>3132.4</v>
      </c>
      <c r="R71" s="122"/>
      <c r="S71" s="117">
        <f t="shared" si="10"/>
        <v>3132.4</v>
      </c>
      <c r="T71" s="117">
        <f>+O71+S71</f>
        <v>3132.4</v>
      </c>
      <c r="U71" s="78">
        <f>O71/T71*100</f>
        <v>0</v>
      </c>
      <c r="V71" s="78">
        <f>S71/T71*100</f>
        <v>100</v>
      </c>
      <c r="W71" s="57"/>
    </row>
    <row r="72" spans="1:23" ht="23.25">
      <c r="A72" s="58"/>
      <c r="B72" s="124"/>
      <c r="C72" s="124"/>
      <c r="D72" s="124"/>
      <c r="E72" s="124"/>
      <c r="F72" s="124"/>
      <c r="G72" s="119"/>
      <c r="H72" s="105"/>
      <c r="I72" s="106" t="s">
        <v>39</v>
      </c>
      <c r="J72" s="107"/>
      <c r="K72" s="115"/>
      <c r="L72" s="117"/>
      <c r="M72" s="115"/>
      <c r="N72" s="117"/>
      <c r="O72" s="117">
        <f t="shared" si="12"/>
        <v>0</v>
      </c>
      <c r="P72" s="115"/>
      <c r="Q72" s="115">
        <f>Q71/Q70*100</f>
        <v>31.050445574488755</v>
      </c>
      <c r="R72" s="115"/>
      <c r="S72" s="117">
        <f t="shared" si="10"/>
        <v>31.050445574488755</v>
      </c>
      <c r="T72" s="115">
        <f>T71/T70*100</f>
        <v>31.050445574488755</v>
      </c>
      <c r="U72" s="78"/>
      <c r="V72" s="78"/>
      <c r="W72" s="57"/>
    </row>
    <row r="73" spans="1:23" ht="23.25">
      <c r="A73" s="58"/>
      <c r="B73" s="119"/>
      <c r="C73" s="119"/>
      <c r="D73" s="119"/>
      <c r="E73" s="119"/>
      <c r="F73" s="119"/>
      <c r="G73" s="119"/>
      <c r="H73" s="105"/>
      <c r="I73" s="106"/>
      <c r="J73" s="107"/>
      <c r="K73" s="115"/>
      <c r="L73" s="117"/>
      <c r="M73" s="115"/>
      <c r="N73" s="117"/>
      <c r="O73" s="117">
        <f t="shared" si="12"/>
        <v>0</v>
      </c>
      <c r="P73" s="115"/>
      <c r="Q73" s="115"/>
      <c r="R73" s="115"/>
      <c r="S73" s="117">
        <f>SUM(P73:R73)</f>
        <v>0</v>
      </c>
      <c r="T73" s="117"/>
      <c r="U73" s="117"/>
      <c r="V73" s="78"/>
      <c r="W73" s="57"/>
    </row>
    <row r="74" spans="1:23" ht="23.25">
      <c r="A74" s="58"/>
      <c r="B74" s="119"/>
      <c r="C74" s="119"/>
      <c r="D74" s="119"/>
      <c r="E74" s="119"/>
      <c r="F74" s="119"/>
      <c r="G74" s="119"/>
      <c r="H74" s="105"/>
      <c r="I74" s="106"/>
      <c r="J74" s="107"/>
      <c r="K74" s="115"/>
      <c r="L74" s="117"/>
      <c r="M74" s="115"/>
      <c r="N74" s="117"/>
      <c r="O74" s="117">
        <f t="shared" si="12"/>
        <v>0</v>
      </c>
      <c r="P74" s="115"/>
      <c r="Q74" s="115"/>
      <c r="R74" s="115"/>
      <c r="S74" s="117">
        <f>SUM(P74:R74)</f>
        <v>0</v>
      </c>
      <c r="T74" s="117"/>
      <c r="U74" s="117"/>
      <c r="V74" s="78"/>
      <c r="W74" s="57"/>
    </row>
    <row r="75" spans="1:23" ht="23.25">
      <c r="A75" s="58"/>
      <c r="B75" s="119"/>
      <c r="C75" s="119"/>
      <c r="D75" s="119"/>
      <c r="E75" s="119"/>
      <c r="F75" s="119"/>
      <c r="G75" s="119"/>
      <c r="H75" s="105"/>
      <c r="I75" s="106"/>
      <c r="J75" s="107"/>
      <c r="K75" s="115"/>
      <c r="L75" s="117"/>
      <c r="M75" s="115"/>
      <c r="N75" s="117"/>
      <c r="O75" s="117">
        <f t="shared" si="12"/>
        <v>0</v>
      </c>
      <c r="P75" s="115"/>
      <c r="Q75" s="115"/>
      <c r="R75" s="115"/>
      <c r="S75" s="117">
        <f>SUM(P75:R75)</f>
        <v>0</v>
      </c>
      <c r="T75" s="117"/>
      <c r="U75" s="117"/>
      <c r="V75" s="78"/>
      <c r="W75" s="57"/>
    </row>
    <row r="76" spans="1:23" ht="23.25">
      <c r="A76" s="58"/>
      <c r="B76" s="141"/>
      <c r="C76" s="141"/>
      <c r="D76" s="141"/>
      <c r="E76" s="141"/>
      <c r="F76" s="141"/>
      <c r="G76" s="141"/>
      <c r="H76" s="130"/>
      <c r="I76" s="131"/>
      <c r="J76" s="132"/>
      <c r="K76" s="133"/>
      <c r="L76" s="134"/>
      <c r="M76" s="133"/>
      <c r="N76" s="134"/>
      <c r="O76" s="134"/>
      <c r="P76" s="133"/>
      <c r="Q76" s="134"/>
      <c r="R76" s="133"/>
      <c r="S76" s="133"/>
      <c r="T76" s="134"/>
      <c r="U76" s="134"/>
      <c r="V76" s="134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36" t="s">
        <v>79</v>
      </c>
      <c r="C78" s="136"/>
      <c r="D78" s="136"/>
      <c r="E78" s="136"/>
      <c r="F78" s="136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72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37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21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21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21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38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9"/>
      <c r="C84" s="119"/>
      <c r="D84" s="119"/>
      <c r="E84" s="119"/>
      <c r="F84" s="119"/>
      <c r="G84" s="119"/>
      <c r="H84" s="105"/>
      <c r="I84" s="106"/>
      <c r="J84" s="107"/>
      <c r="K84" s="115"/>
      <c r="L84" s="117"/>
      <c r="M84" s="115"/>
      <c r="N84" s="117"/>
      <c r="O84" s="117">
        <f>SUM(K84:N84)</f>
        <v>0</v>
      </c>
      <c r="P84" s="115"/>
      <c r="Q84" s="115"/>
      <c r="R84" s="115"/>
      <c r="S84" s="117">
        <f>SUM(P84:R84)</f>
        <v>0</v>
      </c>
      <c r="T84" s="117">
        <f>+O84+S84</f>
        <v>0</v>
      </c>
      <c r="U84" s="78"/>
      <c r="V84" s="78"/>
      <c r="W84" s="57"/>
    </row>
    <row r="85" spans="1:23" ht="23.25">
      <c r="A85" s="58"/>
      <c r="B85" s="93" t="s">
        <v>50</v>
      </c>
      <c r="C85" s="93" t="s">
        <v>46</v>
      </c>
      <c r="D85" s="75" t="s">
        <v>40</v>
      </c>
      <c r="E85" s="75"/>
      <c r="F85" s="75" t="s">
        <v>53</v>
      </c>
      <c r="G85" s="142" t="s">
        <v>58</v>
      </c>
      <c r="H85" s="106"/>
      <c r="I85" s="106" t="s">
        <v>59</v>
      </c>
      <c r="J85" s="107"/>
      <c r="K85" s="122"/>
      <c r="L85" s="122"/>
      <c r="M85" s="122"/>
      <c r="N85" s="122"/>
      <c r="O85" s="117">
        <f>SUM(K85:N85)</f>
        <v>0</v>
      </c>
      <c r="P85" s="122"/>
      <c r="Q85" s="122"/>
      <c r="R85" s="122"/>
      <c r="S85" s="117">
        <f>SUM(P85:R85)</f>
        <v>0</v>
      </c>
      <c r="T85" s="117">
        <f>+O85+S85</f>
        <v>0</v>
      </c>
      <c r="U85" s="76"/>
      <c r="V85" s="76"/>
      <c r="W85" s="57"/>
    </row>
    <row r="86" spans="1:23" ht="23.25">
      <c r="A86" s="58"/>
      <c r="B86" s="75"/>
      <c r="C86" s="75"/>
      <c r="D86" s="75"/>
      <c r="E86" s="75"/>
      <c r="F86" s="75"/>
      <c r="G86" s="119"/>
      <c r="H86" s="105"/>
      <c r="I86" s="106" t="s">
        <v>37</v>
      </c>
      <c r="J86" s="107"/>
      <c r="K86" s="115">
        <v>10231.9</v>
      </c>
      <c r="L86" s="117">
        <v>19350</v>
      </c>
      <c r="M86" s="115">
        <v>16981.1</v>
      </c>
      <c r="N86" s="117"/>
      <c r="O86" s="117">
        <f>SUM(K86:N86)</f>
        <v>46563</v>
      </c>
      <c r="P86" s="115"/>
      <c r="Q86" s="115"/>
      <c r="R86" s="115"/>
      <c r="S86" s="117">
        <f>SUM(P86:R86)</f>
        <v>0</v>
      </c>
      <c r="T86" s="117">
        <f>+O86+S86</f>
        <v>46563</v>
      </c>
      <c r="U86" s="78">
        <f>O86/T86*100</f>
        <v>100</v>
      </c>
      <c r="V86" s="78">
        <f>S86/T86*100</f>
        <v>0</v>
      </c>
      <c r="W86" s="57"/>
    </row>
    <row r="87" spans="1:23" ht="23.25">
      <c r="A87" s="58"/>
      <c r="B87" s="75"/>
      <c r="C87" s="75"/>
      <c r="D87" s="75"/>
      <c r="E87" s="75"/>
      <c r="F87" s="75"/>
      <c r="G87" s="119"/>
      <c r="H87" s="105"/>
      <c r="I87" s="106" t="s">
        <v>38</v>
      </c>
      <c r="J87" s="107"/>
      <c r="K87" s="115">
        <v>12856.6</v>
      </c>
      <c r="L87" s="117">
        <v>5581.4</v>
      </c>
      <c r="M87" s="115">
        <v>1704.9</v>
      </c>
      <c r="N87" s="117"/>
      <c r="O87" s="117">
        <f>SUM(K87:N87)</f>
        <v>20142.9</v>
      </c>
      <c r="P87" s="115"/>
      <c r="Q87" s="115"/>
      <c r="R87" s="115"/>
      <c r="S87" s="117">
        <f>SUM(P87:R87)</f>
        <v>0</v>
      </c>
      <c r="T87" s="117">
        <f>+O87+S87</f>
        <v>20142.9</v>
      </c>
      <c r="U87" s="78">
        <f>O87/T87*100</f>
        <v>100</v>
      </c>
      <c r="V87" s="78">
        <f>S87/T87*100</f>
        <v>0</v>
      </c>
      <c r="W87" s="57"/>
    </row>
    <row r="88" spans="1:23" ht="23.25">
      <c r="A88" s="58"/>
      <c r="B88" s="75"/>
      <c r="C88" s="75"/>
      <c r="D88" s="75"/>
      <c r="E88" s="75"/>
      <c r="F88" s="75"/>
      <c r="G88" s="119"/>
      <c r="H88" s="105"/>
      <c r="I88" s="106" t="s">
        <v>39</v>
      </c>
      <c r="J88" s="107"/>
      <c r="K88" s="115">
        <f>K87/K86*100</f>
        <v>125.65212717090668</v>
      </c>
      <c r="L88" s="115">
        <f>L87/L86*100</f>
        <v>28.844444444444445</v>
      </c>
      <c r="M88" s="115">
        <f>M87/M86*100</f>
        <v>10.03998563108397</v>
      </c>
      <c r="N88" s="117"/>
      <c r="O88" s="115">
        <f>O87/O86*100</f>
        <v>43.25945493202758</v>
      </c>
      <c r="P88" s="115"/>
      <c r="Q88" s="115"/>
      <c r="R88" s="115"/>
      <c r="S88" s="117">
        <f>SUM(P88:R88)</f>
        <v>0</v>
      </c>
      <c r="T88" s="115">
        <f>T87/T86*100</f>
        <v>43.25945493202758</v>
      </c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/>
      <c r="J89" s="107"/>
      <c r="K89" s="115"/>
      <c r="L89" s="117"/>
      <c r="M89" s="115"/>
      <c r="N89" s="117"/>
      <c r="O89" s="117"/>
      <c r="P89" s="115"/>
      <c r="Q89" s="115"/>
      <c r="R89" s="115"/>
      <c r="S89" s="117"/>
      <c r="T89" s="117"/>
      <c r="U89" s="78"/>
      <c r="V89" s="78"/>
      <c r="W89" s="57"/>
    </row>
    <row r="90" spans="1:23" ht="23.25">
      <c r="A90" s="58"/>
      <c r="B90" s="118"/>
      <c r="C90" s="118"/>
      <c r="D90" s="118"/>
      <c r="E90" s="75"/>
      <c r="F90" s="118" t="s">
        <v>60</v>
      </c>
      <c r="G90" s="93"/>
      <c r="H90" s="105"/>
      <c r="I90" s="106" t="s">
        <v>76</v>
      </c>
      <c r="J90" s="107"/>
      <c r="K90" s="115"/>
      <c r="L90" s="117"/>
      <c r="M90" s="115"/>
      <c r="N90" s="117"/>
      <c r="O90" s="117">
        <f>SUM(K90:N90)</f>
        <v>0</v>
      </c>
      <c r="P90" s="115"/>
      <c r="Q90" s="115"/>
      <c r="R90" s="115"/>
      <c r="S90" s="117">
        <f>SUM(P90:R90)</f>
        <v>0</v>
      </c>
      <c r="T90" s="117">
        <f>+O90+S90</f>
        <v>0</v>
      </c>
      <c r="U90" s="78"/>
      <c r="V90" s="78"/>
      <c r="W90" s="57"/>
    </row>
    <row r="91" spans="1:23" ht="23.25">
      <c r="A91" s="58"/>
      <c r="B91" s="75"/>
      <c r="C91" s="75"/>
      <c r="D91" s="75"/>
      <c r="E91" s="75"/>
      <c r="F91" s="75"/>
      <c r="G91" s="75"/>
      <c r="H91" s="105"/>
      <c r="I91" s="106" t="s">
        <v>77</v>
      </c>
      <c r="J91" s="107"/>
      <c r="K91" s="115"/>
      <c r="L91" s="117"/>
      <c r="M91" s="115"/>
      <c r="N91" s="117"/>
      <c r="O91" s="117">
        <f>SUM(K91:N91)</f>
        <v>0</v>
      </c>
      <c r="P91" s="115"/>
      <c r="Q91" s="115"/>
      <c r="R91" s="115"/>
      <c r="S91" s="117">
        <f>SUM(P91:R91)</f>
        <v>0</v>
      </c>
      <c r="T91" s="117">
        <f>+O91+S91</f>
        <v>0</v>
      </c>
      <c r="U91" s="78"/>
      <c r="V91" s="78"/>
      <c r="W91" s="57"/>
    </row>
    <row r="92" spans="1:23" ht="23.25">
      <c r="A92" s="58"/>
      <c r="B92" s="75"/>
      <c r="C92" s="75"/>
      <c r="D92" s="75"/>
      <c r="E92" s="75"/>
      <c r="F92" s="75"/>
      <c r="G92" s="75"/>
      <c r="H92" s="105"/>
      <c r="I92" s="106" t="s">
        <v>37</v>
      </c>
      <c r="J92" s="107"/>
      <c r="K92" s="115">
        <f>SUM(K97+K102+K107+K112)</f>
        <v>173942.2</v>
      </c>
      <c r="L92" s="115">
        <f>SUM(L97+L102+L107+L112)</f>
        <v>328950</v>
      </c>
      <c r="M92" s="115">
        <f>SUM(M97+M102+M107+M112)</f>
        <v>288679.1</v>
      </c>
      <c r="N92" s="115">
        <f>SUM(N97+N102+N107+N112)</f>
        <v>0</v>
      </c>
      <c r="O92" s="117">
        <f>SUM(K92:N92)</f>
        <v>791571.3</v>
      </c>
      <c r="P92" s="115">
        <f>SUM(P97+P102+P107+P112)</f>
        <v>21184.6</v>
      </c>
      <c r="Q92" s="115">
        <f>SUM(Q97+Q102+Q107+Q112)</f>
        <v>166174.6</v>
      </c>
      <c r="R92" s="115">
        <f>SUM(R97+R102+R107+R112)</f>
        <v>0</v>
      </c>
      <c r="S92" s="117">
        <f>SUM(P92:R92)</f>
        <v>187359.2</v>
      </c>
      <c r="T92" s="117">
        <f>+O92+S92</f>
        <v>978930.5</v>
      </c>
      <c r="U92" s="78">
        <f>O92/T92*100</f>
        <v>80.86082719866222</v>
      </c>
      <c r="V92" s="78">
        <f>S92/T92*100</f>
        <v>19.139172801337786</v>
      </c>
      <c r="W92" s="57"/>
    </row>
    <row r="93" spans="1:23" ht="23.25">
      <c r="A93" s="58"/>
      <c r="B93" s="75"/>
      <c r="C93" s="75"/>
      <c r="D93" s="75"/>
      <c r="E93" s="75"/>
      <c r="F93" s="75"/>
      <c r="G93" s="75"/>
      <c r="H93" s="105"/>
      <c r="I93" s="106" t="s">
        <v>38</v>
      </c>
      <c r="J93" s="107"/>
      <c r="K93" s="115">
        <f>SUM(K98+K103+K108+K123)</f>
        <v>220111.4</v>
      </c>
      <c r="L93" s="115">
        <f>SUM(L98+L103+L108+L123)</f>
        <v>249514.7</v>
      </c>
      <c r="M93" s="115">
        <f>SUM(M98+M103+M108+M123)</f>
        <v>50035.8</v>
      </c>
      <c r="N93" s="115">
        <f>SUM(N98+N103+N108+N123)</f>
        <v>0</v>
      </c>
      <c r="O93" s="117">
        <f>SUM(K93:N93)</f>
        <v>519661.89999999997</v>
      </c>
      <c r="P93" s="115">
        <f>SUM(P98+P103+P108+P123)</f>
        <v>22367.9</v>
      </c>
      <c r="Q93" s="115">
        <f>SUM(Q98+Q103+Q108+Q123)</f>
        <v>88607.2</v>
      </c>
      <c r="R93" s="115">
        <f>SUM(R98+R103+R108+R123)</f>
        <v>0</v>
      </c>
      <c r="S93" s="117">
        <f>SUM(P93:R93)</f>
        <v>110975.1</v>
      </c>
      <c r="T93" s="117">
        <f>+O93+S93</f>
        <v>630637</v>
      </c>
      <c r="U93" s="78">
        <f>O93/T93*100</f>
        <v>82.40269758989719</v>
      </c>
      <c r="V93" s="78">
        <f>S93/T93*100</f>
        <v>17.597302410102802</v>
      </c>
      <c r="W93" s="57"/>
    </row>
    <row r="94" spans="1:23" ht="23.25">
      <c r="A94" s="58"/>
      <c r="B94" s="75"/>
      <c r="C94" s="75"/>
      <c r="D94" s="75"/>
      <c r="E94" s="75"/>
      <c r="F94" s="75"/>
      <c r="G94" s="75"/>
      <c r="H94" s="105"/>
      <c r="I94" s="106" t="s">
        <v>39</v>
      </c>
      <c r="J94" s="107"/>
      <c r="K94" s="115">
        <f>K93/K92*100</f>
        <v>126.54284009285841</v>
      </c>
      <c r="L94" s="115">
        <f>L93/L92*100</f>
        <v>75.85186198510412</v>
      </c>
      <c r="M94" s="115">
        <f>M93/M92*100</f>
        <v>17.332671468076494</v>
      </c>
      <c r="N94" s="117"/>
      <c r="O94" s="115">
        <f>O93/O92*100</f>
        <v>65.64941149331715</v>
      </c>
      <c r="P94" s="115">
        <f>P93/P92*100</f>
        <v>105.58566128225222</v>
      </c>
      <c r="Q94" s="115">
        <f>Q93/Q92*100</f>
        <v>53.321747126215435</v>
      </c>
      <c r="R94" s="115"/>
      <c r="S94" s="115">
        <f>S93/S92*100</f>
        <v>59.231198681463205</v>
      </c>
      <c r="T94" s="115">
        <f>T93/T92*100</f>
        <v>64.42101865249883</v>
      </c>
      <c r="U94" s="78"/>
      <c r="V94" s="78"/>
      <c r="W94" s="57"/>
    </row>
    <row r="95" spans="1:23" ht="23.25">
      <c r="A95" s="58"/>
      <c r="B95" s="75"/>
      <c r="C95" s="75"/>
      <c r="D95" s="75"/>
      <c r="E95" s="75"/>
      <c r="F95" s="75"/>
      <c r="G95" s="75"/>
      <c r="H95" s="105"/>
      <c r="I95" s="106"/>
      <c r="J95" s="107"/>
      <c r="K95" s="115"/>
      <c r="L95" s="117"/>
      <c r="M95" s="115"/>
      <c r="N95" s="117"/>
      <c r="O95" s="117">
        <f aca="true" t="shared" si="13" ref="O95:O108">SUM(K95:N95)</f>
        <v>0</v>
      </c>
      <c r="P95" s="115"/>
      <c r="Q95" s="115"/>
      <c r="R95" s="115"/>
      <c r="S95" s="117">
        <f>SUM(P95:R95)</f>
        <v>0</v>
      </c>
      <c r="T95" s="117">
        <f>+O95+S95</f>
        <v>0</v>
      </c>
      <c r="U95" s="78"/>
      <c r="V95" s="78"/>
      <c r="W95" s="57"/>
    </row>
    <row r="96" spans="1:23" ht="23.25">
      <c r="A96" s="58"/>
      <c r="B96" s="119"/>
      <c r="C96" s="121"/>
      <c r="D96" s="121"/>
      <c r="E96" s="121"/>
      <c r="F96" s="121"/>
      <c r="G96" s="118" t="s">
        <v>56</v>
      </c>
      <c r="H96" s="105"/>
      <c r="I96" s="106" t="s">
        <v>57</v>
      </c>
      <c r="J96" s="107"/>
      <c r="K96" s="122"/>
      <c r="L96" s="122"/>
      <c r="M96" s="122"/>
      <c r="N96" s="122"/>
      <c r="O96" s="117">
        <f t="shared" si="13"/>
        <v>0</v>
      </c>
      <c r="P96" s="122"/>
      <c r="Q96" s="122"/>
      <c r="R96" s="122"/>
      <c r="S96" s="117">
        <f>SUM(P96:R96)</f>
        <v>0</v>
      </c>
      <c r="T96" s="117">
        <f>+O96+S96</f>
        <v>0</v>
      </c>
      <c r="U96" s="76"/>
      <c r="V96" s="76"/>
      <c r="W96" s="57"/>
    </row>
    <row r="97" spans="1:23" ht="23.25">
      <c r="A97" s="58"/>
      <c r="B97" s="75"/>
      <c r="C97" s="75"/>
      <c r="D97" s="75"/>
      <c r="E97" s="75"/>
      <c r="F97" s="75"/>
      <c r="G97" s="119"/>
      <c r="H97" s="106"/>
      <c r="I97" s="106" t="s">
        <v>37</v>
      </c>
      <c r="J97" s="107"/>
      <c r="K97" s="115"/>
      <c r="L97" s="117"/>
      <c r="M97" s="115"/>
      <c r="N97" s="117"/>
      <c r="O97" s="117">
        <f t="shared" si="13"/>
        <v>0</v>
      </c>
      <c r="P97" s="115"/>
      <c r="Q97" s="115">
        <v>62502.4</v>
      </c>
      <c r="R97" s="115"/>
      <c r="S97" s="117">
        <f>SUM(P97:R97)</f>
        <v>62502.4</v>
      </c>
      <c r="T97" s="117">
        <f>+O97+S97</f>
        <v>62502.4</v>
      </c>
      <c r="U97" s="78">
        <f>O97/T97*100</f>
        <v>0</v>
      </c>
      <c r="V97" s="78">
        <f>S97/T97*100</f>
        <v>100</v>
      </c>
      <c r="W97" s="57"/>
    </row>
    <row r="98" spans="1:23" ht="23.25">
      <c r="A98" s="58"/>
      <c r="B98" s="75"/>
      <c r="C98" s="75"/>
      <c r="D98" s="75"/>
      <c r="E98" s="75"/>
      <c r="F98" s="75"/>
      <c r="G98" s="119"/>
      <c r="H98" s="106"/>
      <c r="I98" s="106" t="s">
        <v>38</v>
      </c>
      <c r="J98" s="107"/>
      <c r="K98" s="115"/>
      <c r="L98" s="117"/>
      <c r="M98" s="115"/>
      <c r="N98" s="117"/>
      <c r="O98" s="117">
        <f t="shared" si="13"/>
        <v>0</v>
      </c>
      <c r="P98" s="115"/>
      <c r="Q98" s="115">
        <v>27428.2</v>
      </c>
      <c r="R98" s="115"/>
      <c r="S98" s="117">
        <f>SUM(P98:R98)</f>
        <v>27428.2</v>
      </c>
      <c r="T98" s="117">
        <f>+O98+S98</f>
        <v>27428.2</v>
      </c>
      <c r="U98" s="78">
        <f>O98/T98*100</f>
        <v>0</v>
      </c>
      <c r="V98" s="78">
        <f>S98/T98*100</f>
        <v>100</v>
      </c>
      <c r="W98" s="57"/>
    </row>
    <row r="99" spans="1:23" ht="23.25">
      <c r="A99" s="58"/>
      <c r="B99" s="75"/>
      <c r="C99" s="75"/>
      <c r="D99" s="75"/>
      <c r="E99" s="75"/>
      <c r="F99" s="75"/>
      <c r="G99" s="119"/>
      <c r="H99" s="105"/>
      <c r="I99" s="106" t="s">
        <v>39</v>
      </c>
      <c r="J99" s="107"/>
      <c r="K99" s="115"/>
      <c r="L99" s="117"/>
      <c r="M99" s="115"/>
      <c r="N99" s="117"/>
      <c r="O99" s="117">
        <f t="shared" si="13"/>
        <v>0</v>
      </c>
      <c r="P99" s="115"/>
      <c r="Q99" s="115">
        <f>Q98/Q97*100</f>
        <v>43.88343487610076</v>
      </c>
      <c r="R99" s="115"/>
      <c r="S99" s="115">
        <f>S98/S97*100</f>
        <v>43.88343487610076</v>
      </c>
      <c r="T99" s="115">
        <f>T98/T97*100</f>
        <v>43.88343487610076</v>
      </c>
      <c r="U99" s="78"/>
      <c r="V99" s="78"/>
      <c r="W99" s="57"/>
    </row>
    <row r="100" spans="1:23" ht="23.25">
      <c r="A100" s="58"/>
      <c r="B100" s="75"/>
      <c r="C100" s="75"/>
      <c r="D100" s="75"/>
      <c r="E100" s="75"/>
      <c r="F100" s="75"/>
      <c r="G100" s="75"/>
      <c r="H100" s="105"/>
      <c r="I100" s="106"/>
      <c r="J100" s="107"/>
      <c r="K100" s="122"/>
      <c r="L100" s="122"/>
      <c r="M100" s="122"/>
      <c r="N100" s="122"/>
      <c r="O100" s="117">
        <f t="shared" si="13"/>
        <v>0</v>
      </c>
      <c r="P100" s="122"/>
      <c r="Q100" s="122"/>
      <c r="R100" s="122"/>
      <c r="S100" s="117">
        <f>SUM(P100:R100)</f>
        <v>0</v>
      </c>
      <c r="T100" s="117">
        <f>+O100+S100</f>
        <v>0</v>
      </c>
      <c r="U100" s="76"/>
      <c r="V100" s="76"/>
      <c r="W100" s="57"/>
    </row>
    <row r="101" spans="1:23" ht="23.25">
      <c r="A101" s="58"/>
      <c r="B101" s="75"/>
      <c r="C101" s="75"/>
      <c r="D101" s="75"/>
      <c r="E101" s="75"/>
      <c r="F101" s="75"/>
      <c r="G101" s="118" t="s">
        <v>61</v>
      </c>
      <c r="H101" s="105"/>
      <c r="I101" s="106" t="s">
        <v>62</v>
      </c>
      <c r="J101" s="107"/>
      <c r="K101" s="115"/>
      <c r="L101" s="117"/>
      <c r="M101" s="115"/>
      <c r="N101" s="117"/>
      <c r="O101" s="117">
        <f t="shared" si="13"/>
        <v>0</v>
      </c>
      <c r="P101" s="115"/>
      <c r="Q101" s="115"/>
      <c r="R101" s="115"/>
      <c r="S101" s="117">
        <f>SUM(P101:R101)</f>
        <v>0</v>
      </c>
      <c r="T101" s="117">
        <f>+O101+S101</f>
        <v>0</v>
      </c>
      <c r="U101" s="78"/>
      <c r="V101" s="78"/>
      <c r="W101" s="57"/>
    </row>
    <row r="102" spans="1:23" ht="23.25">
      <c r="A102" s="58"/>
      <c r="B102" s="75"/>
      <c r="C102" s="75"/>
      <c r="D102" s="75"/>
      <c r="E102" s="75"/>
      <c r="F102" s="75"/>
      <c r="G102" s="75"/>
      <c r="H102" s="105"/>
      <c r="I102" s="106" t="s">
        <v>37</v>
      </c>
      <c r="J102" s="107"/>
      <c r="K102" s="115"/>
      <c r="L102" s="117"/>
      <c r="M102" s="115"/>
      <c r="N102" s="117"/>
      <c r="O102" s="117">
        <f t="shared" si="13"/>
        <v>0</v>
      </c>
      <c r="P102" s="115">
        <v>21184.6</v>
      </c>
      <c r="Q102" s="115">
        <v>7922.9</v>
      </c>
      <c r="R102" s="115"/>
      <c r="S102" s="117">
        <f>SUM(P102:R102)</f>
        <v>29107.5</v>
      </c>
      <c r="T102" s="117">
        <f>+O102+S102</f>
        <v>29107.5</v>
      </c>
      <c r="U102" s="78">
        <f>O102/T102*100</f>
        <v>0</v>
      </c>
      <c r="V102" s="78">
        <f>S102/T102*100</f>
        <v>100</v>
      </c>
      <c r="W102" s="57"/>
    </row>
    <row r="103" spans="1:23" ht="23.25">
      <c r="A103" s="58"/>
      <c r="B103" s="75"/>
      <c r="C103" s="75"/>
      <c r="D103" s="75"/>
      <c r="E103" s="75"/>
      <c r="F103" s="75"/>
      <c r="G103" s="75"/>
      <c r="H103" s="105"/>
      <c r="I103" s="106" t="s">
        <v>38</v>
      </c>
      <c r="J103" s="107"/>
      <c r="K103" s="115"/>
      <c r="L103" s="117"/>
      <c r="M103" s="115"/>
      <c r="N103" s="117"/>
      <c r="O103" s="117">
        <f t="shared" si="13"/>
        <v>0</v>
      </c>
      <c r="P103" s="115">
        <v>22367.9</v>
      </c>
      <c r="Q103" s="115">
        <v>4774.9</v>
      </c>
      <c r="R103" s="115"/>
      <c r="S103" s="117">
        <f>SUM(P103:R103)</f>
        <v>27142.800000000003</v>
      </c>
      <c r="T103" s="117">
        <f>+O103+S103</f>
        <v>27142.800000000003</v>
      </c>
      <c r="U103" s="78">
        <f>O103/T103*100</f>
        <v>0</v>
      </c>
      <c r="V103" s="78">
        <f>S103/T103*100</f>
        <v>100</v>
      </c>
      <c r="W103" s="57"/>
    </row>
    <row r="104" spans="1:23" ht="23.25">
      <c r="A104" s="58"/>
      <c r="B104" s="75"/>
      <c r="C104" s="75"/>
      <c r="D104" s="75"/>
      <c r="E104" s="75"/>
      <c r="F104" s="75"/>
      <c r="G104" s="75"/>
      <c r="H104" s="105"/>
      <c r="I104" s="106" t="s">
        <v>39</v>
      </c>
      <c r="J104" s="107"/>
      <c r="K104" s="115"/>
      <c r="L104" s="117"/>
      <c r="M104" s="115"/>
      <c r="N104" s="117"/>
      <c r="O104" s="117">
        <f t="shared" si="13"/>
        <v>0</v>
      </c>
      <c r="P104" s="115">
        <f>P103/P102*100</f>
        <v>105.58566128225222</v>
      </c>
      <c r="Q104" s="115">
        <f>Q103/Q102*100</f>
        <v>60.26707392495172</v>
      </c>
      <c r="R104" s="115"/>
      <c r="S104" s="115">
        <f>S103/S102*100</f>
        <v>93.25019324916259</v>
      </c>
      <c r="T104" s="115">
        <f>T103/T102*100</f>
        <v>93.25019324916259</v>
      </c>
      <c r="U104" s="78"/>
      <c r="V104" s="78"/>
      <c r="W104" s="57"/>
    </row>
    <row r="105" spans="1:23" ht="23.25">
      <c r="A105" s="58"/>
      <c r="B105" s="124"/>
      <c r="C105" s="93"/>
      <c r="D105" s="93"/>
      <c r="E105" s="93"/>
      <c r="F105" s="93"/>
      <c r="G105" s="93"/>
      <c r="H105" s="105"/>
      <c r="I105" s="106"/>
      <c r="J105" s="107"/>
      <c r="K105" s="125"/>
      <c r="L105" s="117"/>
      <c r="M105" s="126"/>
      <c r="N105" s="127"/>
      <c r="O105" s="117">
        <f t="shared" si="13"/>
        <v>0</v>
      </c>
      <c r="P105" s="128"/>
      <c r="Q105" s="125"/>
      <c r="R105" s="129"/>
      <c r="S105" s="117">
        <f>SUM(P105:R105)</f>
        <v>0</v>
      </c>
      <c r="T105" s="117">
        <f>+O105+S105</f>
        <v>0</v>
      </c>
      <c r="U105" s="81"/>
      <c r="V105" s="78"/>
      <c r="W105" s="57"/>
    </row>
    <row r="106" spans="1:23" ht="23.25">
      <c r="A106" s="58"/>
      <c r="B106" s="119"/>
      <c r="C106" s="75"/>
      <c r="D106" s="75"/>
      <c r="E106" s="75"/>
      <c r="F106" s="75"/>
      <c r="G106" s="140" t="s">
        <v>58</v>
      </c>
      <c r="H106" s="106"/>
      <c r="I106" s="106" t="s">
        <v>59</v>
      </c>
      <c r="J106" s="107"/>
      <c r="K106" s="125"/>
      <c r="L106" s="117"/>
      <c r="M106" s="126"/>
      <c r="N106" s="127"/>
      <c r="O106" s="117">
        <f t="shared" si="13"/>
        <v>0</v>
      </c>
      <c r="P106" s="128"/>
      <c r="Q106" s="125"/>
      <c r="R106" s="129"/>
      <c r="S106" s="117">
        <f>SUM(P106:R106)</f>
        <v>0</v>
      </c>
      <c r="T106" s="117">
        <f>+O106+S106</f>
        <v>0</v>
      </c>
      <c r="U106" s="81"/>
      <c r="V106" s="78"/>
      <c r="W106" s="57"/>
    </row>
    <row r="107" spans="1:23" ht="23.25">
      <c r="A107" s="58"/>
      <c r="B107" s="119"/>
      <c r="C107" s="75"/>
      <c r="D107" s="75"/>
      <c r="E107" s="75"/>
      <c r="F107" s="75"/>
      <c r="G107" s="119"/>
      <c r="H107" s="105"/>
      <c r="I107" s="106" t="s">
        <v>37</v>
      </c>
      <c r="J107" s="107"/>
      <c r="K107" s="125">
        <v>173942.2</v>
      </c>
      <c r="L107" s="117">
        <v>328950</v>
      </c>
      <c r="M107" s="126">
        <v>288679.1</v>
      </c>
      <c r="N107" s="127"/>
      <c r="O107" s="117">
        <f t="shared" si="13"/>
        <v>791571.3</v>
      </c>
      <c r="P107" s="128"/>
      <c r="Q107" s="125"/>
      <c r="R107" s="129"/>
      <c r="S107" s="117">
        <f>SUM(P107:R107)</f>
        <v>0</v>
      </c>
      <c r="T107" s="117">
        <f>+O107+S107</f>
        <v>791571.3</v>
      </c>
      <c r="U107" s="78">
        <f>O107/T107*100</f>
        <v>100</v>
      </c>
      <c r="V107" s="78">
        <f>S107/T107*100</f>
        <v>0</v>
      </c>
      <c r="W107" s="57"/>
    </row>
    <row r="108" spans="1:23" ht="23.25">
      <c r="A108" s="58"/>
      <c r="B108" s="119"/>
      <c r="C108" s="121"/>
      <c r="D108" s="121"/>
      <c r="E108" s="121"/>
      <c r="F108" s="121"/>
      <c r="G108" s="119"/>
      <c r="H108" s="105"/>
      <c r="I108" s="106" t="s">
        <v>38</v>
      </c>
      <c r="J108" s="107"/>
      <c r="K108" s="122">
        <v>220111.4</v>
      </c>
      <c r="L108" s="122">
        <v>249514.7</v>
      </c>
      <c r="M108" s="122">
        <v>50035.8</v>
      </c>
      <c r="N108" s="122"/>
      <c r="O108" s="117">
        <f t="shared" si="13"/>
        <v>519661.89999999997</v>
      </c>
      <c r="P108" s="122"/>
      <c r="Q108" s="122"/>
      <c r="R108" s="122"/>
      <c r="S108" s="117">
        <f>SUM(P108:R108)</f>
        <v>0</v>
      </c>
      <c r="T108" s="117">
        <f>+O108+S108</f>
        <v>519661.89999999997</v>
      </c>
      <c r="U108" s="78">
        <f>O108/T108*100</f>
        <v>100</v>
      </c>
      <c r="V108" s="78">
        <f>S108/T108*100</f>
        <v>0</v>
      </c>
      <c r="W108" s="57"/>
    </row>
    <row r="109" spans="1:23" ht="23.25">
      <c r="A109" s="58"/>
      <c r="B109" s="119"/>
      <c r="C109" s="121"/>
      <c r="D109" s="121"/>
      <c r="E109" s="121"/>
      <c r="F109" s="121"/>
      <c r="G109" s="119"/>
      <c r="H109" s="105"/>
      <c r="I109" s="106" t="s">
        <v>39</v>
      </c>
      <c r="J109" s="107"/>
      <c r="K109" s="115">
        <f>K108/K107*100</f>
        <v>126.54284009285841</v>
      </c>
      <c r="L109" s="115">
        <f>L108/L107*100</f>
        <v>75.85186198510412</v>
      </c>
      <c r="M109" s="115">
        <f>M108/M107*100</f>
        <v>17.332671468076494</v>
      </c>
      <c r="N109" s="122"/>
      <c r="O109" s="115">
        <f>O108/O107*100</f>
        <v>65.64941149331715</v>
      </c>
      <c r="P109" s="122"/>
      <c r="Q109" s="122"/>
      <c r="R109" s="122"/>
      <c r="S109" s="117">
        <f>SUM(P109:R109)</f>
        <v>0</v>
      </c>
      <c r="T109" s="115">
        <f>T108/T107*100</f>
        <v>65.64941149331715</v>
      </c>
      <c r="U109" s="76"/>
      <c r="V109" s="76"/>
      <c r="W109" s="57"/>
    </row>
    <row r="110" spans="1:23" ht="23.25">
      <c r="A110" s="58"/>
      <c r="B110" s="119"/>
      <c r="C110" s="119"/>
      <c r="D110" s="119"/>
      <c r="E110" s="119"/>
      <c r="F110" s="119"/>
      <c r="G110" s="119"/>
      <c r="H110" s="105"/>
      <c r="I110" s="106"/>
      <c r="J110" s="107"/>
      <c r="K110" s="115"/>
      <c r="L110" s="115"/>
      <c r="M110" s="115"/>
      <c r="N110" s="117"/>
      <c r="O110" s="115"/>
      <c r="P110" s="115"/>
      <c r="Q110" s="115"/>
      <c r="R110" s="115"/>
      <c r="S110" s="117"/>
      <c r="T110" s="115"/>
      <c r="U110" s="78"/>
      <c r="V110" s="78"/>
      <c r="W110" s="57"/>
    </row>
    <row r="111" spans="1:23" ht="23.25">
      <c r="A111" s="58"/>
      <c r="B111" s="119"/>
      <c r="C111" s="119"/>
      <c r="D111" s="119"/>
      <c r="E111" s="119"/>
      <c r="F111" s="119"/>
      <c r="G111" s="118" t="s">
        <v>63</v>
      </c>
      <c r="H111" s="105"/>
      <c r="I111" s="106" t="s">
        <v>64</v>
      </c>
      <c r="J111" s="107"/>
      <c r="K111" s="115"/>
      <c r="L111" s="117"/>
      <c r="M111" s="115"/>
      <c r="N111" s="117"/>
      <c r="O111" s="117">
        <f>SUM(K111:N111)</f>
        <v>0</v>
      </c>
      <c r="P111" s="115"/>
      <c r="Q111" s="115"/>
      <c r="R111" s="115"/>
      <c r="S111" s="117">
        <f>SUM(P111:R111)</f>
        <v>0</v>
      </c>
      <c r="T111" s="117">
        <f>+O111+S111</f>
        <v>0</v>
      </c>
      <c r="U111" s="78"/>
      <c r="V111" s="78"/>
      <c r="W111" s="57"/>
    </row>
    <row r="112" spans="1:23" ht="23.25">
      <c r="A112" s="58"/>
      <c r="B112" s="119"/>
      <c r="C112" s="119"/>
      <c r="D112" s="119"/>
      <c r="E112" s="119"/>
      <c r="F112" s="119"/>
      <c r="G112" s="75"/>
      <c r="H112" s="105"/>
      <c r="I112" s="106" t="s">
        <v>37</v>
      </c>
      <c r="J112" s="107"/>
      <c r="K112" s="115"/>
      <c r="L112" s="117"/>
      <c r="M112" s="115"/>
      <c r="N112" s="117"/>
      <c r="O112" s="117">
        <f>SUM(K112:N112)</f>
        <v>0</v>
      </c>
      <c r="P112" s="115"/>
      <c r="Q112" s="115">
        <v>95749.3</v>
      </c>
      <c r="R112" s="115"/>
      <c r="S112" s="117">
        <f>SUM(P112:R112)</f>
        <v>95749.3</v>
      </c>
      <c r="T112" s="117">
        <f>+O112+S112</f>
        <v>95749.3</v>
      </c>
      <c r="U112" s="78">
        <f>O112/T112*100</f>
        <v>0</v>
      </c>
      <c r="V112" s="78">
        <f>S112/T112*100</f>
        <v>100</v>
      </c>
      <c r="W112" s="57"/>
    </row>
    <row r="113" spans="1:23" ht="23.25">
      <c r="A113" s="58"/>
      <c r="B113" s="119"/>
      <c r="C113" s="119"/>
      <c r="D113" s="119"/>
      <c r="E113" s="119"/>
      <c r="F113" s="119"/>
      <c r="G113" s="119"/>
      <c r="H113" s="105"/>
      <c r="I113" s="106"/>
      <c r="J113" s="107"/>
      <c r="K113" s="115"/>
      <c r="L113" s="117"/>
      <c r="M113" s="115"/>
      <c r="N113" s="117"/>
      <c r="O113" s="117">
        <f>SUM(K113:N113)</f>
        <v>0</v>
      </c>
      <c r="P113" s="115"/>
      <c r="Q113" s="115"/>
      <c r="R113" s="115"/>
      <c r="S113" s="117">
        <f>SUM(P113:R113)</f>
        <v>0</v>
      </c>
      <c r="T113" s="117">
        <f>+O113+S113</f>
        <v>0</v>
      </c>
      <c r="U113" s="78"/>
      <c r="V113" s="78"/>
      <c r="W113" s="57"/>
    </row>
    <row r="114" spans="1:23" ht="23.25">
      <c r="A114" s="58"/>
      <c r="B114" s="141"/>
      <c r="C114" s="141"/>
      <c r="D114" s="141"/>
      <c r="E114" s="141"/>
      <c r="F114" s="141"/>
      <c r="G114" s="141"/>
      <c r="H114" s="130"/>
      <c r="I114" s="131"/>
      <c r="J114" s="132"/>
      <c r="K114" s="133"/>
      <c r="L114" s="134"/>
      <c r="M114" s="133"/>
      <c r="N114" s="134"/>
      <c r="O114" s="134"/>
      <c r="P114" s="133"/>
      <c r="Q114" s="133"/>
      <c r="R114" s="133"/>
      <c r="S114" s="133"/>
      <c r="T114" s="133"/>
      <c r="U114" s="134"/>
      <c r="V114" s="134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36" t="s">
        <v>79</v>
      </c>
      <c r="C116" s="136"/>
      <c r="D116" s="136"/>
      <c r="E116" s="136"/>
      <c r="F116" s="136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73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37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21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21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21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38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9"/>
      <c r="C122" s="119"/>
      <c r="D122" s="119"/>
      <c r="E122" s="119"/>
      <c r="F122" s="119"/>
      <c r="G122" s="119"/>
      <c r="H122" s="105"/>
      <c r="I122" s="106"/>
      <c r="J122" s="107"/>
      <c r="K122" s="115"/>
      <c r="L122" s="117"/>
      <c r="M122" s="115"/>
      <c r="N122" s="117"/>
      <c r="O122" s="117">
        <f aca="true" t="shared" si="14" ref="O122:O129">SUM(K122:N122)</f>
        <v>0</v>
      </c>
      <c r="P122" s="115"/>
      <c r="Q122" s="115"/>
      <c r="R122" s="115"/>
      <c r="S122" s="117">
        <f>SUM(P122:R122)</f>
        <v>0</v>
      </c>
      <c r="T122" s="117">
        <f>+O122+S122</f>
        <v>0</v>
      </c>
      <c r="U122" s="78"/>
      <c r="V122" s="78"/>
      <c r="W122" s="57"/>
    </row>
    <row r="123" spans="1:23" ht="23.25">
      <c r="A123" s="58"/>
      <c r="B123" s="118" t="s">
        <v>50</v>
      </c>
      <c r="C123" s="118" t="s">
        <v>46</v>
      </c>
      <c r="D123" s="118" t="s">
        <v>40</v>
      </c>
      <c r="E123" s="75"/>
      <c r="F123" s="118" t="s">
        <v>60</v>
      </c>
      <c r="G123" s="118" t="s">
        <v>63</v>
      </c>
      <c r="H123" s="105"/>
      <c r="I123" s="106" t="s">
        <v>38</v>
      </c>
      <c r="J123" s="107"/>
      <c r="K123" s="115"/>
      <c r="L123" s="117"/>
      <c r="M123" s="115"/>
      <c r="N123" s="117"/>
      <c r="O123" s="117">
        <f t="shared" si="14"/>
        <v>0</v>
      </c>
      <c r="P123" s="115"/>
      <c r="Q123" s="115">
        <v>56404.1</v>
      </c>
      <c r="R123" s="115"/>
      <c r="S123" s="117">
        <f>SUM(P123:R123)</f>
        <v>56404.1</v>
      </c>
      <c r="T123" s="117">
        <f>+O123+S123</f>
        <v>56404.1</v>
      </c>
      <c r="U123" s="78">
        <f>O123/T123*100</f>
        <v>0</v>
      </c>
      <c r="V123" s="78">
        <f>S123/T123*100</f>
        <v>100</v>
      </c>
      <c r="W123" s="57"/>
    </row>
    <row r="124" spans="1:23" ht="23.25">
      <c r="A124" s="58"/>
      <c r="B124" s="75"/>
      <c r="C124" s="75"/>
      <c r="D124" s="75"/>
      <c r="E124" s="75"/>
      <c r="F124" s="75"/>
      <c r="G124" s="75"/>
      <c r="H124" s="105"/>
      <c r="I124" s="106" t="s">
        <v>39</v>
      </c>
      <c r="J124" s="107"/>
      <c r="K124" s="115"/>
      <c r="L124" s="117"/>
      <c r="M124" s="115"/>
      <c r="N124" s="117"/>
      <c r="O124" s="117">
        <f t="shared" si="14"/>
        <v>0</v>
      </c>
      <c r="P124" s="115"/>
      <c r="Q124" s="115">
        <f>Q123/Q112*100</f>
        <v>58.908106899998224</v>
      </c>
      <c r="R124" s="115"/>
      <c r="S124" s="115">
        <f>S123/S112*100</f>
        <v>58.908106899998224</v>
      </c>
      <c r="T124" s="115">
        <f>T123/T112*100</f>
        <v>58.908106899998224</v>
      </c>
      <c r="U124" s="78"/>
      <c r="V124" s="78"/>
      <c r="W124" s="57"/>
    </row>
    <row r="125" spans="1:23" ht="23.25">
      <c r="A125" s="58"/>
      <c r="B125" s="75"/>
      <c r="C125" s="75"/>
      <c r="D125" s="75"/>
      <c r="E125" s="75"/>
      <c r="F125" s="75"/>
      <c r="G125" s="75"/>
      <c r="H125" s="105"/>
      <c r="I125" s="106"/>
      <c r="J125" s="107"/>
      <c r="K125" s="115"/>
      <c r="L125" s="117"/>
      <c r="M125" s="115"/>
      <c r="N125" s="117"/>
      <c r="O125" s="117">
        <f t="shared" si="14"/>
        <v>0</v>
      </c>
      <c r="P125" s="115"/>
      <c r="Q125" s="115"/>
      <c r="R125" s="115"/>
      <c r="S125" s="117">
        <f>SUM(P125:R125)</f>
        <v>0</v>
      </c>
      <c r="T125" s="117">
        <f>+O125+S125</f>
        <v>0</v>
      </c>
      <c r="U125" s="78"/>
      <c r="V125" s="78"/>
      <c r="W125" s="57"/>
    </row>
    <row r="126" spans="1:23" ht="23.25">
      <c r="A126" s="58"/>
      <c r="B126" s="75"/>
      <c r="C126" s="75"/>
      <c r="D126" s="75"/>
      <c r="E126" s="75"/>
      <c r="F126" s="118" t="s">
        <v>65</v>
      </c>
      <c r="G126" s="75"/>
      <c r="H126" s="105"/>
      <c r="I126" s="106" t="s">
        <v>66</v>
      </c>
      <c r="J126" s="107"/>
      <c r="K126" s="115"/>
      <c r="L126" s="117"/>
      <c r="M126" s="115"/>
      <c r="N126" s="117"/>
      <c r="O126" s="117">
        <f t="shared" si="14"/>
        <v>0</v>
      </c>
      <c r="P126" s="115"/>
      <c r="Q126" s="115"/>
      <c r="R126" s="115"/>
      <c r="S126" s="117">
        <f>SUM(P126:R126)</f>
        <v>0</v>
      </c>
      <c r="T126" s="117">
        <f>+O126+S126</f>
        <v>0</v>
      </c>
      <c r="U126" s="78"/>
      <c r="V126" s="78"/>
      <c r="W126" s="57"/>
    </row>
    <row r="127" spans="1:23" ht="23.25">
      <c r="A127" s="58"/>
      <c r="B127" s="75"/>
      <c r="C127" s="75"/>
      <c r="D127" s="75"/>
      <c r="E127" s="75"/>
      <c r="F127" s="119"/>
      <c r="G127" s="121"/>
      <c r="H127" s="106"/>
      <c r="I127" s="106" t="s">
        <v>67</v>
      </c>
      <c r="J127" s="107"/>
      <c r="K127" s="122"/>
      <c r="L127" s="122"/>
      <c r="M127" s="122"/>
      <c r="N127" s="122"/>
      <c r="O127" s="117">
        <f t="shared" si="14"/>
        <v>0</v>
      </c>
      <c r="P127" s="122"/>
      <c r="Q127" s="122"/>
      <c r="R127" s="122"/>
      <c r="S127" s="117">
        <f>SUM(P127:R127)</f>
        <v>0</v>
      </c>
      <c r="T127" s="117">
        <f>+O127+S127</f>
        <v>0</v>
      </c>
      <c r="U127" s="76"/>
      <c r="V127" s="76"/>
      <c r="W127" s="57"/>
    </row>
    <row r="128" spans="1:23" ht="23.25">
      <c r="A128" s="58"/>
      <c r="B128" s="75"/>
      <c r="C128" s="75"/>
      <c r="D128" s="75"/>
      <c r="E128" s="75"/>
      <c r="F128" s="75"/>
      <c r="G128" s="75"/>
      <c r="H128" s="105"/>
      <c r="I128" s="106" t="s">
        <v>37</v>
      </c>
      <c r="J128" s="107"/>
      <c r="K128" s="115">
        <f aca="true" t="shared" si="15" ref="K128:N129">K133</f>
        <v>20463.8</v>
      </c>
      <c r="L128" s="115">
        <f t="shared" si="15"/>
        <v>38700</v>
      </c>
      <c r="M128" s="115">
        <f t="shared" si="15"/>
        <v>33962.3</v>
      </c>
      <c r="N128" s="115">
        <f t="shared" si="15"/>
        <v>0</v>
      </c>
      <c r="O128" s="117">
        <f t="shared" si="14"/>
        <v>93126.1</v>
      </c>
      <c r="P128" s="115">
        <f>SUM(P133+P140+P145)</f>
        <v>0</v>
      </c>
      <c r="Q128" s="115">
        <f>SUM(Q133+Q140+Q145)</f>
        <v>0</v>
      </c>
      <c r="R128" s="115">
        <f>SUM(R133+R140+R145)</f>
        <v>0</v>
      </c>
      <c r="S128" s="115">
        <f>SUM(S133+S140+S145)</f>
        <v>0</v>
      </c>
      <c r="T128" s="117">
        <f>+O128+S128</f>
        <v>93126.1</v>
      </c>
      <c r="U128" s="78">
        <f>O128/T128*100</f>
        <v>100</v>
      </c>
      <c r="V128" s="78">
        <f>S128/T128*100</f>
        <v>0</v>
      </c>
      <c r="W128" s="57"/>
    </row>
    <row r="129" spans="1:23" ht="23.25">
      <c r="A129" s="58"/>
      <c r="B129" s="119"/>
      <c r="C129" s="121"/>
      <c r="D129" s="121"/>
      <c r="E129" s="121"/>
      <c r="F129" s="75"/>
      <c r="G129" s="75"/>
      <c r="H129" s="105"/>
      <c r="I129" s="106" t="s">
        <v>38</v>
      </c>
      <c r="J129" s="107"/>
      <c r="K129" s="115">
        <f t="shared" si="15"/>
        <v>154110.1</v>
      </c>
      <c r="L129" s="115">
        <f t="shared" si="15"/>
        <v>31619.4</v>
      </c>
      <c r="M129" s="115">
        <f t="shared" si="15"/>
        <v>58721.3</v>
      </c>
      <c r="N129" s="115">
        <f t="shared" si="15"/>
        <v>0</v>
      </c>
      <c r="O129" s="117">
        <f t="shared" si="14"/>
        <v>244450.8</v>
      </c>
      <c r="P129" s="115"/>
      <c r="Q129" s="115">
        <f>SUM(Q134+Q141+Q146)</f>
        <v>0</v>
      </c>
      <c r="R129" s="115">
        <f>SUM(R134+R141+R146)</f>
        <v>0</v>
      </c>
      <c r="S129" s="115">
        <f>SUM(S134+S141+S146)</f>
        <v>0</v>
      </c>
      <c r="T129" s="117">
        <f>+O129+S129</f>
        <v>244450.8</v>
      </c>
      <c r="U129" s="78">
        <f>O129/T129*100</f>
        <v>100</v>
      </c>
      <c r="V129" s="78">
        <f>S129/T129*100</f>
        <v>0</v>
      </c>
      <c r="W129" s="57"/>
    </row>
    <row r="130" spans="1:23" ht="23.25">
      <c r="A130" s="58"/>
      <c r="B130" s="75"/>
      <c r="C130" s="75"/>
      <c r="D130" s="75"/>
      <c r="E130" s="75"/>
      <c r="F130" s="75"/>
      <c r="G130" s="75"/>
      <c r="H130" s="105"/>
      <c r="I130" s="106" t="s">
        <v>39</v>
      </c>
      <c r="J130" s="107"/>
      <c r="K130" s="115">
        <f>K129/K128*100</f>
        <v>753.0864257860222</v>
      </c>
      <c r="L130" s="115">
        <f>L129/L128*100</f>
        <v>81.70387596899225</v>
      </c>
      <c r="M130" s="115">
        <f>M129/M128*100</f>
        <v>172.9014230484979</v>
      </c>
      <c r="N130" s="117"/>
      <c r="O130" s="115">
        <f>O129/O128*100</f>
        <v>262.4944027506789</v>
      </c>
      <c r="P130" s="115"/>
      <c r="Q130" s="115"/>
      <c r="R130" s="115"/>
      <c r="S130" s="117"/>
      <c r="T130" s="115">
        <f>T129/T128*100</f>
        <v>262.4944027506789</v>
      </c>
      <c r="U130" s="78"/>
      <c r="V130" s="78"/>
      <c r="W130" s="57"/>
    </row>
    <row r="131" spans="1:23" ht="23.25">
      <c r="A131" s="58"/>
      <c r="B131" s="75"/>
      <c r="C131" s="75"/>
      <c r="D131" s="75"/>
      <c r="E131" s="75"/>
      <c r="F131" s="75"/>
      <c r="G131" s="75"/>
      <c r="H131" s="105"/>
      <c r="I131" s="106"/>
      <c r="J131" s="107"/>
      <c r="K131" s="122"/>
      <c r="L131" s="122"/>
      <c r="M131" s="122"/>
      <c r="N131" s="122"/>
      <c r="O131" s="117"/>
      <c r="P131" s="122"/>
      <c r="Q131" s="122"/>
      <c r="R131" s="122"/>
      <c r="S131" s="117"/>
      <c r="T131" s="117"/>
      <c r="U131" s="76"/>
      <c r="V131" s="76"/>
      <c r="W131" s="57"/>
    </row>
    <row r="132" spans="1:23" ht="23.25">
      <c r="A132" s="58"/>
      <c r="B132" s="75"/>
      <c r="C132" s="75"/>
      <c r="D132" s="75"/>
      <c r="E132" s="75"/>
      <c r="F132" s="75"/>
      <c r="G132" s="140" t="s">
        <v>58</v>
      </c>
      <c r="H132" s="106"/>
      <c r="I132" s="106" t="s">
        <v>59</v>
      </c>
      <c r="J132" s="107"/>
      <c r="K132" s="115"/>
      <c r="L132" s="117"/>
      <c r="M132" s="115"/>
      <c r="N132" s="117"/>
      <c r="O132" s="117">
        <f>SUM(K132:N132)</f>
        <v>0</v>
      </c>
      <c r="P132" s="115"/>
      <c r="Q132" s="115"/>
      <c r="R132" s="115"/>
      <c r="S132" s="117">
        <f>SUM(P132:R132)</f>
        <v>0</v>
      </c>
      <c r="T132" s="117">
        <f>+O132+S132</f>
        <v>0</v>
      </c>
      <c r="U132" s="78"/>
      <c r="V132" s="78"/>
      <c r="W132" s="57"/>
    </row>
    <row r="133" spans="1:23" ht="23.25">
      <c r="A133" s="58"/>
      <c r="B133" s="75"/>
      <c r="C133" s="75"/>
      <c r="D133" s="75"/>
      <c r="E133" s="75"/>
      <c r="F133" s="75"/>
      <c r="G133" s="119"/>
      <c r="H133" s="105"/>
      <c r="I133" s="106" t="s">
        <v>37</v>
      </c>
      <c r="J133" s="107"/>
      <c r="K133" s="122">
        <v>20463.8</v>
      </c>
      <c r="L133" s="122">
        <v>38700</v>
      </c>
      <c r="M133" s="122">
        <v>33962.3</v>
      </c>
      <c r="N133" s="122"/>
      <c r="O133" s="117">
        <f>SUM(K133:N133)</f>
        <v>93126.1</v>
      </c>
      <c r="P133" s="122"/>
      <c r="Q133" s="122"/>
      <c r="R133" s="122"/>
      <c r="S133" s="117">
        <f>SUM(P133:R133)</f>
        <v>0</v>
      </c>
      <c r="T133" s="117">
        <f>+O133+S133</f>
        <v>93126.1</v>
      </c>
      <c r="U133" s="78">
        <f>O133/T133*100</f>
        <v>100</v>
      </c>
      <c r="V133" s="78">
        <f>S133/T133*100</f>
        <v>0</v>
      </c>
      <c r="W133" s="57"/>
    </row>
    <row r="134" spans="1:23" ht="23.25">
      <c r="A134" s="58"/>
      <c r="B134" s="75"/>
      <c r="C134" s="75"/>
      <c r="D134" s="75"/>
      <c r="E134" s="75"/>
      <c r="F134" s="75"/>
      <c r="G134" s="119"/>
      <c r="H134" s="105"/>
      <c r="I134" s="106" t="s">
        <v>38</v>
      </c>
      <c r="J134" s="107"/>
      <c r="K134" s="115">
        <v>154110.1</v>
      </c>
      <c r="L134" s="117">
        <v>31619.4</v>
      </c>
      <c r="M134" s="115">
        <v>58721.3</v>
      </c>
      <c r="N134" s="117"/>
      <c r="O134" s="117">
        <f>SUM(K134:N134)</f>
        <v>244450.8</v>
      </c>
      <c r="P134" s="115"/>
      <c r="Q134" s="115"/>
      <c r="R134" s="115"/>
      <c r="S134" s="117">
        <f>SUM(P134:R134)</f>
        <v>0</v>
      </c>
      <c r="T134" s="117">
        <f>+O134+S134</f>
        <v>244450.8</v>
      </c>
      <c r="U134" s="78">
        <f>O134/T134*100</f>
        <v>100</v>
      </c>
      <c r="V134" s="78">
        <f>S134/T134*100</f>
        <v>0</v>
      </c>
      <c r="W134" s="57"/>
    </row>
    <row r="135" spans="1:23" ht="23.25">
      <c r="A135" s="58"/>
      <c r="B135" s="75"/>
      <c r="C135" s="75"/>
      <c r="D135" s="75"/>
      <c r="E135" s="75"/>
      <c r="F135" s="75"/>
      <c r="G135" s="119"/>
      <c r="H135" s="105"/>
      <c r="I135" s="106" t="s">
        <v>39</v>
      </c>
      <c r="J135" s="107"/>
      <c r="K135" s="115">
        <f>K134/K133*100</f>
        <v>753.0864257860222</v>
      </c>
      <c r="L135" s="115">
        <f>L134/L133*100</f>
        <v>81.70387596899225</v>
      </c>
      <c r="M135" s="115">
        <f>M134/M133*100</f>
        <v>172.9014230484979</v>
      </c>
      <c r="N135" s="117"/>
      <c r="O135" s="115">
        <f>O134/O133*100</f>
        <v>262.4944027506789</v>
      </c>
      <c r="P135" s="115"/>
      <c r="Q135" s="115"/>
      <c r="R135" s="115"/>
      <c r="S135" s="117">
        <f>SUM(P135:R135)</f>
        <v>0</v>
      </c>
      <c r="T135" s="115">
        <f>T134/T133*100</f>
        <v>262.4944027506789</v>
      </c>
      <c r="U135" s="78"/>
      <c r="V135" s="78"/>
      <c r="W135" s="57"/>
    </row>
    <row r="136" spans="1:23" ht="23.25">
      <c r="A136" s="58"/>
      <c r="B136" s="75"/>
      <c r="C136" s="75"/>
      <c r="D136" s="75"/>
      <c r="E136" s="75"/>
      <c r="F136" s="93"/>
      <c r="G136" s="140"/>
      <c r="H136" s="106"/>
      <c r="I136" s="106"/>
      <c r="J136" s="107"/>
      <c r="K136" s="125"/>
      <c r="L136" s="117"/>
      <c r="M136" s="126"/>
      <c r="N136" s="127"/>
      <c r="O136" s="117"/>
      <c r="P136" s="128"/>
      <c r="Q136" s="125"/>
      <c r="R136" s="129"/>
      <c r="S136" s="117"/>
      <c r="T136" s="117"/>
      <c r="U136" s="81"/>
      <c r="V136" s="78"/>
      <c r="W136" s="57"/>
    </row>
    <row r="137" spans="1:23" ht="23.25">
      <c r="A137" s="58"/>
      <c r="B137" s="75"/>
      <c r="C137" s="75"/>
      <c r="D137" s="75"/>
      <c r="E137" s="75"/>
      <c r="F137" s="75"/>
      <c r="G137" s="140"/>
      <c r="H137" s="106"/>
      <c r="I137" s="106"/>
      <c r="J137" s="107"/>
      <c r="K137" s="125"/>
      <c r="L137" s="117"/>
      <c r="M137" s="126"/>
      <c r="N137" s="127"/>
      <c r="O137" s="117"/>
      <c r="P137" s="128"/>
      <c r="Q137" s="125"/>
      <c r="R137" s="129"/>
      <c r="S137" s="117"/>
      <c r="T137" s="117"/>
      <c r="U137" s="81"/>
      <c r="V137" s="78"/>
      <c r="W137" s="57"/>
    </row>
    <row r="138" spans="1:23" ht="23.25">
      <c r="A138" s="58"/>
      <c r="B138" s="124"/>
      <c r="C138" s="93"/>
      <c r="D138" s="93"/>
      <c r="E138" s="93"/>
      <c r="F138" s="93"/>
      <c r="G138" s="93"/>
      <c r="H138" s="105"/>
      <c r="I138" s="106"/>
      <c r="J138" s="107"/>
      <c r="K138" s="125"/>
      <c r="L138" s="117"/>
      <c r="M138" s="126"/>
      <c r="N138" s="127"/>
      <c r="O138" s="117"/>
      <c r="P138" s="128"/>
      <c r="Q138" s="125"/>
      <c r="R138" s="129"/>
      <c r="S138" s="117"/>
      <c r="T138" s="117"/>
      <c r="U138" s="81"/>
      <c r="V138" s="78"/>
      <c r="W138" s="57"/>
    </row>
    <row r="139" spans="1:23" ht="23.25">
      <c r="A139" s="58"/>
      <c r="B139" s="119"/>
      <c r="C139" s="75"/>
      <c r="D139" s="75"/>
      <c r="E139" s="75"/>
      <c r="F139" s="75"/>
      <c r="G139" s="140"/>
      <c r="H139" s="106"/>
      <c r="I139" s="106"/>
      <c r="J139" s="107"/>
      <c r="K139" s="125"/>
      <c r="L139" s="117"/>
      <c r="M139" s="126"/>
      <c r="N139" s="127"/>
      <c r="O139" s="117"/>
      <c r="P139" s="128"/>
      <c r="Q139" s="125"/>
      <c r="R139" s="129"/>
      <c r="S139" s="117"/>
      <c r="T139" s="117"/>
      <c r="U139" s="81"/>
      <c r="V139" s="78"/>
      <c r="W139" s="57"/>
    </row>
    <row r="140" spans="1:23" ht="23.25">
      <c r="A140" s="58"/>
      <c r="B140" s="119"/>
      <c r="C140" s="75"/>
      <c r="D140" s="75"/>
      <c r="E140" s="75"/>
      <c r="F140" s="75"/>
      <c r="G140" s="119"/>
      <c r="H140" s="105"/>
      <c r="I140" s="106"/>
      <c r="J140" s="107"/>
      <c r="K140" s="125"/>
      <c r="L140" s="117"/>
      <c r="M140" s="126"/>
      <c r="N140" s="127"/>
      <c r="O140" s="117"/>
      <c r="P140" s="128"/>
      <c r="Q140" s="125"/>
      <c r="R140" s="129"/>
      <c r="S140" s="117"/>
      <c r="T140" s="117"/>
      <c r="U140" s="78"/>
      <c r="V140" s="78"/>
      <c r="W140" s="57"/>
    </row>
    <row r="141" spans="1:23" ht="23.25">
      <c r="A141" s="58"/>
      <c r="B141" s="119"/>
      <c r="C141" s="121"/>
      <c r="D141" s="121"/>
      <c r="E141" s="121"/>
      <c r="F141" s="121"/>
      <c r="G141" s="119"/>
      <c r="H141" s="105"/>
      <c r="I141" s="106"/>
      <c r="J141" s="107"/>
      <c r="K141" s="122"/>
      <c r="L141" s="122"/>
      <c r="M141" s="122"/>
      <c r="N141" s="122"/>
      <c r="O141" s="117"/>
      <c r="P141" s="122"/>
      <c r="Q141" s="122"/>
      <c r="R141" s="122"/>
      <c r="S141" s="117"/>
      <c r="T141" s="117"/>
      <c r="U141" s="78"/>
      <c r="V141" s="78"/>
      <c r="W141" s="57"/>
    </row>
    <row r="142" spans="1:23" ht="23.25">
      <c r="A142" s="58"/>
      <c r="B142" s="119"/>
      <c r="C142" s="121"/>
      <c r="D142" s="121"/>
      <c r="E142" s="121"/>
      <c r="F142" s="121"/>
      <c r="G142" s="119"/>
      <c r="H142" s="105"/>
      <c r="I142" s="121" t="s">
        <v>75</v>
      </c>
      <c r="J142" s="107"/>
      <c r="K142" s="115"/>
      <c r="L142" s="115"/>
      <c r="M142" s="115"/>
      <c r="N142" s="122"/>
      <c r="O142" s="115"/>
      <c r="P142" s="122"/>
      <c r="Q142" s="122"/>
      <c r="R142" s="122"/>
      <c r="S142" s="117"/>
      <c r="T142" s="115"/>
      <c r="U142" s="76"/>
      <c r="V142" s="76"/>
      <c r="W142" s="57"/>
    </row>
    <row r="143" spans="1:23" ht="23.25">
      <c r="A143" s="58"/>
      <c r="B143" s="124"/>
      <c r="C143" s="124"/>
      <c r="D143" s="124"/>
      <c r="E143" s="124"/>
      <c r="F143" s="124"/>
      <c r="G143" s="119"/>
      <c r="H143" s="105"/>
      <c r="I143" s="106"/>
      <c r="J143" s="107"/>
      <c r="K143" s="115"/>
      <c r="L143" s="117"/>
      <c r="M143" s="115"/>
      <c r="N143" s="117"/>
      <c r="O143" s="117">
        <f aca="true" t="shared" si="16" ref="O143:O151">SUM(K143:N143)</f>
        <v>0</v>
      </c>
      <c r="P143" s="115"/>
      <c r="Q143" s="115"/>
      <c r="R143" s="115"/>
      <c r="S143" s="117">
        <f>SUM(P143:R143)</f>
        <v>0</v>
      </c>
      <c r="T143" s="117">
        <f>+O143+S143</f>
        <v>0</v>
      </c>
      <c r="U143" s="78"/>
      <c r="V143" s="78"/>
      <c r="W143" s="57"/>
    </row>
    <row r="144" spans="1:23" ht="23.25">
      <c r="A144" s="58"/>
      <c r="B144" s="119"/>
      <c r="C144" s="119"/>
      <c r="D144" s="119"/>
      <c r="E144" s="119"/>
      <c r="F144" s="119"/>
      <c r="G144" s="140"/>
      <c r="H144" s="105"/>
      <c r="I144" s="106"/>
      <c r="J144" s="107"/>
      <c r="K144" s="115"/>
      <c r="L144" s="117"/>
      <c r="M144" s="115"/>
      <c r="N144" s="117"/>
      <c r="O144" s="117">
        <f t="shared" si="16"/>
        <v>0</v>
      </c>
      <c r="P144" s="115"/>
      <c r="Q144" s="115"/>
      <c r="R144" s="115"/>
      <c r="S144" s="117">
        <f>SUM(P144:R144)</f>
        <v>0</v>
      </c>
      <c r="T144" s="117">
        <f>+O144+S144</f>
        <v>0</v>
      </c>
      <c r="U144" s="78"/>
      <c r="V144" s="78"/>
      <c r="W144" s="57"/>
    </row>
    <row r="145" spans="1:23" ht="23.25">
      <c r="A145" s="58"/>
      <c r="B145" s="119"/>
      <c r="C145" s="121"/>
      <c r="D145" s="121"/>
      <c r="E145" s="121"/>
      <c r="F145" s="121"/>
      <c r="G145" s="121"/>
      <c r="H145" s="106"/>
      <c r="I145" s="106"/>
      <c r="J145" s="107"/>
      <c r="K145" s="122"/>
      <c r="L145" s="122"/>
      <c r="M145" s="122"/>
      <c r="N145" s="122"/>
      <c r="O145" s="117">
        <f t="shared" si="16"/>
        <v>0</v>
      </c>
      <c r="P145" s="122"/>
      <c r="Q145" s="122"/>
      <c r="R145" s="122"/>
      <c r="S145" s="117"/>
      <c r="T145" s="117"/>
      <c r="U145" s="78"/>
      <c r="V145" s="78"/>
      <c r="W145" s="57"/>
    </row>
    <row r="146" spans="1:23" ht="23.25">
      <c r="A146" s="58"/>
      <c r="B146" s="119"/>
      <c r="C146" s="119"/>
      <c r="D146" s="119"/>
      <c r="E146" s="119"/>
      <c r="F146" s="119"/>
      <c r="G146" s="119"/>
      <c r="H146" s="105"/>
      <c r="I146" s="106"/>
      <c r="J146" s="107"/>
      <c r="K146" s="115"/>
      <c r="L146" s="117"/>
      <c r="M146" s="115"/>
      <c r="N146" s="117"/>
      <c r="O146" s="117">
        <f t="shared" si="16"/>
        <v>0</v>
      </c>
      <c r="P146" s="115"/>
      <c r="Q146" s="115"/>
      <c r="R146" s="115"/>
      <c r="S146" s="117"/>
      <c r="T146" s="117"/>
      <c r="U146" s="78"/>
      <c r="V146" s="78"/>
      <c r="W146" s="57"/>
    </row>
    <row r="147" spans="1:23" ht="23.25">
      <c r="A147" s="58"/>
      <c r="B147" s="119"/>
      <c r="C147" s="119"/>
      <c r="D147" s="119"/>
      <c r="E147" s="119"/>
      <c r="F147" s="119"/>
      <c r="G147" s="119"/>
      <c r="H147" s="105"/>
      <c r="I147" s="106"/>
      <c r="J147" s="107"/>
      <c r="K147" s="115"/>
      <c r="L147" s="117"/>
      <c r="M147" s="115"/>
      <c r="N147" s="117"/>
      <c r="O147" s="117">
        <f t="shared" si="16"/>
        <v>0</v>
      </c>
      <c r="P147" s="115"/>
      <c r="Q147" s="115"/>
      <c r="R147" s="115"/>
      <c r="S147" s="117"/>
      <c r="T147" s="117"/>
      <c r="U147" s="78"/>
      <c r="V147" s="78"/>
      <c r="W147" s="57"/>
    </row>
    <row r="148" spans="1:23" ht="23.25">
      <c r="A148" s="58"/>
      <c r="B148" s="119"/>
      <c r="C148" s="119"/>
      <c r="D148" s="119"/>
      <c r="E148" s="119"/>
      <c r="F148" s="119"/>
      <c r="G148" s="119"/>
      <c r="H148" s="105"/>
      <c r="I148" s="106"/>
      <c r="J148" s="107"/>
      <c r="K148" s="115"/>
      <c r="L148" s="117"/>
      <c r="M148" s="115"/>
      <c r="N148" s="117"/>
      <c r="O148" s="117">
        <f t="shared" si="16"/>
        <v>0</v>
      </c>
      <c r="P148" s="115"/>
      <c r="Q148" s="115"/>
      <c r="R148" s="115"/>
      <c r="S148" s="117">
        <f>SUM(P148:R148)</f>
        <v>0</v>
      </c>
      <c r="T148" s="117">
        <f>+O148+S148</f>
        <v>0</v>
      </c>
      <c r="U148" s="78"/>
      <c r="V148" s="78"/>
      <c r="W148" s="57"/>
    </row>
    <row r="149" spans="1:23" ht="23.25">
      <c r="A149" s="58"/>
      <c r="B149" s="119"/>
      <c r="C149" s="119"/>
      <c r="D149" s="119"/>
      <c r="E149" s="119"/>
      <c r="F149" s="119"/>
      <c r="G149" s="119"/>
      <c r="H149" s="105"/>
      <c r="I149" s="106"/>
      <c r="J149" s="107"/>
      <c r="K149" s="115"/>
      <c r="L149" s="117"/>
      <c r="M149" s="115"/>
      <c r="N149" s="117"/>
      <c r="O149" s="117">
        <f t="shared" si="16"/>
        <v>0</v>
      </c>
      <c r="P149" s="115"/>
      <c r="Q149" s="115"/>
      <c r="R149" s="115"/>
      <c r="S149" s="117">
        <f>SUM(P149:R149)</f>
        <v>0</v>
      </c>
      <c r="T149" s="117">
        <f>+O149+S149</f>
        <v>0</v>
      </c>
      <c r="U149" s="78"/>
      <c r="V149" s="78"/>
      <c r="W149" s="57"/>
    </row>
    <row r="150" spans="1:23" ht="23.25">
      <c r="A150" s="58"/>
      <c r="B150" s="119"/>
      <c r="C150" s="119"/>
      <c r="D150" s="119"/>
      <c r="E150" s="119"/>
      <c r="F150" s="119"/>
      <c r="G150" s="119"/>
      <c r="H150" s="105"/>
      <c r="I150" s="106"/>
      <c r="J150" s="107"/>
      <c r="K150" s="115"/>
      <c r="L150" s="117"/>
      <c r="M150" s="115"/>
      <c r="N150" s="117"/>
      <c r="O150" s="117">
        <f t="shared" si="16"/>
        <v>0</v>
      </c>
      <c r="P150" s="115"/>
      <c r="Q150" s="115"/>
      <c r="R150" s="115"/>
      <c r="S150" s="117">
        <f>SUM(P150:R150)</f>
        <v>0</v>
      </c>
      <c r="T150" s="117">
        <f>+O150+S150</f>
        <v>0</v>
      </c>
      <c r="U150" s="78"/>
      <c r="V150" s="78"/>
      <c r="W150" s="57"/>
    </row>
    <row r="151" spans="1:23" ht="23.25">
      <c r="A151" s="58"/>
      <c r="B151" s="119"/>
      <c r="C151" s="119"/>
      <c r="D151" s="119"/>
      <c r="E151" s="119"/>
      <c r="F151" s="119"/>
      <c r="G151" s="119"/>
      <c r="H151" s="105"/>
      <c r="I151" s="106"/>
      <c r="J151" s="107"/>
      <c r="K151" s="115"/>
      <c r="L151" s="117"/>
      <c r="M151" s="115"/>
      <c r="N151" s="117"/>
      <c r="O151" s="117">
        <f t="shared" si="16"/>
        <v>0</v>
      </c>
      <c r="P151" s="115"/>
      <c r="Q151" s="115"/>
      <c r="R151" s="115"/>
      <c r="S151" s="117">
        <f>SUM(P151:R151)</f>
        <v>0</v>
      </c>
      <c r="T151" s="117">
        <f>+O151+S151</f>
        <v>0</v>
      </c>
      <c r="U151" s="78"/>
      <c r="V151" s="78"/>
      <c r="W151" s="57"/>
    </row>
    <row r="152" spans="1:23" ht="23.25">
      <c r="A152" s="58"/>
      <c r="B152" s="141"/>
      <c r="C152" s="141"/>
      <c r="D152" s="141"/>
      <c r="E152" s="141"/>
      <c r="F152" s="141"/>
      <c r="G152" s="141"/>
      <c r="H152" s="130"/>
      <c r="I152" s="131"/>
      <c r="J152" s="132"/>
      <c r="K152" s="133"/>
      <c r="L152" s="134"/>
      <c r="M152" s="133"/>
      <c r="N152" s="134"/>
      <c r="O152" s="134"/>
      <c r="P152" s="133"/>
      <c r="Q152" s="133"/>
      <c r="R152" s="133"/>
      <c r="S152" s="133"/>
      <c r="T152" s="133"/>
      <c r="U152" s="134"/>
      <c r="V152" s="134"/>
      <c r="W152" s="57"/>
    </row>
    <row r="153" spans="1:23" ht="23.25">
      <c r="A153" s="57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23</v>
      </c>
    </row>
    <row r="191" ht="23.25">
      <c r="A191" s="1"/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79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1999-05-28T22:36:47Z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