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'Hoja1'!$A$1:$Z$180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<sst xmlns="http://schemas.openxmlformats.org/spreadsheetml/2006/main" count="352" uniqueCount="83">
  <si>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</si>
  <si>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</si>
  <si>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</si>
  <si>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</si>
  <si>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</si>
  <si>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</si>
  <si>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</si>
  <si>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</si>
  <si>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</si>
  <si>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</si>
  <si>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</si>
  <si>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</si>
  <si>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</si>
  <si>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</si>
  <si>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</si>
  <si>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</si>
  <si>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</si>
  <si>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</si>
  <si>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</si>
  <si>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</si>
  <si>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</si>
  <si>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</si>
  <si>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</si>
  <si>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</si>
  <si>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</si>
  <si>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</si>
  <si>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</si>
  <si>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</si>
  <si>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</si>
  <si>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</si>
  <si>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</si>
  <si>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</si>
  <si>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</si>
  <si>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</si>
  <si>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</si>
  <si>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</si>
  <si>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</si>
  <si>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</si>
  <si>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</si>
  <si>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</si>
  <si>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</si>
  <si>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</si>
  <si>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</si>
  <si>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TOTAL ORIGINAL</t>
  </si>
  <si>
    <t>TOTAL MODIFICADO</t>
  </si>
  <si>
    <t>TOTAL EJERCIDO</t>
  </si>
  <si>
    <t>PROCENTAJE DE EJERCIDO EJER./ORIG.</t>
  </si>
  <si>
    <t>PROCENTAJE DE EJERCIDO EJER./MODIF.</t>
  </si>
  <si>
    <t>01</t>
  </si>
  <si>
    <t>Programa Legislativo</t>
  </si>
  <si>
    <t>02</t>
  </si>
  <si>
    <t>001</t>
  </si>
  <si>
    <t>Llevar a cabo el Proceso Legislativo</t>
  </si>
  <si>
    <t>002</t>
  </si>
  <si>
    <t>LEGISLACION</t>
  </si>
  <si>
    <t xml:space="preserve"> Original</t>
  </si>
  <si>
    <t xml:space="preserve"> Modificado</t>
  </si>
  <si>
    <t xml:space="preserve"> Ejercido</t>
  </si>
  <si>
    <t xml:space="preserve"> Porcentaje de Ejercido Ejer./Orig.</t>
  </si>
  <si>
    <t xml:space="preserve">  Original</t>
  </si>
  <si>
    <t xml:space="preserve">  Modificado</t>
  </si>
  <si>
    <t xml:space="preserve">  Ejercido</t>
  </si>
  <si>
    <t xml:space="preserve">  Porcentaje de Ejercido Ejer./Orig.</t>
  </si>
  <si>
    <t xml:space="preserve">  Porcentaje de Ejercido Ejer./Modf.</t>
  </si>
  <si>
    <t>N000</t>
  </si>
  <si>
    <t>Actividad Institucional no Asociada a Proyectos</t>
  </si>
  <si>
    <t>100</t>
  </si>
  <si>
    <t>H. Cámara de Diputados</t>
  </si>
  <si>
    <t>200</t>
  </si>
  <si>
    <t>H. Cámara de Senadores</t>
  </si>
  <si>
    <t xml:space="preserve">Llevar  a  cabo  la  fiscalización  de  la  Hacienda </t>
  </si>
  <si>
    <t>101</t>
  </si>
  <si>
    <t>Contaduría Mayor de Hacienda</t>
  </si>
  <si>
    <t>09</t>
  </si>
  <si>
    <t>SEGURIDAD SOCIAL</t>
  </si>
  <si>
    <t>03</t>
  </si>
  <si>
    <t>Seguros</t>
  </si>
  <si>
    <t>707</t>
  </si>
  <si>
    <t>Pagar las Aportaciones del Gobierno Federal</t>
  </si>
  <si>
    <t>HOJA   4   DE   4   .</t>
  </si>
  <si>
    <t>HOJA   3   DE   4   .</t>
  </si>
  <si>
    <t>HOJA   2   DE   4   .</t>
  </si>
  <si>
    <t xml:space="preserve"> D E P E N D E N C I A  : PODER  LEGISLATIVO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</si>
</sst>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\ \a\.m\./\p\.m\."/>
    <numFmt numFmtId="182" formatCode="dd/mm/\y\y\y\y"/>
    <numFmt numFmtId="183" formatCode="#\ ##0.0"/>
    <numFmt numFmtId="184" formatCode="#\ ###\ ##0.0"/>
    <numFmt numFmtId="185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84" fontId="6" fillId="0" borderId="11" xfId="0" applyNumberFormat="1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vertical="center"/>
    </xf>
    <xf numFmtId="184" fontId="1" fillId="0" borderId="20" xfId="0" applyNumberFormat="1" applyFont="1" applyFill="1" applyBorder="1" applyAlignment="1">
      <alignment vertical="center"/>
    </xf>
    <xf numFmtId="184" fontId="1" fillId="0" borderId="27" xfId="0" applyNumberFormat="1" applyFont="1" applyFill="1" applyBorder="1" applyAlignment="1">
      <alignment vertical="center"/>
    </xf>
    <xf numFmtId="184" fontId="1" fillId="0" borderId="26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43</v>
      </c>
      <c r="K13" s="56"/>
      <c r="L13" s="86">
        <f aca="true" t="shared" si="0" ref="L13:O15">SUM(L20+L102)</f>
        <v>1408566.5000000002</v>
      </c>
      <c r="M13" s="86">
        <f t="shared" si="0"/>
        <v>108839.40000000001</v>
      </c>
      <c r="N13" s="86">
        <f t="shared" si="0"/>
        <v>1220262.3</v>
      </c>
      <c r="O13" s="86">
        <f t="shared" si="0"/>
        <v>5496.7</v>
      </c>
      <c r="P13" s="86"/>
      <c r="Q13" s="86">
        <f>SUM(L13:P13)</f>
        <v>2743164.9000000004</v>
      </c>
      <c r="R13" s="86"/>
      <c r="S13" s="86">
        <f aca="true" t="shared" si="1" ref="S13:T15">SUM(S20+S102)</f>
        <v>37884</v>
      </c>
      <c r="T13" s="86">
        <f t="shared" si="1"/>
        <v>19662.3</v>
      </c>
      <c r="U13" s="86"/>
      <c r="V13" s="86">
        <f>SUM(R13+S13+T13)</f>
        <v>57546.3</v>
      </c>
      <c r="W13" s="94">
        <f>SUM(V13+Q13)</f>
        <v>2800711.2</v>
      </c>
      <c r="X13" s="86">
        <f>SUM(Q13*100/W13)</f>
        <v>97.9452968945888</v>
      </c>
      <c r="Y13" s="86">
        <f>SUM(V13*100/W13)</f>
        <v>2.0547031054112255</v>
      </c>
      <c r="Z13" s="79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44</v>
      </c>
      <c r="K14" s="56"/>
      <c r="L14" s="86">
        <f t="shared" si="0"/>
        <v>1620736.4000000001</v>
      </c>
      <c r="M14" s="86">
        <f t="shared" si="0"/>
        <v>107528.3</v>
      </c>
      <c r="N14" s="86">
        <f t="shared" si="0"/>
        <v>1452381.9</v>
      </c>
      <c r="O14" s="86">
        <f t="shared" si="0"/>
        <v>17180.2</v>
      </c>
      <c r="P14" s="86"/>
      <c r="Q14" s="86">
        <f>SUM(L14+M14+N14+O14)</f>
        <v>3197826.8000000003</v>
      </c>
      <c r="R14" s="86"/>
      <c r="S14" s="86">
        <f t="shared" si="1"/>
        <v>58070.899999999994</v>
      </c>
      <c r="T14" s="86">
        <f t="shared" si="1"/>
        <v>17824.7</v>
      </c>
      <c r="U14" s="86"/>
      <c r="V14" s="86">
        <f>SUM(S14:U14)</f>
        <v>75895.59999999999</v>
      </c>
      <c r="W14" s="94">
        <f>SUM(V14+Q14)</f>
        <v>3273722.4000000004</v>
      </c>
      <c r="X14" s="86">
        <f>SUM(Q14*100/W14)</f>
        <v>97.68167270383096</v>
      </c>
      <c r="Y14" s="86">
        <f>SUM(V14*100/W14)</f>
        <v>2.3183272961690333</v>
      </c>
      <c r="Z14" s="79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45</v>
      </c>
      <c r="K15" s="56"/>
      <c r="L15" s="86">
        <f t="shared" si="0"/>
        <v>1620736.4000000001</v>
      </c>
      <c r="M15" s="86">
        <f t="shared" si="0"/>
        <v>107528.3</v>
      </c>
      <c r="N15" s="86">
        <f t="shared" si="0"/>
        <v>1449256.4</v>
      </c>
      <c r="O15" s="86">
        <f t="shared" si="0"/>
        <v>17180.2</v>
      </c>
      <c r="P15" s="86"/>
      <c r="Q15" s="86">
        <f>SUM(L15+M15+N15+O15)</f>
        <v>3194701.3000000003</v>
      </c>
      <c r="R15" s="86"/>
      <c r="S15" s="86">
        <f t="shared" si="1"/>
        <v>58070.899999999994</v>
      </c>
      <c r="T15" s="86">
        <f t="shared" si="1"/>
        <v>16125.2</v>
      </c>
      <c r="U15" s="86"/>
      <c r="V15" s="86">
        <f>SUM(S15:U15)</f>
        <v>74196.09999999999</v>
      </c>
      <c r="W15" s="94">
        <f>SUM(V15+Q15)</f>
        <v>3268897.4000000004</v>
      </c>
      <c r="X15" s="86">
        <f>SUM(Q15*100/W15)</f>
        <v>97.73024078394138</v>
      </c>
      <c r="Y15" s="86">
        <f>SUM(V15*100/W15)</f>
        <v>2.269759216058601</v>
      </c>
      <c r="Z15" s="79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46</v>
      </c>
      <c r="K16" s="56"/>
      <c r="L16" s="86">
        <f>SUM(L15/L13*100)</f>
        <v>115.06282450988292</v>
      </c>
      <c r="M16" s="86">
        <f>SUM(M15/M13*100)</f>
        <v>98.79538108442347</v>
      </c>
      <c r="N16" s="86">
        <f>SUM(N15/N13*100)</f>
        <v>118.76597351241614</v>
      </c>
      <c r="O16" s="86">
        <f>SUM(O15/O13*100)</f>
        <v>312.5548056106391</v>
      </c>
      <c r="P16" s="86"/>
      <c r="Q16" s="86">
        <f>SUM(Q15/Q13*100)</f>
        <v>116.46041767303161</v>
      </c>
      <c r="R16" s="86"/>
      <c r="S16" s="86">
        <f>SUM(S15/S13*100)</f>
        <v>153.28608383486431</v>
      </c>
      <c r="T16" s="86">
        <f>SUM(T15/T13*100)</f>
        <v>82.01075153974867</v>
      </c>
      <c r="U16" s="86"/>
      <c r="V16" s="86">
        <f>SUM(V15/V13*100)</f>
        <v>128.9328766575783</v>
      </c>
      <c r="W16" s="86">
        <f>SUM(W15/W13*100)</f>
        <v>116.71668967510824</v>
      </c>
      <c r="X16" s="86"/>
      <c r="Y16" s="86"/>
      <c r="Z16" s="79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47</v>
      </c>
      <c r="K17" s="56"/>
      <c r="L17" s="86">
        <f>SUM(L15/L14*100)</f>
        <v>100</v>
      </c>
      <c r="M17" s="86">
        <f>SUM(M15/M14*100)</f>
        <v>100</v>
      </c>
      <c r="N17" s="86">
        <f>SUM(N15/N14*100)</f>
        <v>99.78480177975229</v>
      </c>
      <c r="O17" s="86">
        <f>SUM(O15/O14*100)</f>
        <v>100</v>
      </c>
      <c r="P17" s="86"/>
      <c r="Q17" s="86">
        <f>SUM(Q15/Q14*100)</f>
        <v>99.90226174850996</v>
      </c>
      <c r="R17" s="86"/>
      <c r="S17" s="86">
        <f>SUM(S15/S14*100)</f>
        <v>100</v>
      </c>
      <c r="T17" s="86">
        <f>SUM(T15/T14*100)</f>
        <v>90.46547767984875</v>
      </c>
      <c r="U17" s="86"/>
      <c r="V17" s="86">
        <f>SUM(V15/V14*100)</f>
        <v>97.76073975302916</v>
      </c>
      <c r="W17" s="86">
        <f>SUM(W15/W14*100)</f>
        <v>99.85261425953527</v>
      </c>
      <c r="X17" s="86"/>
      <c r="Y17" s="86"/>
      <c r="Z17" s="79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3"/>
      <c r="K18" s="54"/>
      <c r="L18" s="87"/>
      <c r="M18" s="88"/>
      <c r="N18" s="87"/>
      <c r="O18" s="87"/>
      <c r="P18" s="88"/>
      <c r="Q18" s="87"/>
      <c r="R18" s="88"/>
      <c r="S18" s="87"/>
      <c r="T18" s="87"/>
      <c r="U18" s="87"/>
      <c r="V18" s="87"/>
      <c r="W18" s="87"/>
      <c r="X18" s="88"/>
      <c r="Y18" s="88"/>
      <c r="Z18" s="79"/>
    </row>
    <row r="19" spans="1:26" ht="23.25">
      <c r="A19" s="4"/>
      <c r="B19" s="51" t="s">
        <v>48</v>
      </c>
      <c r="C19" s="51"/>
      <c r="D19" s="51"/>
      <c r="E19" s="51"/>
      <c r="F19" s="51"/>
      <c r="G19" s="51"/>
      <c r="H19" s="51"/>
      <c r="I19" s="52"/>
      <c r="J19" s="53" t="s">
        <v>54</v>
      </c>
      <c r="K19" s="5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79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3" t="s">
        <v>59</v>
      </c>
      <c r="K20" s="54"/>
      <c r="L20" s="87">
        <f aca="true" t="shared" si="2" ref="L20:O22">SUM(L27)</f>
        <v>1398884.5000000002</v>
      </c>
      <c r="M20" s="87">
        <f t="shared" si="2"/>
        <v>108839.40000000001</v>
      </c>
      <c r="N20" s="87">
        <f t="shared" si="2"/>
        <v>1220262.3</v>
      </c>
      <c r="O20" s="87">
        <f t="shared" si="2"/>
        <v>5496.7</v>
      </c>
      <c r="P20" s="87"/>
      <c r="Q20" s="87">
        <f>SUM(L20:P20)</f>
        <v>2733482.9000000004</v>
      </c>
      <c r="R20" s="87"/>
      <c r="S20" s="87">
        <f aca="true" t="shared" si="3" ref="S20:T22">SUM(S27)</f>
        <v>37884</v>
      </c>
      <c r="T20" s="87">
        <f t="shared" si="3"/>
        <v>19662.3</v>
      </c>
      <c r="U20" s="87"/>
      <c r="V20" s="87">
        <f>SUM(R20+S20+T20)</f>
        <v>57546.3</v>
      </c>
      <c r="W20" s="87">
        <f>SUM(V20+Q20)</f>
        <v>2791029.2</v>
      </c>
      <c r="X20" s="87">
        <f>SUM(Q20*100/W20)</f>
        <v>97.93816918862764</v>
      </c>
      <c r="Y20" s="87">
        <f>SUM(V20*100/W20)</f>
        <v>2.0618308113723782</v>
      </c>
      <c r="Z20" s="79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3" t="s">
        <v>60</v>
      </c>
      <c r="K21" s="54"/>
      <c r="L21" s="87">
        <f t="shared" si="2"/>
        <v>1612516.3</v>
      </c>
      <c r="M21" s="87">
        <f t="shared" si="2"/>
        <v>107528.3</v>
      </c>
      <c r="N21" s="87">
        <f t="shared" si="2"/>
        <v>1452381.9</v>
      </c>
      <c r="O21" s="87">
        <f t="shared" si="2"/>
        <v>17180.2</v>
      </c>
      <c r="P21" s="87"/>
      <c r="Q21" s="87">
        <f>SUM(L21:P21)</f>
        <v>3189606.7</v>
      </c>
      <c r="R21" s="87"/>
      <c r="S21" s="87">
        <f t="shared" si="3"/>
        <v>58070.899999999994</v>
      </c>
      <c r="T21" s="87">
        <f t="shared" si="3"/>
        <v>17824.7</v>
      </c>
      <c r="U21" s="87"/>
      <c r="V21" s="87">
        <f>SUM(S21:U21)</f>
        <v>75895.59999999999</v>
      </c>
      <c r="W21" s="89">
        <f>SUM(V21+Q21)</f>
        <v>3265502.3000000003</v>
      </c>
      <c r="X21" s="87">
        <f>SUM(Q21*100/W21)</f>
        <v>97.67583688426738</v>
      </c>
      <c r="Y21" s="87">
        <f>SUM(V21*100/W21)</f>
        <v>2.3241631157326084</v>
      </c>
      <c r="Z21" s="79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61</v>
      </c>
      <c r="K22" s="54"/>
      <c r="L22" s="87">
        <f t="shared" si="2"/>
        <v>1612516.3</v>
      </c>
      <c r="M22" s="87">
        <f t="shared" si="2"/>
        <v>107528.3</v>
      </c>
      <c r="N22" s="87">
        <f t="shared" si="2"/>
        <v>1449256.4</v>
      </c>
      <c r="O22" s="87">
        <f t="shared" si="2"/>
        <v>17180.2</v>
      </c>
      <c r="P22" s="87"/>
      <c r="Q22" s="87">
        <f>SUM(L22+M22+N22+O22)</f>
        <v>3186481.2</v>
      </c>
      <c r="R22" s="87"/>
      <c r="S22" s="87">
        <f t="shared" si="3"/>
        <v>58070.899999999994</v>
      </c>
      <c r="T22" s="87">
        <f t="shared" si="3"/>
        <v>16125.2</v>
      </c>
      <c r="U22" s="87"/>
      <c r="V22" s="87">
        <f>SUM(S22:U22)</f>
        <v>74196.09999999999</v>
      </c>
      <c r="W22" s="89">
        <f>SUM(V22+Q22)</f>
        <v>3260677.3000000003</v>
      </c>
      <c r="X22" s="87">
        <f>SUM(Q22*100/W22)</f>
        <v>97.7245187679259</v>
      </c>
      <c r="Y22" s="87">
        <f>SUM(V22*100/W22)</f>
        <v>2.275481232074084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62</v>
      </c>
      <c r="K23" s="54"/>
      <c r="L23" s="87">
        <f>SUM(L22/L20*100)</f>
        <v>115.27158246445649</v>
      </c>
      <c r="M23" s="87">
        <f>SUM(M22/M20*100)</f>
        <v>98.79538108442347</v>
      </c>
      <c r="N23" s="87">
        <f>SUM(N22/N20*100)</f>
        <v>118.76597351241614</v>
      </c>
      <c r="O23" s="87">
        <f>SUM(O22/O20*100)</f>
        <v>312.5548056106391</v>
      </c>
      <c r="P23" s="87"/>
      <c r="Q23" s="87">
        <f>SUM(Q22/Q20*100)</f>
        <v>116.57220171379159</v>
      </c>
      <c r="R23" s="87"/>
      <c r="S23" s="87">
        <f>SUM(S22/S20*100)</f>
        <v>153.28608383486431</v>
      </c>
      <c r="T23" s="87">
        <f>SUM(T22/T20*100)</f>
        <v>82.01075153974867</v>
      </c>
      <c r="U23" s="87"/>
      <c r="V23" s="87">
        <f>SUM(V22/V20*100)</f>
        <v>128.9328766575783</v>
      </c>
      <c r="W23" s="87">
        <f>SUM(W22/W20*100)</f>
        <v>116.82705791827617</v>
      </c>
      <c r="X23" s="87"/>
      <c r="Y23" s="87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63</v>
      </c>
      <c r="K24" s="54"/>
      <c r="L24" s="87">
        <f>SUM(L22/L21*100)</f>
        <v>100</v>
      </c>
      <c r="M24" s="87">
        <f>SUM(M22/M21*100)</f>
        <v>100</v>
      </c>
      <c r="N24" s="87">
        <f>SUM(N22/N21*100)</f>
        <v>99.78480177975229</v>
      </c>
      <c r="O24" s="87">
        <f>SUM(O22/O21*100)</f>
        <v>100</v>
      </c>
      <c r="P24" s="87"/>
      <c r="Q24" s="87">
        <f>SUM(Q22/Q21*100)</f>
        <v>99.90200986221906</v>
      </c>
      <c r="R24" s="87"/>
      <c r="S24" s="87">
        <f>SUM(S22/S21*100)</f>
        <v>100</v>
      </c>
      <c r="T24" s="87">
        <f>SUM(T22/T21*100)</f>
        <v>90.46547767984875</v>
      </c>
      <c r="U24" s="87"/>
      <c r="V24" s="87">
        <f>SUM(V22/V21*100)</f>
        <v>97.76073975302916</v>
      </c>
      <c r="W24" s="87">
        <f>SUM(W22/W21*100)</f>
        <v>99.85224325213306</v>
      </c>
      <c r="X24" s="87"/>
      <c r="Y24" s="87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4"/>
    </row>
    <row r="26" spans="1:26" ht="23.25">
      <c r="A26" s="4"/>
      <c r="B26" s="51"/>
      <c r="C26" s="51"/>
      <c r="D26" s="51" t="s">
        <v>50</v>
      </c>
      <c r="E26" s="51"/>
      <c r="F26" s="51"/>
      <c r="G26" s="51"/>
      <c r="H26" s="51"/>
      <c r="I26" s="64"/>
      <c r="J26" s="53" t="s">
        <v>49</v>
      </c>
      <c r="K26" s="56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22"/>
    </row>
    <row r="27" spans="1:26" ht="23.25">
      <c r="A27" s="4"/>
      <c r="B27" s="57"/>
      <c r="C27" s="58"/>
      <c r="D27" s="58"/>
      <c r="E27" s="58"/>
      <c r="F27" s="58"/>
      <c r="G27" s="58"/>
      <c r="H27" s="58"/>
      <c r="I27" s="59"/>
      <c r="J27" s="53" t="s">
        <v>55</v>
      </c>
      <c r="K27" s="54"/>
      <c r="L27" s="87">
        <f aca="true" t="shared" si="4" ref="L27:O29">SUM(L34+L72)</f>
        <v>1398884.5000000002</v>
      </c>
      <c r="M27" s="87">
        <f t="shared" si="4"/>
        <v>108839.40000000001</v>
      </c>
      <c r="N27" s="87">
        <f t="shared" si="4"/>
        <v>1220262.3</v>
      </c>
      <c r="O27" s="87">
        <f t="shared" si="4"/>
        <v>5496.7</v>
      </c>
      <c r="P27" s="87"/>
      <c r="Q27" s="87">
        <f>SUM(L27:P27)</f>
        <v>2733482.9000000004</v>
      </c>
      <c r="R27" s="87"/>
      <c r="S27" s="87">
        <f aca="true" t="shared" si="5" ref="S27:T29">SUM(S34+S72)</f>
        <v>37884</v>
      </c>
      <c r="T27" s="87">
        <f t="shared" si="5"/>
        <v>19662.3</v>
      </c>
      <c r="U27" s="87"/>
      <c r="V27" s="87">
        <f>SUM(R27+S27+T27)</f>
        <v>57546.3</v>
      </c>
      <c r="W27" s="87">
        <f>SUM(V27+Q27)</f>
        <v>2791029.2</v>
      </c>
      <c r="X27" s="87">
        <f>SUM(Q27*100/W27)</f>
        <v>97.93816918862764</v>
      </c>
      <c r="Y27" s="87">
        <f>SUM(V27*100/W27)</f>
        <v>2.0618308113723782</v>
      </c>
      <c r="Z27" s="22"/>
    </row>
    <row r="28" spans="1:26" ht="23.25">
      <c r="A28" s="4"/>
      <c r="B28" s="51"/>
      <c r="C28" s="51"/>
      <c r="D28" s="51"/>
      <c r="E28" s="51"/>
      <c r="F28" s="51"/>
      <c r="G28" s="51"/>
      <c r="H28" s="51"/>
      <c r="I28" s="52"/>
      <c r="J28" s="53" t="s">
        <v>56</v>
      </c>
      <c r="K28" s="54"/>
      <c r="L28" s="87">
        <f t="shared" si="4"/>
        <v>1612516.3</v>
      </c>
      <c r="M28" s="87">
        <f t="shared" si="4"/>
        <v>107528.3</v>
      </c>
      <c r="N28" s="87">
        <f t="shared" si="4"/>
        <v>1452381.9</v>
      </c>
      <c r="O28" s="87">
        <f t="shared" si="4"/>
        <v>17180.2</v>
      </c>
      <c r="P28" s="87"/>
      <c r="Q28" s="87">
        <f>SUM(L28:P28)</f>
        <v>3189606.7</v>
      </c>
      <c r="R28" s="87"/>
      <c r="S28" s="87">
        <f t="shared" si="5"/>
        <v>58070.899999999994</v>
      </c>
      <c r="T28" s="87">
        <f t="shared" si="5"/>
        <v>17824.7</v>
      </c>
      <c r="U28" s="87"/>
      <c r="V28" s="87">
        <f>SUM(S28:U28)</f>
        <v>75895.59999999999</v>
      </c>
      <c r="W28" s="89">
        <f>SUM(V28+Q28)</f>
        <v>3265502.3000000003</v>
      </c>
      <c r="X28" s="87">
        <f>SUM(Q28*100/W28)</f>
        <v>97.67583688426738</v>
      </c>
      <c r="Y28" s="87">
        <f>SUM(V28*100/W28)</f>
        <v>2.3241631157326084</v>
      </c>
      <c r="Z28" s="22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57</v>
      </c>
      <c r="K29" s="54"/>
      <c r="L29" s="87">
        <f t="shared" si="4"/>
        <v>1612516.3</v>
      </c>
      <c r="M29" s="87">
        <f t="shared" si="4"/>
        <v>107528.3</v>
      </c>
      <c r="N29" s="87">
        <f t="shared" si="4"/>
        <v>1449256.4</v>
      </c>
      <c r="O29" s="87">
        <f t="shared" si="4"/>
        <v>17180.2</v>
      </c>
      <c r="P29" s="87"/>
      <c r="Q29" s="87">
        <f>SUM(L29+M29+N29+O29)</f>
        <v>3186481.2</v>
      </c>
      <c r="R29" s="87"/>
      <c r="S29" s="87">
        <f t="shared" si="5"/>
        <v>58070.899999999994</v>
      </c>
      <c r="T29" s="87">
        <f t="shared" si="5"/>
        <v>16125.2</v>
      </c>
      <c r="U29" s="87"/>
      <c r="V29" s="87">
        <f>SUM(S29:U29)</f>
        <v>74196.09999999999</v>
      </c>
      <c r="W29" s="89">
        <f>SUM(V29+Q29)</f>
        <v>3260677.3000000003</v>
      </c>
      <c r="X29" s="87">
        <f>SUM(Q29*100/W29)</f>
        <v>97.7245187679259</v>
      </c>
      <c r="Y29" s="87">
        <f>SUM(V29*100/W29)</f>
        <v>2.275481232074084</v>
      </c>
      <c r="Z29" s="22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58</v>
      </c>
      <c r="K30" s="54"/>
      <c r="L30" s="87">
        <f>SUM(L29/L27*100)</f>
        <v>115.27158246445649</v>
      </c>
      <c r="M30" s="87">
        <f>SUM(M29/M27*100)</f>
        <v>98.79538108442347</v>
      </c>
      <c r="N30" s="87">
        <f>SUM(N29/N27*100)</f>
        <v>118.76597351241614</v>
      </c>
      <c r="O30" s="87">
        <f>SUM(O29/O27*100)</f>
        <v>312.5548056106391</v>
      </c>
      <c r="P30" s="87"/>
      <c r="Q30" s="87">
        <f>SUM(Q29/Q27*100)</f>
        <v>116.57220171379159</v>
      </c>
      <c r="R30" s="87"/>
      <c r="S30" s="87">
        <f>SUM(S29/S27*100)</f>
        <v>153.28608383486431</v>
      </c>
      <c r="T30" s="87">
        <f>SUM(T29/T27*100)</f>
        <v>82.01075153974867</v>
      </c>
      <c r="U30" s="87"/>
      <c r="V30" s="87">
        <f>SUM(V29/V27*100)</f>
        <v>128.9328766575783</v>
      </c>
      <c r="W30" s="87">
        <f>SUM(W29/W27*100)</f>
        <v>116.82705791827617</v>
      </c>
      <c r="X30" s="87"/>
      <c r="Y30" s="87"/>
      <c r="Z30" s="22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63</v>
      </c>
      <c r="K31" s="54"/>
      <c r="L31" s="87">
        <f>SUM(L29/L28*100)</f>
        <v>100</v>
      </c>
      <c r="M31" s="87">
        <f>SUM(M29/M28*100)</f>
        <v>100</v>
      </c>
      <c r="N31" s="87">
        <f>SUM(N29/N28*100)</f>
        <v>99.78480177975229</v>
      </c>
      <c r="O31" s="87">
        <f>SUM(O29/O28*100)</f>
        <v>100</v>
      </c>
      <c r="P31" s="87"/>
      <c r="Q31" s="87">
        <f>SUM(Q29/Q28*100)</f>
        <v>99.90200986221906</v>
      </c>
      <c r="R31" s="87"/>
      <c r="S31" s="87">
        <f>SUM(S29/S28*100)</f>
        <v>100</v>
      </c>
      <c r="T31" s="87">
        <f>SUM(T29/T28*100)</f>
        <v>90.46547767984875</v>
      </c>
      <c r="U31" s="87"/>
      <c r="V31" s="87">
        <f>SUM(V29/V28*100)</f>
        <v>97.76073975302916</v>
      </c>
      <c r="W31" s="87">
        <f>SUM(W29/W28*100)</f>
        <v>99.85224325213306</v>
      </c>
      <c r="X31" s="87"/>
      <c r="Y31" s="87"/>
      <c r="Z31" s="22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22"/>
    </row>
    <row r="33" spans="1:26" ht="23.25">
      <c r="A33" s="4"/>
      <c r="B33" s="51"/>
      <c r="C33" s="51"/>
      <c r="D33" s="51"/>
      <c r="E33" s="51"/>
      <c r="F33" s="51" t="s">
        <v>51</v>
      </c>
      <c r="G33" s="51"/>
      <c r="H33" s="51"/>
      <c r="I33" s="64"/>
      <c r="J33" s="53" t="s">
        <v>52</v>
      </c>
      <c r="K33" s="54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22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59</v>
      </c>
      <c r="K34" s="54"/>
      <c r="L34" s="87">
        <f aca="true" t="shared" si="6" ref="L34:O36">SUM(L41)</f>
        <v>1237115.7000000002</v>
      </c>
      <c r="M34" s="87">
        <f t="shared" si="6"/>
        <v>103117.70000000001</v>
      </c>
      <c r="N34" s="87">
        <f t="shared" si="6"/>
        <v>1189896.8</v>
      </c>
      <c r="O34" s="87">
        <f t="shared" si="6"/>
        <v>5385.7</v>
      </c>
      <c r="P34" s="88"/>
      <c r="Q34" s="87">
        <f>SUM(L34:P34)</f>
        <v>2535515.9000000004</v>
      </c>
      <c r="R34" s="88"/>
      <c r="S34" s="87">
        <f aca="true" t="shared" si="7" ref="S34:T36">SUM(S41)</f>
        <v>30726.9</v>
      </c>
      <c r="T34" s="87">
        <f t="shared" si="7"/>
        <v>15362.3</v>
      </c>
      <c r="U34" s="87"/>
      <c r="V34" s="87">
        <f>SUM(R34+S34+T34)</f>
        <v>46089.2</v>
      </c>
      <c r="W34" s="87">
        <f>SUM(V34+Q34)</f>
        <v>2581605.1000000006</v>
      </c>
      <c r="X34" s="87">
        <f>SUM(Q34*100/W34)</f>
        <v>98.21470758637716</v>
      </c>
      <c r="Y34" s="87">
        <f>SUM(V34*100/W34)</f>
        <v>1.7852924136228268</v>
      </c>
      <c r="Z34" s="22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4"/>
      <c r="J35" s="53" t="s">
        <v>60</v>
      </c>
      <c r="K35" s="54"/>
      <c r="L35" s="87">
        <f t="shared" si="6"/>
        <v>1419516.2</v>
      </c>
      <c r="M35" s="87">
        <f t="shared" si="6"/>
        <v>102073.40000000001</v>
      </c>
      <c r="N35" s="87">
        <f t="shared" si="6"/>
        <v>1414348.5</v>
      </c>
      <c r="O35" s="87">
        <f t="shared" si="6"/>
        <v>17078.2</v>
      </c>
      <c r="P35" s="88"/>
      <c r="Q35" s="88">
        <f>SUM(L35:P35)</f>
        <v>2953016.3</v>
      </c>
      <c r="R35" s="88"/>
      <c r="S35" s="87">
        <f t="shared" si="7"/>
        <v>49267.7</v>
      </c>
      <c r="T35" s="87">
        <f t="shared" si="7"/>
        <v>13524.7</v>
      </c>
      <c r="U35" s="87"/>
      <c r="V35" s="88">
        <f>SUM(S35:U35)</f>
        <v>62792.399999999994</v>
      </c>
      <c r="W35" s="89">
        <f>SUM(V35+Q35)</f>
        <v>3015808.6999999997</v>
      </c>
      <c r="X35" s="87">
        <f>SUM(Q35*100/W35)</f>
        <v>97.91789180792536</v>
      </c>
      <c r="Y35" s="87">
        <f>SUM(V35*100/W35)</f>
        <v>2.08210819207465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4"/>
      <c r="J36" s="53" t="s">
        <v>61</v>
      </c>
      <c r="K36" s="54"/>
      <c r="L36" s="87">
        <f t="shared" si="6"/>
        <v>1419516.2</v>
      </c>
      <c r="M36" s="87">
        <f t="shared" si="6"/>
        <v>102073.40000000001</v>
      </c>
      <c r="N36" s="87">
        <f t="shared" si="6"/>
        <v>1414348.5</v>
      </c>
      <c r="O36" s="87">
        <f t="shared" si="6"/>
        <v>17078.2</v>
      </c>
      <c r="P36" s="88"/>
      <c r="Q36" s="88">
        <f>SUM(L36+M36+N36+O36)</f>
        <v>2953016.3</v>
      </c>
      <c r="R36" s="88"/>
      <c r="S36" s="87">
        <f t="shared" si="7"/>
        <v>49267.7</v>
      </c>
      <c r="T36" s="87">
        <f t="shared" si="7"/>
        <v>13524.7</v>
      </c>
      <c r="U36" s="87"/>
      <c r="V36" s="88">
        <f>SUM(S36:U36)</f>
        <v>62792.399999999994</v>
      </c>
      <c r="W36" s="89">
        <f>SUM(V36+Q36)</f>
        <v>3015808.6999999997</v>
      </c>
      <c r="X36" s="87">
        <f>SUM(Q36*100/W36)</f>
        <v>97.91789180792536</v>
      </c>
      <c r="Y36" s="87">
        <f>SUM(V36*100/W36)</f>
        <v>2.08210819207465</v>
      </c>
      <c r="Z36" s="4"/>
    </row>
    <row r="37" spans="1:26" ht="23.25">
      <c r="A37" s="4"/>
      <c r="B37" s="51"/>
      <c r="C37" s="51"/>
      <c r="D37" s="51"/>
      <c r="E37" s="51"/>
      <c r="F37" s="51"/>
      <c r="G37" s="51"/>
      <c r="H37" s="51"/>
      <c r="I37" s="64"/>
      <c r="J37" s="53" t="s">
        <v>62</v>
      </c>
      <c r="K37" s="54"/>
      <c r="L37" s="87">
        <f>SUM(L36/L34*100)</f>
        <v>114.74401302966244</v>
      </c>
      <c r="M37" s="87">
        <f>SUM(M36/M34*100)</f>
        <v>98.98727376580354</v>
      </c>
      <c r="N37" s="87">
        <f>SUM(N36/N34*100)</f>
        <v>118.86312325573107</v>
      </c>
      <c r="O37" s="87">
        <f>SUM(O36/O34*100)</f>
        <v>317.1026978851403</v>
      </c>
      <c r="P37" s="88"/>
      <c r="Q37" s="87">
        <f>SUM(Q36/Q34*100)</f>
        <v>116.46609275847962</v>
      </c>
      <c r="R37" s="88"/>
      <c r="S37" s="87">
        <f>SUM(S36/S34*100)</f>
        <v>160.34061359915904</v>
      </c>
      <c r="T37" s="87">
        <f>SUM(T36/T34*100)</f>
        <v>88.03824948087201</v>
      </c>
      <c r="U37" s="87"/>
      <c r="V37" s="87">
        <f>SUM(V36/V34*100)</f>
        <v>136.24102826692587</v>
      </c>
      <c r="W37" s="87">
        <f>SUM(W36/W34*100)</f>
        <v>116.8191331819107</v>
      </c>
      <c r="X37" s="87"/>
      <c r="Y37" s="87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4"/>
      <c r="J38" s="53" t="s">
        <v>63</v>
      </c>
      <c r="K38" s="54"/>
      <c r="L38" s="87">
        <f>SUM(L36/L35*100)</f>
        <v>100</v>
      </c>
      <c r="M38" s="87">
        <f>SUM(M36/M35*100)</f>
        <v>100</v>
      </c>
      <c r="N38" s="87">
        <f>SUM(N36/N35*100)</f>
        <v>100</v>
      </c>
      <c r="O38" s="87">
        <f>SUM(O36/O35*100)</f>
        <v>100</v>
      </c>
      <c r="P38" s="89"/>
      <c r="Q38" s="87">
        <f>SUM(Q36/Q35*100)</f>
        <v>100</v>
      </c>
      <c r="R38" s="89"/>
      <c r="S38" s="87">
        <f>SUM(S36/S35*100)</f>
        <v>100</v>
      </c>
      <c r="T38" s="87">
        <f>SUM(T36/T35*100)</f>
        <v>100</v>
      </c>
      <c r="U38" s="89"/>
      <c r="V38" s="87">
        <f>SUM(V36/V35*100)</f>
        <v>100</v>
      </c>
      <c r="W38" s="87">
        <f>SUM(W36/W35*100)</f>
        <v>100</v>
      </c>
      <c r="X38" s="87"/>
      <c r="Y38" s="89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4"/>
      <c r="J39" s="53"/>
      <c r="K39" s="54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4"/>
    </row>
    <row r="40" spans="1:26" ht="23.25">
      <c r="A40" s="4"/>
      <c r="B40" s="51"/>
      <c r="C40" s="51"/>
      <c r="D40" s="51"/>
      <c r="E40" s="51"/>
      <c r="F40" s="51"/>
      <c r="G40" s="51" t="s">
        <v>64</v>
      </c>
      <c r="H40" s="51"/>
      <c r="I40" s="64"/>
      <c r="J40" s="53" t="s">
        <v>65</v>
      </c>
      <c r="K40" s="54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4"/>
      <c r="J41" s="53" t="s">
        <v>59</v>
      </c>
      <c r="K41" s="54"/>
      <c r="L41" s="87">
        <f aca="true" t="shared" si="8" ref="L41:O43">SUM(L57+L64)</f>
        <v>1237115.7000000002</v>
      </c>
      <c r="M41" s="87">
        <f t="shared" si="8"/>
        <v>103117.70000000001</v>
      </c>
      <c r="N41" s="87">
        <f t="shared" si="8"/>
        <v>1189896.8</v>
      </c>
      <c r="O41" s="87">
        <f t="shared" si="8"/>
        <v>5385.7</v>
      </c>
      <c r="P41" s="88"/>
      <c r="Q41" s="87">
        <f>SUM(L41:P41)</f>
        <v>2535515.9000000004</v>
      </c>
      <c r="R41" s="88"/>
      <c r="S41" s="87">
        <f aca="true" t="shared" si="9" ref="S41:T43">SUM(S57+S64)</f>
        <v>30726.9</v>
      </c>
      <c r="T41" s="87">
        <f t="shared" si="9"/>
        <v>15362.3</v>
      </c>
      <c r="U41" s="87"/>
      <c r="V41" s="87">
        <f>SUM(R41+S41+T41)</f>
        <v>46089.2</v>
      </c>
      <c r="W41" s="87">
        <f>SUM(V41+Q41)</f>
        <v>2581605.1000000006</v>
      </c>
      <c r="X41" s="87">
        <f>SUM(Q41*100/W41)</f>
        <v>98.21470758637716</v>
      </c>
      <c r="Y41" s="87">
        <f>SUM(V41*100/W41)</f>
        <v>1.7852924136228268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4"/>
      <c r="J42" s="53" t="s">
        <v>60</v>
      </c>
      <c r="K42" s="54"/>
      <c r="L42" s="89">
        <f t="shared" si="8"/>
        <v>1419516.2</v>
      </c>
      <c r="M42" s="89">
        <f t="shared" si="8"/>
        <v>102073.40000000001</v>
      </c>
      <c r="N42" s="89">
        <f t="shared" si="8"/>
        <v>1414348.5</v>
      </c>
      <c r="O42" s="89">
        <f t="shared" si="8"/>
        <v>17078.2</v>
      </c>
      <c r="P42" s="89"/>
      <c r="Q42" s="89">
        <f>SUM(L42:P42)</f>
        <v>2953016.3</v>
      </c>
      <c r="R42" s="89"/>
      <c r="S42" s="89">
        <f t="shared" si="9"/>
        <v>49267.7</v>
      </c>
      <c r="T42" s="89">
        <f t="shared" si="9"/>
        <v>13524.7</v>
      </c>
      <c r="U42" s="89"/>
      <c r="V42" s="89">
        <f>SUM(S42:U42)</f>
        <v>62792.399999999994</v>
      </c>
      <c r="W42" s="89">
        <f>SUM(V42+Q42)</f>
        <v>3015808.6999999997</v>
      </c>
      <c r="X42" s="87">
        <f>SUM(Q42*100/W42)</f>
        <v>97.91789180792536</v>
      </c>
      <c r="Y42" s="87">
        <f>SUM(V42*100/W42)</f>
        <v>2.08210819207465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4"/>
      <c r="J43" s="53" t="s">
        <v>61</v>
      </c>
      <c r="K43" s="54"/>
      <c r="L43" s="87">
        <f t="shared" si="8"/>
        <v>1419516.2</v>
      </c>
      <c r="M43" s="87">
        <f t="shared" si="8"/>
        <v>102073.40000000001</v>
      </c>
      <c r="N43" s="87">
        <f t="shared" si="8"/>
        <v>1414348.5</v>
      </c>
      <c r="O43" s="87">
        <f t="shared" si="8"/>
        <v>17078.2</v>
      </c>
      <c r="P43" s="88"/>
      <c r="Q43" s="88">
        <f>SUM(L43+M43+N43+O43)</f>
        <v>2953016.3</v>
      </c>
      <c r="R43" s="88"/>
      <c r="S43" s="87">
        <f t="shared" si="9"/>
        <v>49267.7</v>
      </c>
      <c r="T43" s="87">
        <f t="shared" si="9"/>
        <v>13524.7</v>
      </c>
      <c r="U43" s="87"/>
      <c r="V43" s="88">
        <f>SUM(S43:U43)</f>
        <v>62792.399999999994</v>
      </c>
      <c r="W43" s="88">
        <f>SUM(V43+Q43)</f>
        <v>3015808.6999999997</v>
      </c>
      <c r="X43" s="87">
        <f>SUM(Q43*100/W43)</f>
        <v>97.91789180792536</v>
      </c>
      <c r="Y43" s="87">
        <f>SUM(V43*100/W43)</f>
        <v>2.08210819207465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62</v>
      </c>
      <c r="K44" s="54"/>
      <c r="L44" s="87">
        <f>SUM(L43/L41*100)</f>
        <v>114.74401302966244</v>
      </c>
      <c r="M44" s="87">
        <f>SUM(M43/M41*100)</f>
        <v>98.98727376580354</v>
      </c>
      <c r="N44" s="87">
        <f>SUM(N43/N41*100)</f>
        <v>118.86312325573107</v>
      </c>
      <c r="O44" s="87">
        <f>SUM(O43/O41*100)</f>
        <v>317.1026978851403</v>
      </c>
      <c r="P44" s="88"/>
      <c r="Q44" s="87">
        <f>SUM(Q43/Q41*100)</f>
        <v>116.46609275847962</v>
      </c>
      <c r="R44" s="88"/>
      <c r="S44" s="87">
        <f>SUM(S43/S41*100)</f>
        <v>160.34061359915904</v>
      </c>
      <c r="T44" s="87">
        <f>SUM(T43/T41*100)</f>
        <v>88.03824948087201</v>
      </c>
      <c r="U44" s="87"/>
      <c r="V44" s="87">
        <f>SUM(V43/V41*100)</f>
        <v>136.24102826692587</v>
      </c>
      <c r="W44" s="87">
        <f>SUM(W43/W41*100)</f>
        <v>116.8191331819107</v>
      </c>
      <c r="X44" s="88"/>
      <c r="Y44" s="88"/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90"/>
      <c r="M45" s="91"/>
      <c r="N45" s="90"/>
      <c r="O45" s="90"/>
      <c r="P45" s="91"/>
      <c r="Q45" s="91"/>
      <c r="R45" s="91"/>
      <c r="S45" s="90"/>
      <c r="T45" s="90"/>
      <c r="U45" s="90"/>
      <c r="V45" s="91"/>
      <c r="W45" s="92">
        <f>Q45+V45</f>
        <v>0</v>
      </c>
      <c r="X45" s="91"/>
      <c r="Y45" s="9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81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/>
      <c r="D54" s="51" t="s">
        <v>50</v>
      </c>
      <c r="E54" s="51"/>
      <c r="F54" s="51"/>
      <c r="G54" s="51" t="s">
        <v>64</v>
      </c>
      <c r="H54" s="51"/>
      <c r="I54" s="64"/>
      <c r="J54" s="53" t="s">
        <v>63</v>
      </c>
      <c r="K54" s="54"/>
      <c r="L54" s="74">
        <f>SUM(L43/L42*100)</f>
        <v>100</v>
      </c>
      <c r="M54" s="74">
        <f>SUM(M43/M42*100)</f>
        <v>100</v>
      </c>
      <c r="N54" s="74">
        <f>SUM(N43/N42*100)</f>
        <v>100</v>
      </c>
      <c r="O54" s="74">
        <f>SUM(O43/O42*100)</f>
        <v>100</v>
      </c>
      <c r="P54" s="23"/>
      <c r="Q54" s="74">
        <f>SUM(Q43/Q42*100)</f>
        <v>100</v>
      </c>
      <c r="R54" s="23"/>
      <c r="S54" s="74">
        <f>SUM(S43/S42*100)</f>
        <v>100</v>
      </c>
      <c r="T54" s="74">
        <f>SUM(T43/T42*100)</f>
        <v>100</v>
      </c>
      <c r="U54" s="74"/>
      <c r="V54" s="74">
        <f>SUM(V43/V42*100)</f>
        <v>100</v>
      </c>
      <c r="W54" s="74">
        <f>SUM(W43/W42*100)</f>
        <v>100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/>
      <c r="K55" s="5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23"/>
      <c r="W55" s="23"/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 t="s">
        <v>66</v>
      </c>
      <c r="I56" s="64"/>
      <c r="J56" s="53" t="s">
        <v>67</v>
      </c>
      <c r="K56" s="54"/>
      <c r="L56" s="74"/>
      <c r="M56" s="23"/>
      <c r="N56" s="74"/>
      <c r="O56" s="74"/>
      <c r="P56" s="23"/>
      <c r="Q56" s="23"/>
      <c r="R56" s="23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7"/>
      <c r="C57" s="58"/>
      <c r="D57" s="58"/>
      <c r="E57" s="58"/>
      <c r="F57" s="51"/>
      <c r="G57" s="51"/>
      <c r="H57" s="51"/>
      <c r="I57" s="64"/>
      <c r="J57" s="53" t="s">
        <v>59</v>
      </c>
      <c r="K57" s="54"/>
      <c r="L57" s="89">
        <v>926397.3</v>
      </c>
      <c r="M57" s="89">
        <v>67370.3</v>
      </c>
      <c r="N57" s="89">
        <v>668887.1</v>
      </c>
      <c r="O57" s="89">
        <v>1431.3</v>
      </c>
      <c r="P57" s="89"/>
      <c r="Q57" s="87">
        <f>SUM(L57+M57+N57+O57)</f>
        <v>1664086.0000000002</v>
      </c>
      <c r="R57" s="89"/>
      <c r="S57" s="89">
        <v>24726.9</v>
      </c>
      <c r="T57" s="89">
        <v>15362.3</v>
      </c>
      <c r="U57" s="89"/>
      <c r="V57" s="87">
        <f>SUM(R57+S57+T57)</f>
        <v>40089.2</v>
      </c>
      <c r="W57" s="87">
        <f>SUM(V57+Q57)</f>
        <v>1704175.2000000002</v>
      </c>
      <c r="X57" s="87">
        <f>SUM(Q57*100/W57)</f>
        <v>97.64758928542089</v>
      </c>
      <c r="Y57" s="87">
        <f>SUM(V57*100/W57)</f>
        <v>2.352410714579111</v>
      </c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60</v>
      </c>
      <c r="K58" s="54"/>
      <c r="L58" s="87">
        <v>995450.9</v>
      </c>
      <c r="M58" s="88">
        <v>80517.6</v>
      </c>
      <c r="N58" s="87">
        <v>882486.4</v>
      </c>
      <c r="O58" s="87">
        <v>13361.5</v>
      </c>
      <c r="P58" s="88"/>
      <c r="Q58" s="87">
        <f>SUM(L58:P58)</f>
        <v>1971816.4</v>
      </c>
      <c r="R58" s="88"/>
      <c r="S58" s="87">
        <v>31756.2</v>
      </c>
      <c r="T58" s="87">
        <v>12060.2</v>
      </c>
      <c r="U58" s="87"/>
      <c r="V58" s="88">
        <f>SUM(S58:U58)</f>
        <v>43816.4</v>
      </c>
      <c r="W58" s="88">
        <f>SUM(V58+Q58)</f>
        <v>2015632.7999999998</v>
      </c>
      <c r="X58" s="87">
        <f>SUM(Q58*100/W58)</f>
        <v>97.82617151298591</v>
      </c>
      <c r="Y58" s="87">
        <f>SUM(V58*100/W58)</f>
        <v>2.173828487014103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61</v>
      </c>
      <c r="K59" s="54"/>
      <c r="L59" s="87">
        <v>995450.9</v>
      </c>
      <c r="M59" s="88">
        <v>80517.6</v>
      </c>
      <c r="N59" s="87">
        <v>882486.4</v>
      </c>
      <c r="O59" s="87">
        <v>13361.5</v>
      </c>
      <c r="P59" s="88"/>
      <c r="Q59" s="88">
        <f>SUM(L59+M59+N59+O59)</f>
        <v>1971816.4</v>
      </c>
      <c r="R59" s="88"/>
      <c r="S59" s="87">
        <v>31756.2</v>
      </c>
      <c r="T59" s="87">
        <v>12060.2</v>
      </c>
      <c r="U59" s="87"/>
      <c r="V59" s="88">
        <f>SUM(S59:U59)</f>
        <v>43816.4</v>
      </c>
      <c r="W59" s="88">
        <f>SUM(V59+Q59)</f>
        <v>2015632.7999999998</v>
      </c>
      <c r="X59" s="87">
        <f>SUM(Q59*100/W59)</f>
        <v>97.82617151298591</v>
      </c>
      <c r="Y59" s="87">
        <f>SUM(V59*100/W59)</f>
        <v>2.173828487014103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62</v>
      </c>
      <c r="K60" s="54"/>
      <c r="L60" s="87">
        <f>SUM(L59/L57*100)</f>
        <v>107.45399409087224</v>
      </c>
      <c r="M60" s="87">
        <f>SUM(M59/M57*100)</f>
        <v>119.51497915253458</v>
      </c>
      <c r="N60" s="87">
        <f>SUM(N59/N57*100)</f>
        <v>131.9335355697546</v>
      </c>
      <c r="O60" s="87">
        <f>SUM(O59/O57*100)</f>
        <v>933.5219730315098</v>
      </c>
      <c r="P60" s="88"/>
      <c r="Q60" s="87">
        <f>SUM(Q59/Q57*100)</f>
        <v>118.492457721536</v>
      </c>
      <c r="R60" s="88"/>
      <c r="S60" s="87">
        <f>SUM(S59/S57*100)</f>
        <v>128.42774468291617</v>
      </c>
      <c r="T60" s="87">
        <f>SUM(T59/T57*100)</f>
        <v>78.50517175162575</v>
      </c>
      <c r="U60" s="87"/>
      <c r="V60" s="87">
        <f>SUM(V59/V57*100)</f>
        <v>109.29726709437955</v>
      </c>
      <c r="W60" s="87">
        <f>SUM(W59/W57*100)</f>
        <v>118.2761490719968</v>
      </c>
      <c r="X60" s="87"/>
      <c r="Y60" s="87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63</v>
      </c>
      <c r="K61" s="54"/>
      <c r="L61" s="87">
        <f>SUM(L59/L58*100)</f>
        <v>100</v>
      </c>
      <c r="M61" s="87">
        <f>SUM(M59/M58*100)</f>
        <v>100</v>
      </c>
      <c r="N61" s="87">
        <f>SUM(N59/N58*100)</f>
        <v>100</v>
      </c>
      <c r="O61" s="87">
        <f>SUM(O59/O58*100)</f>
        <v>100</v>
      </c>
      <c r="P61" s="88"/>
      <c r="Q61" s="87">
        <f>SUM(Q59/Q58*100)</f>
        <v>100</v>
      </c>
      <c r="R61" s="88"/>
      <c r="S61" s="87">
        <f>SUM(S59/S58*100)</f>
        <v>100</v>
      </c>
      <c r="T61" s="87">
        <f>SUM(T59/T58*100)</f>
        <v>100</v>
      </c>
      <c r="U61" s="87"/>
      <c r="V61" s="87">
        <f>SUM(V59/V58*100)</f>
        <v>100</v>
      </c>
      <c r="W61" s="87">
        <f>SUM(W59/W58*100)</f>
        <v>100</v>
      </c>
      <c r="X61" s="88"/>
      <c r="Y61" s="88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/>
      <c r="K62" s="54"/>
      <c r="L62" s="87"/>
      <c r="M62" s="88"/>
      <c r="N62" s="87"/>
      <c r="O62" s="87"/>
      <c r="P62" s="88"/>
      <c r="Q62" s="88"/>
      <c r="R62" s="88"/>
      <c r="S62" s="87"/>
      <c r="T62" s="87"/>
      <c r="U62" s="87"/>
      <c r="V62" s="88"/>
      <c r="W62" s="88"/>
      <c r="X62" s="87"/>
      <c r="Y62" s="87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 t="s">
        <v>68</v>
      </c>
      <c r="I63" s="64"/>
      <c r="J63" s="53" t="s">
        <v>69</v>
      </c>
      <c r="K63" s="54"/>
      <c r="L63" s="87"/>
      <c r="M63" s="88"/>
      <c r="N63" s="87"/>
      <c r="O63" s="87"/>
      <c r="P63" s="88"/>
      <c r="Q63" s="88"/>
      <c r="R63" s="88"/>
      <c r="S63" s="87"/>
      <c r="T63" s="87"/>
      <c r="U63" s="87"/>
      <c r="V63" s="88"/>
      <c r="W63" s="88"/>
      <c r="X63" s="88"/>
      <c r="Y63" s="88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 t="s">
        <v>59</v>
      </c>
      <c r="K64" s="54"/>
      <c r="L64" s="87">
        <v>310718.4</v>
      </c>
      <c r="M64" s="87">
        <v>35747.4</v>
      </c>
      <c r="N64" s="87">
        <v>521009.7</v>
      </c>
      <c r="O64" s="87">
        <v>3954.4</v>
      </c>
      <c r="P64" s="88"/>
      <c r="Q64" s="87">
        <f>SUM(L64+M64+N64+O64)</f>
        <v>871429.9</v>
      </c>
      <c r="R64" s="88"/>
      <c r="S64" s="87">
        <v>6000</v>
      </c>
      <c r="T64" s="87"/>
      <c r="U64" s="87"/>
      <c r="V64" s="87">
        <f>SUM(R64+S64+T64)</f>
        <v>6000</v>
      </c>
      <c r="W64" s="87">
        <f>SUM(V64+Q64)</f>
        <v>877429.9</v>
      </c>
      <c r="X64" s="87">
        <f>SUM(Q64*100/W64)</f>
        <v>99.3161846889421</v>
      </c>
      <c r="Y64" s="87">
        <f>SUM(V64*100/W64)</f>
        <v>0.6838153110578976</v>
      </c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60</v>
      </c>
      <c r="K65" s="54"/>
      <c r="L65" s="87">
        <v>424065.3</v>
      </c>
      <c r="M65" s="88">
        <v>21555.8</v>
      </c>
      <c r="N65" s="87">
        <v>531862.1</v>
      </c>
      <c r="O65" s="87">
        <v>3716.7</v>
      </c>
      <c r="P65" s="88"/>
      <c r="Q65" s="88">
        <f>SUM(L65:P65)</f>
        <v>981199.8999999999</v>
      </c>
      <c r="R65" s="88"/>
      <c r="S65" s="87">
        <v>17511.5</v>
      </c>
      <c r="T65" s="87">
        <v>1464.5</v>
      </c>
      <c r="U65" s="87"/>
      <c r="V65" s="88">
        <f>SUM(S65:U65)</f>
        <v>18976</v>
      </c>
      <c r="W65" s="88">
        <f>SUM(V65+Q65)</f>
        <v>1000175.8999999999</v>
      </c>
      <c r="X65" s="87">
        <f>SUM(Q65*100/W65)</f>
        <v>98.10273372913704</v>
      </c>
      <c r="Y65" s="87">
        <f>SUM(V65*100/W65)</f>
        <v>1.8972662708629553</v>
      </c>
      <c r="Z65" s="4"/>
    </row>
    <row r="66" spans="1:26" ht="23.25">
      <c r="A66" s="4"/>
      <c r="B66" s="57"/>
      <c r="C66" s="58"/>
      <c r="D66" s="58"/>
      <c r="E66" s="58"/>
      <c r="F66" s="51"/>
      <c r="G66" s="51"/>
      <c r="H66" s="51"/>
      <c r="I66" s="64"/>
      <c r="J66" s="53" t="s">
        <v>61</v>
      </c>
      <c r="K66" s="54"/>
      <c r="L66" s="87">
        <v>424065.3</v>
      </c>
      <c r="M66" s="87">
        <v>21555.8</v>
      </c>
      <c r="N66" s="87">
        <v>531862.1</v>
      </c>
      <c r="O66" s="87">
        <v>3716.7</v>
      </c>
      <c r="P66" s="89"/>
      <c r="Q66" s="87">
        <f>SUM(L66+M66+N66+O66)</f>
        <v>981199.8999999999</v>
      </c>
      <c r="R66" s="89"/>
      <c r="S66" s="87">
        <v>17511.5</v>
      </c>
      <c r="T66" s="87">
        <v>1464.5</v>
      </c>
      <c r="U66" s="89"/>
      <c r="V66" s="87">
        <f>SUM(S66+T66)</f>
        <v>18976</v>
      </c>
      <c r="W66" s="88">
        <f>SUM(V66+Q66)</f>
        <v>1000175.8999999999</v>
      </c>
      <c r="X66" s="87">
        <f>SUM(Q66*100/W66)</f>
        <v>98.10273372913704</v>
      </c>
      <c r="Y66" s="87">
        <f>SUM(V66*100/W66)</f>
        <v>1.8972662708629553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62</v>
      </c>
      <c r="K67" s="54"/>
      <c r="L67" s="87">
        <f>SUM(L66/L64*100)</f>
        <v>136.47897903696722</v>
      </c>
      <c r="M67" s="87">
        <f>SUM(M66/M64*100)</f>
        <v>60.30032953445564</v>
      </c>
      <c r="N67" s="87">
        <f>SUM(N66/N64*100)</f>
        <v>102.08295546128987</v>
      </c>
      <c r="O67" s="87">
        <f>SUM(O66/O64*100)</f>
        <v>93.98897430710095</v>
      </c>
      <c r="P67" s="88"/>
      <c r="Q67" s="87">
        <f>SUM(Q66/Q64*100)</f>
        <v>112.59653817249098</v>
      </c>
      <c r="R67" s="88"/>
      <c r="S67" s="87">
        <f>SUM(S66/S64*100)</f>
        <v>291.85833333333335</v>
      </c>
      <c r="T67" s="87"/>
      <c r="U67" s="87"/>
      <c r="V67" s="87">
        <f>SUM(V66/V64*100)</f>
        <v>316.26666666666665</v>
      </c>
      <c r="W67" s="87">
        <f>SUM(W66/W64*100)</f>
        <v>113.98926569518544</v>
      </c>
      <c r="X67" s="88"/>
      <c r="Y67" s="88"/>
      <c r="Z67" s="4"/>
    </row>
    <row r="68" spans="1:26" ht="23.25">
      <c r="A68" s="4"/>
      <c r="B68" s="51"/>
      <c r="C68" s="51"/>
      <c r="D68" s="51"/>
      <c r="E68" s="51"/>
      <c r="F68" s="51"/>
      <c r="G68" s="51"/>
      <c r="H68" s="51"/>
      <c r="I68" s="64"/>
      <c r="J68" s="53" t="s">
        <v>63</v>
      </c>
      <c r="K68" s="54"/>
      <c r="L68" s="87">
        <f>SUM(L66/L65*100)</f>
        <v>100</v>
      </c>
      <c r="M68" s="87">
        <f>SUM(M66/M65*100)</f>
        <v>100</v>
      </c>
      <c r="N68" s="87">
        <f>SUM(N66/N65*100)</f>
        <v>100</v>
      </c>
      <c r="O68" s="87">
        <f>SUM(O66/O65*100)</f>
        <v>100</v>
      </c>
      <c r="P68" s="88"/>
      <c r="Q68" s="87">
        <f>SUM(Q66/Q65*100)</f>
        <v>100</v>
      </c>
      <c r="R68" s="88"/>
      <c r="S68" s="87">
        <f>SUM(S66/S65*100)</f>
        <v>100</v>
      </c>
      <c r="T68" s="87">
        <f>SUM(T66/T65*100)</f>
        <v>100</v>
      </c>
      <c r="U68" s="87"/>
      <c r="V68" s="87">
        <f>SUM(V66/V65*100)</f>
        <v>100</v>
      </c>
      <c r="W68" s="87">
        <f>SUM(W66/W65*100)</f>
        <v>100</v>
      </c>
      <c r="X68" s="88"/>
      <c r="Y68" s="88"/>
      <c r="Z68" s="4"/>
    </row>
    <row r="69" spans="1:26" ht="23.25">
      <c r="A69" s="4"/>
      <c r="B69" s="51"/>
      <c r="C69" s="51"/>
      <c r="D69" s="51"/>
      <c r="E69" s="51"/>
      <c r="F69" s="57"/>
      <c r="G69" s="58"/>
      <c r="H69" s="58"/>
      <c r="I69" s="53"/>
      <c r="J69" s="53"/>
      <c r="K69" s="54"/>
      <c r="L69" s="87"/>
      <c r="M69" s="88"/>
      <c r="N69" s="87"/>
      <c r="O69" s="87"/>
      <c r="P69" s="88"/>
      <c r="Q69" s="88"/>
      <c r="R69" s="88"/>
      <c r="S69" s="87"/>
      <c r="T69" s="87"/>
      <c r="U69" s="87"/>
      <c r="V69" s="88"/>
      <c r="W69" s="88"/>
      <c r="X69" s="88"/>
      <c r="Y69" s="88"/>
      <c r="Z69" s="4"/>
    </row>
    <row r="70" spans="1:26" ht="23.25">
      <c r="A70" s="4"/>
      <c r="B70" s="51"/>
      <c r="C70" s="51"/>
      <c r="D70" s="51"/>
      <c r="E70" s="51"/>
      <c r="F70" s="51" t="s">
        <v>53</v>
      </c>
      <c r="G70" s="51"/>
      <c r="H70" s="51"/>
      <c r="I70" s="64"/>
      <c r="J70" s="53" t="s">
        <v>70</v>
      </c>
      <c r="K70" s="54"/>
      <c r="L70" s="87"/>
      <c r="M70" s="88"/>
      <c r="N70" s="87"/>
      <c r="O70" s="87"/>
      <c r="P70" s="88"/>
      <c r="Q70" s="88"/>
      <c r="R70" s="88"/>
      <c r="S70" s="87"/>
      <c r="T70" s="87"/>
      <c r="U70" s="87"/>
      <c r="V70" s="88"/>
      <c r="W70" s="88"/>
      <c r="X70" s="87"/>
      <c r="Y70" s="87"/>
      <c r="Z70" s="4"/>
    </row>
    <row r="71" spans="1:26" ht="23.25">
      <c r="A71" s="4"/>
      <c r="B71" s="57"/>
      <c r="C71" s="57"/>
      <c r="D71" s="57"/>
      <c r="E71" s="57"/>
      <c r="F71" s="51"/>
      <c r="G71" s="51"/>
      <c r="H71" s="51"/>
      <c r="I71" s="52"/>
      <c r="J71" s="53" t="s">
        <v>20</v>
      </c>
      <c r="K71" s="54"/>
      <c r="L71" s="87"/>
      <c r="M71" s="88"/>
      <c r="N71" s="87"/>
      <c r="O71" s="87"/>
      <c r="P71" s="88"/>
      <c r="Q71" s="88"/>
      <c r="R71" s="88"/>
      <c r="S71" s="87"/>
      <c r="T71" s="87"/>
      <c r="U71" s="87"/>
      <c r="V71" s="88"/>
      <c r="W71" s="88"/>
      <c r="X71" s="88"/>
      <c r="Y71" s="88"/>
      <c r="Z71" s="4"/>
    </row>
    <row r="72" spans="1:26" ht="23.25">
      <c r="A72" s="4"/>
      <c r="B72" s="57"/>
      <c r="C72" s="58"/>
      <c r="D72" s="58"/>
      <c r="E72" s="58"/>
      <c r="F72" s="51"/>
      <c r="G72" s="51"/>
      <c r="H72" s="51"/>
      <c r="I72" s="64"/>
      <c r="J72" s="53" t="s">
        <v>59</v>
      </c>
      <c r="K72" s="54"/>
      <c r="L72" s="89">
        <f aca="true" t="shared" si="10" ref="L72:O74">SUM(L79)</f>
        <v>161768.8</v>
      </c>
      <c r="M72" s="89">
        <f t="shared" si="10"/>
        <v>5721.7</v>
      </c>
      <c r="N72" s="89">
        <f t="shared" si="10"/>
        <v>30365.5</v>
      </c>
      <c r="O72" s="89">
        <f t="shared" si="10"/>
        <v>111</v>
      </c>
      <c r="P72" s="89"/>
      <c r="Q72" s="87">
        <f>SUM(L72+M72+N72+O72)</f>
        <v>197967</v>
      </c>
      <c r="R72" s="89"/>
      <c r="S72" s="89">
        <f aca="true" t="shared" si="11" ref="S72:T74">SUM(S79)</f>
        <v>7157.1</v>
      </c>
      <c r="T72" s="89">
        <f t="shared" si="11"/>
        <v>4300</v>
      </c>
      <c r="U72" s="89"/>
      <c r="V72" s="87">
        <f>SUM(R72+S72+T72)</f>
        <v>11457.1</v>
      </c>
      <c r="W72" s="87">
        <f>SUM(V72+Q72)</f>
        <v>209424.1</v>
      </c>
      <c r="X72" s="87">
        <f>SUM(Q72*100/W72)</f>
        <v>94.52923517398428</v>
      </c>
      <c r="Y72" s="87">
        <f>SUM(V72*100/W72)</f>
        <v>5.470764826015726</v>
      </c>
      <c r="Z72" s="4"/>
    </row>
    <row r="73" spans="1:26" ht="23.25">
      <c r="A73" s="4"/>
      <c r="B73" s="57"/>
      <c r="C73" s="57"/>
      <c r="D73" s="57"/>
      <c r="E73" s="57"/>
      <c r="F73" s="51"/>
      <c r="G73" s="51"/>
      <c r="H73" s="51"/>
      <c r="I73" s="64"/>
      <c r="J73" s="53" t="s">
        <v>60</v>
      </c>
      <c r="K73" s="54"/>
      <c r="L73" s="87">
        <f t="shared" si="10"/>
        <v>193000.1</v>
      </c>
      <c r="M73" s="88">
        <f t="shared" si="10"/>
        <v>5454.9</v>
      </c>
      <c r="N73" s="87">
        <f t="shared" si="10"/>
        <v>38033.4</v>
      </c>
      <c r="O73" s="87">
        <f t="shared" si="10"/>
        <v>102</v>
      </c>
      <c r="P73" s="88"/>
      <c r="Q73" s="88">
        <f>SUM(L73:P73)</f>
        <v>236590.4</v>
      </c>
      <c r="R73" s="88"/>
      <c r="S73" s="87">
        <f t="shared" si="11"/>
        <v>8803.2</v>
      </c>
      <c r="T73" s="87">
        <f t="shared" si="11"/>
        <v>4300</v>
      </c>
      <c r="U73" s="87"/>
      <c r="V73" s="88">
        <f>SUM(S73:U73)</f>
        <v>13103.2</v>
      </c>
      <c r="W73" s="88">
        <f>SUM(V73+Q73)</f>
        <v>249693.6</v>
      </c>
      <c r="X73" s="87">
        <f>SUM(Q73*100/W73)</f>
        <v>94.75228840466876</v>
      </c>
      <c r="Y73" s="87">
        <f>SUM(V73*100/W73)</f>
        <v>5.247711595331237</v>
      </c>
      <c r="Z73" s="4"/>
    </row>
    <row r="74" spans="1:26" ht="23.25">
      <c r="A74" s="4"/>
      <c r="B74" s="57"/>
      <c r="C74" s="57"/>
      <c r="D74" s="57"/>
      <c r="E74" s="57"/>
      <c r="F74" s="51"/>
      <c r="G74" s="51"/>
      <c r="H74" s="51"/>
      <c r="I74" s="64"/>
      <c r="J74" s="53" t="s">
        <v>61</v>
      </c>
      <c r="K74" s="54"/>
      <c r="L74" s="87">
        <f t="shared" si="10"/>
        <v>193000.1</v>
      </c>
      <c r="M74" s="88">
        <f t="shared" si="10"/>
        <v>5454.9</v>
      </c>
      <c r="N74" s="87">
        <f t="shared" si="10"/>
        <v>34907.9</v>
      </c>
      <c r="O74" s="87">
        <f t="shared" si="10"/>
        <v>102</v>
      </c>
      <c r="P74" s="88"/>
      <c r="Q74" s="88">
        <f>SUM(L74:P74)</f>
        <v>233464.9</v>
      </c>
      <c r="R74" s="88"/>
      <c r="S74" s="87">
        <f t="shared" si="11"/>
        <v>8803.2</v>
      </c>
      <c r="T74" s="87">
        <f t="shared" si="11"/>
        <v>2600.5</v>
      </c>
      <c r="U74" s="87"/>
      <c r="V74" s="88">
        <f>SUM(S74:U74)</f>
        <v>11403.7</v>
      </c>
      <c r="W74" s="88">
        <f>SUM(V74+Q74)</f>
        <v>244868.6</v>
      </c>
      <c r="X74" s="87">
        <f>SUM(Q74*100/W74)</f>
        <v>95.3429308616948</v>
      </c>
      <c r="Y74" s="87">
        <f>SUM(V74*100/W74)</f>
        <v>4.657069138305197</v>
      </c>
      <c r="Z74" s="4"/>
    </row>
    <row r="75" spans="1:26" ht="23.25">
      <c r="A75" s="4"/>
      <c r="B75" s="57"/>
      <c r="C75" s="57"/>
      <c r="D75" s="57"/>
      <c r="E75" s="57"/>
      <c r="F75" s="51"/>
      <c r="G75" s="51"/>
      <c r="H75" s="51"/>
      <c r="I75" s="64"/>
      <c r="J75" s="53" t="s">
        <v>62</v>
      </c>
      <c r="K75" s="54"/>
      <c r="L75" s="87">
        <f>SUM(L74/L72*100)</f>
        <v>119.30613319750162</v>
      </c>
      <c r="M75" s="87">
        <f>SUM(M74/M72*100)</f>
        <v>95.33705017739481</v>
      </c>
      <c r="N75" s="87">
        <f>SUM(N74/N72*100)</f>
        <v>114.95908185276053</v>
      </c>
      <c r="O75" s="87">
        <f>SUM(O74/O72*100)</f>
        <v>91.8918918918919</v>
      </c>
      <c r="P75" s="88"/>
      <c r="Q75" s="87">
        <f>SUM(Q74/Q72*100)</f>
        <v>117.93122086004233</v>
      </c>
      <c r="R75" s="88"/>
      <c r="S75" s="87">
        <f>SUM(S74/S72*100)</f>
        <v>122.99953891939472</v>
      </c>
      <c r="T75" s="87">
        <f>SUM(T74/T72*100)</f>
        <v>60.47674418604652</v>
      </c>
      <c r="U75" s="87"/>
      <c r="V75" s="87">
        <f>SUM(V74/V72*100)</f>
        <v>99.53391346850425</v>
      </c>
      <c r="W75" s="87">
        <f>SUM(W74/W72*100)</f>
        <v>116.92474743833208</v>
      </c>
      <c r="X75" s="88"/>
      <c r="Y75" s="88"/>
      <c r="Z75" s="4"/>
    </row>
    <row r="76" spans="1:26" ht="23.25">
      <c r="A76" s="4"/>
      <c r="B76" s="57"/>
      <c r="C76" s="57"/>
      <c r="D76" s="57"/>
      <c r="E76" s="57"/>
      <c r="F76" s="51"/>
      <c r="G76" s="51"/>
      <c r="H76" s="51"/>
      <c r="I76" s="64"/>
      <c r="J76" s="53" t="s">
        <v>63</v>
      </c>
      <c r="K76" s="54"/>
      <c r="L76" s="87">
        <f>SUM(L74/L73*100)</f>
        <v>100</v>
      </c>
      <c r="M76" s="87">
        <f>SUM(M74/M73*100)</f>
        <v>100</v>
      </c>
      <c r="N76" s="87">
        <f>SUM(N74/N73*100)</f>
        <v>91.78222299347416</v>
      </c>
      <c r="O76" s="87">
        <f>SUM(O74/O73*100)</f>
        <v>100</v>
      </c>
      <c r="P76" s="88"/>
      <c r="Q76" s="87">
        <f>SUM(Q74/Q73*100)</f>
        <v>98.67894048110152</v>
      </c>
      <c r="R76" s="88"/>
      <c r="S76" s="87">
        <f>SUM(S74/S73*100)</f>
        <v>100</v>
      </c>
      <c r="T76" s="87">
        <f>SUM(T74/T73*100)</f>
        <v>60.47674418604652</v>
      </c>
      <c r="U76" s="87"/>
      <c r="V76" s="87">
        <f>SUM(V74/V73*100)</f>
        <v>87.02988582941572</v>
      </c>
      <c r="W76" s="87">
        <f>SUM(W74/W73*100)</f>
        <v>98.06763168939852</v>
      </c>
      <c r="X76" s="88"/>
      <c r="Y76" s="88"/>
      <c r="Z76" s="4"/>
    </row>
    <row r="77" spans="1:26" ht="23.25">
      <c r="A77" s="4"/>
      <c r="B77" s="57"/>
      <c r="C77" s="57"/>
      <c r="D77" s="57"/>
      <c r="E77" s="57"/>
      <c r="F77" s="51"/>
      <c r="G77" s="51"/>
      <c r="H77" s="51"/>
      <c r="I77" s="64"/>
      <c r="J77" s="53"/>
      <c r="K77" s="54"/>
      <c r="L77" s="87"/>
      <c r="M77" s="88"/>
      <c r="N77" s="87"/>
      <c r="O77" s="87"/>
      <c r="P77" s="88"/>
      <c r="Q77" s="88"/>
      <c r="R77" s="88"/>
      <c r="S77" s="87"/>
      <c r="T77" s="87"/>
      <c r="U77" s="87"/>
      <c r="V77" s="88"/>
      <c r="W77" s="88"/>
      <c r="X77" s="88"/>
      <c r="Y77" s="88"/>
      <c r="Z77" s="4"/>
    </row>
    <row r="78" spans="1:26" ht="23.25">
      <c r="A78" s="4"/>
      <c r="B78" s="57"/>
      <c r="C78" s="57"/>
      <c r="D78" s="57"/>
      <c r="E78" s="57"/>
      <c r="F78" s="58"/>
      <c r="G78" s="57" t="s">
        <v>64</v>
      </c>
      <c r="H78" s="58"/>
      <c r="I78" s="53"/>
      <c r="J78" s="53" t="s">
        <v>65</v>
      </c>
      <c r="K78" s="54"/>
      <c r="L78" s="87"/>
      <c r="M78" s="87"/>
      <c r="N78" s="87"/>
      <c r="O78" s="87"/>
      <c r="P78" s="88"/>
      <c r="Q78" s="87"/>
      <c r="R78" s="88"/>
      <c r="S78" s="87"/>
      <c r="T78" s="87"/>
      <c r="U78" s="87"/>
      <c r="V78" s="87"/>
      <c r="W78" s="87"/>
      <c r="X78" s="88"/>
      <c r="Y78" s="88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 t="s">
        <v>59</v>
      </c>
      <c r="K79" s="54"/>
      <c r="L79" s="87">
        <f aca="true" t="shared" si="12" ref="L79:O81">SUM(L86)</f>
        <v>161768.8</v>
      </c>
      <c r="M79" s="88">
        <f t="shared" si="12"/>
        <v>5721.7</v>
      </c>
      <c r="N79" s="87">
        <f t="shared" si="12"/>
        <v>30365.5</v>
      </c>
      <c r="O79" s="87">
        <f t="shared" si="12"/>
        <v>111</v>
      </c>
      <c r="P79" s="88"/>
      <c r="Q79" s="87">
        <f>SUM(L79+M79+N79+O79)</f>
        <v>197967</v>
      </c>
      <c r="R79" s="88"/>
      <c r="S79" s="87">
        <f aca="true" t="shared" si="13" ref="S79:T81">SUM(S86)</f>
        <v>7157.1</v>
      </c>
      <c r="T79" s="87">
        <f t="shared" si="13"/>
        <v>4300</v>
      </c>
      <c r="U79" s="87"/>
      <c r="V79" s="87">
        <f>SUM(R79+S79+T79)</f>
        <v>11457.1</v>
      </c>
      <c r="W79" s="87">
        <f>SUM(V79+Q79)</f>
        <v>209424.1</v>
      </c>
      <c r="X79" s="87">
        <f>SUM(Q79*100/W79)</f>
        <v>94.52923517398428</v>
      </c>
      <c r="Y79" s="87">
        <f>SUM(V79*100/W79)</f>
        <v>5.470764826015726</v>
      </c>
      <c r="Z79" s="4"/>
    </row>
    <row r="80" spans="1:26" ht="23.25">
      <c r="A80" s="4"/>
      <c r="B80" s="51"/>
      <c r="C80" s="51"/>
      <c r="D80" s="51"/>
      <c r="E80" s="51"/>
      <c r="F80" s="57"/>
      <c r="G80" s="58"/>
      <c r="H80" s="58"/>
      <c r="I80" s="53"/>
      <c r="J80" s="53" t="s">
        <v>60</v>
      </c>
      <c r="K80" s="54"/>
      <c r="L80" s="87">
        <f t="shared" si="12"/>
        <v>193000.1</v>
      </c>
      <c r="M80" s="88">
        <f t="shared" si="12"/>
        <v>5454.9</v>
      </c>
      <c r="N80" s="87">
        <f t="shared" si="12"/>
        <v>38033.4</v>
      </c>
      <c r="O80" s="87">
        <f t="shared" si="12"/>
        <v>102</v>
      </c>
      <c r="P80" s="88"/>
      <c r="Q80" s="88">
        <f>SUM(L80:P80)</f>
        <v>236590.4</v>
      </c>
      <c r="R80" s="88"/>
      <c r="S80" s="87">
        <f t="shared" si="13"/>
        <v>8803.2</v>
      </c>
      <c r="T80" s="87">
        <f t="shared" si="13"/>
        <v>4300</v>
      </c>
      <c r="U80" s="87"/>
      <c r="V80" s="88">
        <f>SUM(S80:U80)</f>
        <v>13103.2</v>
      </c>
      <c r="W80" s="88">
        <f>SUM(V80+Q80)</f>
        <v>249693.6</v>
      </c>
      <c r="X80" s="87">
        <f>SUM(Q80*100/W80)</f>
        <v>94.75228840466876</v>
      </c>
      <c r="Y80" s="87">
        <f>SUM(V80*100/W80)</f>
        <v>5.247711595331237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61</v>
      </c>
      <c r="K81" s="54"/>
      <c r="L81" s="87">
        <f t="shared" si="12"/>
        <v>193000.1</v>
      </c>
      <c r="M81" s="88">
        <f t="shared" si="12"/>
        <v>5454.9</v>
      </c>
      <c r="N81" s="87">
        <f t="shared" si="12"/>
        <v>34907.9</v>
      </c>
      <c r="O81" s="87">
        <f t="shared" si="12"/>
        <v>102</v>
      </c>
      <c r="P81" s="88"/>
      <c r="Q81" s="88">
        <f>SUM(L81:P81)</f>
        <v>233464.9</v>
      </c>
      <c r="R81" s="88"/>
      <c r="S81" s="87">
        <f t="shared" si="13"/>
        <v>8803.2</v>
      </c>
      <c r="T81" s="87">
        <f t="shared" si="13"/>
        <v>2600.5</v>
      </c>
      <c r="U81" s="87"/>
      <c r="V81" s="88">
        <f>SUM(S81:U81)</f>
        <v>11403.7</v>
      </c>
      <c r="W81" s="88">
        <f>SUM(V81+Q81)</f>
        <v>244868.6</v>
      </c>
      <c r="X81" s="87">
        <f>SUM(Q81*100/W81)</f>
        <v>95.3429308616948</v>
      </c>
      <c r="Y81" s="87">
        <f>SUM(V81*100/W81)</f>
        <v>4.657069138305197</v>
      </c>
      <c r="Z81" s="4"/>
    </row>
    <row r="82" spans="1:26" ht="23.25">
      <c r="A82" s="4"/>
      <c r="B82" s="57"/>
      <c r="C82" s="57"/>
      <c r="D82" s="57"/>
      <c r="E82" s="57"/>
      <c r="F82" s="51"/>
      <c r="G82" s="51"/>
      <c r="H82" s="51"/>
      <c r="I82" s="64"/>
      <c r="J82" s="53" t="s">
        <v>62</v>
      </c>
      <c r="K82" s="54"/>
      <c r="L82" s="87">
        <f>SUM(L81/L79*100)</f>
        <v>119.30613319750162</v>
      </c>
      <c r="M82" s="87">
        <f>SUM(M81/M79*100)</f>
        <v>95.33705017739481</v>
      </c>
      <c r="N82" s="87">
        <f>SUM(N81/N79*100)</f>
        <v>114.95908185276053</v>
      </c>
      <c r="O82" s="87">
        <f>SUM(O81/O79*100)</f>
        <v>91.8918918918919</v>
      </c>
      <c r="P82" s="88"/>
      <c r="Q82" s="87">
        <f>SUM(Q81/Q79*100)</f>
        <v>117.93122086004233</v>
      </c>
      <c r="R82" s="88"/>
      <c r="S82" s="87">
        <f>SUM(S81/S79*100)</f>
        <v>122.99953891939472</v>
      </c>
      <c r="T82" s="87">
        <f>SUM(T81/T79*100)</f>
        <v>60.47674418604652</v>
      </c>
      <c r="U82" s="87"/>
      <c r="V82" s="87">
        <f>SUM(V81/V79*100)</f>
        <v>99.53391346850425</v>
      </c>
      <c r="W82" s="87">
        <f>SUM(W81/W79*100)</f>
        <v>116.92474743833208</v>
      </c>
      <c r="X82" s="88"/>
      <c r="Y82" s="88"/>
      <c r="Z82" s="4"/>
    </row>
    <row r="83" spans="1:26" ht="23.25">
      <c r="A83" s="4"/>
      <c r="B83" s="57"/>
      <c r="C83" s="58"/>
      <c r="D83" s="58"/>
      <c r="E83" s="58"/>
      <c r="F83" s="51"/>
      <c r="G83" s="51"/>
      <c r="H83" s="51"/>
      <c r="I83" s="64"/>
      <c r="J83" s="53" t="s">
        <v>63</v>
      </c>
      <c r="K83" s="54"/>
      <c r="L83" s="89">
        <f>SUM(L81/L80*100)</f>
        <v>100</v>
      </c>
      <c r="M83" s="89">
        <f>SUM(M81/M80*100)</f>
        <v>100</v>
      </c>
      <c r="N83" s="89">
        <f>SUM(N81/N80*100)</f>
        <v>91.78222299347416</v>
      </c>
      <c r="O83" s="89">
        <f>SUM(O81/O80*100)</f>
        <v>100</v>
      </c>
      <c r="P83" s="89"/>
      <c r="Q83" s="89">
        <f>SUM(Q81/Q80*100)</f>
        <v>98.67894048110152</v>
      </c>
      <c r="R83" s="89"/>
      <c r="S83" s="89">
        <f>SUM(S81/S80*100)</f>
        <v>100</v>
      </c>
      <c r="T83" s="89">
        <f>SUM(T81/T80*100)</f>
        <v>60.47674418604652</v>
      </c>
      <c r="U83" s="89"/>
      <c r="V83" s="89">
        <f>SUM(V81/V80*100)</f>
        <v>87.02988582941572</v>
      </c>
      <c r="W83" s="89">
        <f>SUM(W81/W80*100)</f>
        <v>98.06763168939852</v>
      </c>
      <c r="X83" s="87"/>
      <c r="Y83" s="87"/>
      <c r="Z83" s="4"/>
    </row>
    <row r="84" spans="1:26" ht="23.25">
      <c r="A84" s="4"/>
      <c r="B84" s="57"/>
      <c r="C84" s="57"/>
      <c r="D84" s="57"/>
      <c r="E84" s="57"/>
      <c r="F84" s="51"/>
      <c r="G84" s="51"/>
      <c r="H84" s="51"/>
      <c r="I84" s="64"/>
      <c r="J84" s="53"/>
      <c r="K84" s="54"/>
      <c r="L84" s="87"/>
      <c r="M84" s="88"/>
      <c r="N84" s="87"/>
      <c r="O84" s="87"/>
      <c r="P84" s="88"/>
      <c r="Q84" s="88"/>
      <c r="R84" s="88"/>
      <c r="S84" s="87"/>
      <c r="T84" s="87"/>
      <c r="U84" s="87"/>
      <c r="V84" s="88"/>
      <c r="W84" s="88"/>
      <c r="X84" s="88"/>
      <c r="Y84" s="88"/>
      <c r="Z84" s="4"/>
    </row>
    <row r="85" spans="1:26" ht="23.25">
      <c r="A85" s="4"/>
      <c r="B85" s="57"/>
      <c r="C85" s="57"/>
      <c r="D85" s="57"/>
      <c r="E85" s="57"/>
      <c r="F85" s="51"/>
      <c r="G85" s="51"/>
      <c r="H85" s="51" t="s">
        <v>71</v>
      </c>
      <c r="I85" s="64"/>
      <c r="J85" s="53" t="s">
        <v>72</v>
      </c>
      <c r="K85" s="54"/>
      <c r="L85" s="87"/>
      <c r="M85" s="88"/>
      <c r="N85" s="87"/>
      <c r="O85" s="87"/>
      <c r="P85" s="88"/>
      <c r="Q85" s="88"/>
      <c r="R85" s="88"/>
      <c r="S85" s="87"/>
      <c r="T85" s="87"/>
      <c r="U85" s="87"/>
      <c r="V85" s="88"/>
      <c r="W85" s="88"/>
      <c r="X85" s="87"/>
      <c r="Y85" s="87"/>
      <c r="Z85" s="4"/>
    </row>
    <row r="86" spans="1:26" ht="23.25">
      <c r="A86" s="4"/>
      <c r="B86" s="57"/>
      <c r="C86" s="57"/>
      <c r="D86" s="57"/>
      <c r="E86" s="57"/>
      <c r="F86" s="51"/>
      <c r="G86" s="51"/>
      <c r="H86" s="51"/>
      <c r="I86" s="64"/>
      <c r="J86" s="53" t="s">
        <v>59</v>
      </c>
      <c r="K86" s="54"/>
      <c r="L86" s="87">
        <v>161768.8</v>
      </c>
      <c r="M86" s="88">
        <v>5721.7</v>
      </c>
      <c r="N86" s="87">
        <v>30365.5</v>
      </c>
      <c r="O86" s="87">
        <v>111</v>
      </c>
      <c r="P86" s="88"/>
      <c r="Q86" s="87">
        <f>SUM(L86+M86+N86+O86)</f>
        <v>197967</v>
      </c>
      <c r="R86" s="88"/>
      <c r="S86" s="87">
        <v>7157.1</v>
      </c>
      <c r="T86" s="87">
        <v>4300</v>
      </c>
      <c r="U86" s="87"/>
      <c r="V86" s="87">
        <f>SUM(R86+S86+T86)</f>
        <v>11457.1</v>
      </c>
      <c r="W86" s="87">
        <f>SUM(V86+Q86)</f>
        <v>209424.1</v>
      </c>
      <c r="X86" s="87">
        <f>SUM(Q86*100/W86)</f>
        <v>94.52923517398428</v>
      </c>
      <c r="Y86" s="87">
        <f>SUM(V86*100/W86)</f>
        <v>5.470764826015726</v>
      </c>
      <c r="Z86" s="4"/>
    </row>
    <row r="87" spans="1:26" ht="23.25">
      <c r="A87" s="4"/>
      <c r="B87" s="57"/>
      <c r="C87" s="57"/>
      <c r="D87" s="57"/>
      <c r="E87" s="57"/>
      <c r="F87" s="51"/>
      <c r="G87" s="51"/>
      <c r="H87" s="51"/>
      <c r="I87" s="64"/>
      <c r="J87" s="53" t="s">
        <v>60</v>
      </c>
      <c r="K87" s="54"/>
      <c r="L87" s="87">
        <v>193000.1</v>
      </c>
      <c r="M87" s="87">
        <v>5454.9</v>
      </c>
      <c r="N87" s="87">
        <v>38033.4</v>
      </c>
      <c r="O87" s="87">
        <v>102</v>
      </c>
      <c r="P87" s="88"/>
      <c r="Q87" s="87">
        <f>SUM(L87+M87+N87+O87)</f>
        <v>236590.4</v>
      </c>
      <c r="R87" s="88"/>
      <c r="S87" s="87">
        <v>8803.2</v>
      </c>
      <c r="T87" s="87">
        <v>4300</v>
      </c>
      <c r="U87" s="87"/>
      <c r="V87" s="87">
        <f>SUM(S87:U87)</f>
        <v>13103.2</v>
      </c>
      <c r="W87" s="87">
        <f>SUM(V87+Q87)</f>
        <v>249693.6</v>
      </c>
      <c r="X87" s="87">
        <f>SUM(Q87*100/W87)</f>
        <v>94.75228840466876</v>
      </c>
      <c r="Y87" s="87">
        <f>SUM(V87*100/W87)</f>
        <v>5.247711595331237</v>
      </c>
      <c r="Z87" s="4"/>
    </row>
    <row r="88" spans="1:26" ht="23.25">
      <c r="A88" s="4"/>
      <c r="B88" s="57"/>
      <c r="C88" s="57"/>
      <c r="D88" s="57"/>
      <c r="E88" s="57"/>
      <c r="F88" s="51"/>
      <c r="G88" s="51"/>
      <c r="H88" s="51"/>
      <c r="I88" s="64"/>
      <c r="J88" s="53" t="s">
        <v>61</v>
      </c>
      <c r="K88" s="54"/>
      <c r="L88" s="87">
        <v>193000.1</v>
      </c>
      <c r="M88" s="88">
        <v>5454.9</v>
      </c>
      <c r="N88" s="87">
        <v>34907.9</v>
      </c>
      <c r="O88" s="87">
        <v>102</v>
      </c>
      <c r="P88" s="88"/>
      <c r="Q88" s="88">
        <f>SUM(L88+M88+N88+O88)</f>
        <v>233464.9</v>
      </c>
      <c r="R88" s="88"/>
      <c r="S88" s="87">
        <v>8803.2</v>
      </c>
      <c r="T88" s="87">
        <v>2600.5</v>
      </c>
      <c r="U88" s="87"/>
      <c r="V88" s="88">
        <f>SUM(S88+T88)</f>
        <v>11403.7</v>
      </c>
      <c r="W88" s="88">
        <f>SUM(V88+Q88)</f>
        <v>244868.6</v>
      </c>
      <c r="X88" s="87">
        <f>SUM(Q88*100/W88)</f>
        <v>95.3429308616948</v>
      </c>
      <c r="Y88" s="87">
        <f>SUM(V88*100/W88)</f>
        <v>4.657069138305197</v>
      </c>
      <c r="Z88" s="4"/>
    </row>
    <row r="89" spans="1:26" ht="23.25">
      <c r="A89" s="4"/>
      <c r="B89" s="57"/>
      <c r="C89" s="57"/>
      <c r="D89" s="57"/>
      <c r="E89" s="57"/>
      <c r="F89" s="58"/>
      <c r="G89" s="58"/>
      <c r="H89" s="58"/>
      <c r="I89" s="53"/>
      <c r="J89" s="53" t="s">
        <v>62</v>
      </c>
      <c r="K89" s="54"/>
      <c r="L89" s="87">
        <f>SUM(L88/L86*100)</f>
        <v>119.30613319750162</v>
      </c>
      <c r="M89" s="87">
        <f>SUM(M88/M86*100)</f>
        <v>95.33705017739481</v>
      </c>
      <c r="N89" s="87">
        <f>SUM(N88/N86*100)</f>
        <v>114.95908185276053</v>
      </c>
      <c r="O89" s="87">
        <f>SUM(O88/O86*100)</f>
        <v>91.8918918918919</v>
      </c>
      <c r="P89" s="88"/>
      <c r="Q89" s="87">
        <f>SUM(Q88/Q86*100)</f>
        <v>117.93122086004233</v>
      </c>
      <c r="R89" s="88"/>
      <c r="S89" s="87">
        <f>SUM(S88/S86*100)</f>
        <v>122.99953891939472</v>
      </c>
      <c r="T89" s="87">
        <f>SUM(T88/T86*100)</f>
        <v>60.47674418604652</v>
      </c>
      <c r="U89" s="87"/>
      <c r="V89" s="87">
        <f>SUM(V88/V86*100)</f>
        <v>99.53391346850425</v>
      </c>
      <c r="W89" s="87">
        <f>SUM(W88/W86*100)</f>
        <v>116.92474743833208</v>
      </c>
      <c r="X89" s="88"/>
      <c r="Y89" s="88"/>
      <c r="Z89" s="4"/>
    </row>
    <row r="90" spans="1:26" ht="23.25">
      <c r="A90" s="4"/>
      <c r="B90" s="65"/>
      <c r="C90" s="65"/>
      <c r="D90" s="65"/>
      <c r="E90" s="65"/>
      <c r="F90" s="80"/>
      <c r="G90" s="80"/>
      <c r="H90" s="80"/>
      <c r="I90" s="81"/>
      <c r="J90" s="82"/>
      <c r="K90" s="83"/>
      <c r="L90" s="93"/>
      <c r="M90" s="92"/>
      <c r="N90" s="93"/>
      <c r="O90" s="93"/>
      <c r="P90" s="92"/>
      <c r="Q90" s="92"/>
      <c r="R90" s="92"/>
      <c r="S90" s="93"/>
      <c r="T90" s="93"/>
      <c r="U90" s="93"/>
      <c r="V90" s="92"/>
      <c r="W90" s="92"/>
      <c r="X90" s="92"/>
      <c r="Y90" s="92"/>
      <c r="Z90" s="8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80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48</v>
      </c>
      <c r="C99" s="51"/>
      <c r="D99" s="51" t="s">
        <v>50</v>
      </c>
      <c r="E99" s="51"/>
      <c r="F99" s="51" t="s">
        <v>53</v>
      </c>
      <c r="G99" s="57" t="s">
        <v>64</v>
      </c>
      <c r="H99" s="51" t="s">
        <v>71</v>
      </c>
      <c r="I99" s="64"/>
      <c r="J99" s="53" t="s">
        <v>63</v>
      </c>
      <c r="K99" s="56"/>
      <c r="L99" s="74">
        <f>SUM(L88/L87*100)</f>
        <v>100</v>
      </c>
      <c r="M99" s="74">
        <f>SUM(M88/M87*100)</f>
        <v>100</v>
      </c>
      <c r="N99" s="74">
        <f>SUM(N88/N87*100)</f>
        <v>91.78222299347416</v>
      </c>
      <c r="O99" s="74">
        <f>SUM(O88/O87*100)</f>
        <v>100</v>
      </c>
      <c r="P99" s="74"/>
      <c r="Q99" s="74">
        <f>SUM(Q88/Q87*100)</f>
        <v>98.67894048110152</v>
      </c>
      <c r="R99" s="74"/>
      <c r="S99" s="74">
        <f>SUM(S88/S87*100)</f>
        <v>100</v>
      </c>
      <c r="T99" s="74">
        <f>SUM(T88/T87*100)</f>
        <v>60.47674418604652</v>
      </c>
      <c r="U99" s="77"/>
      <c r="V99" s="74">
        <f>SUM(V88/V87*100)</f>
        <v>87.02988582941572</v>
      </c>
      <c r="W99" s="74">
        <f>SUM(W88/W87*100)</f>
        <v>98.06763168939852</v>
      </c>
      <c r="X99" s="23"/>
      <c r="Y99" s="87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3"/>
      <c r="K100" s="54"/>
      <c r="L100" s="74"/>
      <c r="M100" s="23"/>
      <c r="N100" s="74"/>
      <c r="O100" s="74"/>
      <c r="P100" s="23"/>
      <c r="Q100" s="23"/>
      <c r="R100" s="23"/>
      <c r="S100" s="74"/>
      <c r="T100" s="74"/>
      <c r="U100" s="74"/>
      <c r="V100" s="23"/>
      <c r="W100" s="23"/>
      <c r="X100" s="23"/>
      <c r="Y100" s="23"/>
      <c r="Z100" s="4"/>
    </row>
    <row r="101" spans="1:26" ht="23.25">
      <c r="A101" s="4"/>
      <c r="B101" s="85" t="s">
        <v>73</v>
      </c>
      <c r="C101" s="51"/>
      <c r="D101" s="51"/>
      <c r="E101" s="51"/>
      <c r="F101" s="51"/>
      <c r="G101" s="51"/>
      <c r="H101" s="51"/>
      <c r="I101" s="64"/>
      <c r="J101" s="53" t="s">
        <v>74</v>
      </c>
      <c r="K101" s="54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59</v>
      </c>
      <c r="K102" s="54"/>
      <c r="L102" s="87">
        <f>SUM(L109)</f>
        <v>9682</v>
      </c>
      <c r="M102" s="88"/>
      <c r="N102" s="87"/>
      <c r="O102" s="87"/>
      <c r="P102" s="88"/>
      <c r="Q102" s="87">
        <f>SUM(L102+M102+N102+O102)</f>
        <v>9682</v>
      </c>
      <c r="R102" s="88"/>
      <c r="S102" s="87"/>
      <c r="T102" s="87"/>
      <c r="U102" s="87"/>
      <c r="V102" s="88"/>
      <c r="W102" s="87">
        <f>SUM(V102+Q102)</f>
        <v>9682</v>
      </c>
      <c r="X102" s="87">
        <f>SUM(Q102*100/W102)</f>
        <v>100</v>
      </c>
      <c r="Y102" s="87">
        <f>SUM(V102*100/W102)</f>
        <v>0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60</v>
      </c>
      <c r="K103" s="54"/>
      <c r="L103" s="87">
        <f>SUM(L110)</f>
        <v>8220.1</v>
      </c>
      <c r="M103" s="88"/>
      <c r="N103" s="87"/>
      <c r="O103" s="87"/>
      <c r="P103" s="88"/>
      <c r="Q103" s="88">
        <f>SUM(Q110)</f>
        <v>8220.1</v>
      </c>
      <c r="R103" s="88"/>
      <c r="S103" s="87"/>
      <c r="T103" s="87"/>
      <c r="U103" s="87"/>
      <c r="V103" s="88"/>
      <c r="W103" s="88">
        <f>SUM(V103+Q103)</f>
        <v>8220.1</v>
      </c>
      <c r="X103" s="87">
        <f>SUM(Q103*100/W103)</f>
        <v>100</v>
      </c>
      <c r="Y103" s="88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61</v>
      </c>
      <c r="K104" s="54"/>
      <c r="L104" s="87">
        <f>SUM(L111)</f>
        <v>8220.1</v>
      </c>
      <c r="M104" s="88"/>
      <c r="N104" s="87"/>
      <c r="O104" s="87"/>
      <c r="P104" s="88"/>
      <c r="Q104" s="88">
        <f>SUM(Q111)</f>
        <v>8220.1</v>
      </c>
      <c r="R104" s="88"/>
      <c r="S104" s="87"/>
      <c r="T104" s="87"/>
      <c r="U104" s="87"/>
      <c r="V104" s="88"/>
      <c r="W104" s="88">
        <f>SUM(V104+Q104)</f>
        <v>8220.1</v>
      </c>
      <c r="X104" s="87">
        <f>SUM(Q104*100/W104)</f>
        <v>100</v>
      </c>
      <c r="Y104" s="87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62</v>
      </c>
      <c r="K105" s="54"/>
      <c r="L105" s="87">
        <f>SUM(L104/L102*100)</f>
        <v>84.90084693245198</v>
      </c>
      <c r="M105" s="88"/>
      <c r="N105" s="87"/>
      <c r="O105" s="87"/>
      <c r="P105" s="88"/>
      <c r="Q105" s="87">
        <f>SUM(Q104/Q102*100)</f>
        <v>84.90084693245198</v>
      </c>
      <c r="R105" s="88"/>
      <c r="S105" s="87"/>
      <c r="T105" s="87"/>
      <c r="U105" s="87"/>
      <c r="V105" s="88"/>
      <c r="W105" s="87">
        <f>SUM(W104/W102*100)</f>
        <v>84.90084693245198</v>
      </c>
      <c r="X105" s="88"/>
      <c r="Y105" s="88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63</v>
      </c>
      <c r="K106" s="54"/>
      <c r="L106" s="87">
        <f>SUM(L104/L103*100)</f>
        <v>100</v>
      </c>
      <c r="M106" s="88"/>
      <c r="N106" s="87"/>
      <c r="O106" s="87"/>
      <c r="P106" s="88"/>
      <c r="Q106" s="87">
        <f>SUM(Q104/Q103*100)</f>
        <v>100</v>
      </c>
      <c r="R106" s="88"/>
      <c r="S106" s="87"/>
      <c r="T106" s="87"/>
      <c r="U106" s="87"/>
      <c r="V106" s="88"/>
      <c r="W106" s="87">
        <f>SUM(W104/W103*100)</f>
        <v>100</v>
      </c>
      <c r="X106" s="87"/>
      <c r="Y106" s="87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/>
      <c r="K107" s="54"/>
      <c r="L107" s="87"/>
      <c r="M107" s="88"/>
      <c r="N107" s="87"/>
      <c r="O107" s="87"/>
      <c r="P107" s="88"/>
      <c r="Q107" s="88"/>
      <c r="R107" s="88"/>
      <c r="S107" s="87"/>
      <c r="T107" s="87"/>
      <c r="U107" s="87"/>
      <c r="V107" s="88"/>
      <c r="W107" s="88"/>
      <c r="X107" s="88"/>
      <c r="Y107" s="88"/>
      <c r="Z107" s="4"/>
    </row>
    <row r="108" spans="1:26" ht="23.25">
      <c r="A108" s="4"/>
      <c r="B108" s="51"/>
      <c r="C108" s="85" t="s">
        <v>75</v>
      </c>
      <c r="D108" s="51"/>
      <c r="E108" s="51"/>
      <c r="F108" s="51"/>
      <c r="G108" s="51"/>
      <c r="H108" s="51"/>
      <c r="I108" s="64"/>
      <c r="J108" s="53" t="s">
        <v>76</v>
      </c>
      <c r="K108" s="54"/>
      <c r="L108" s="87"/>
      <c r="M108" s="87"/>
      <c r="N108" s="87"/>
      <c r="O108" s="87"/>
      <c r="P108" s="88"/>
      <c r="Q108" s="87"/>
      <c r="R108" s="88"/>
      <c r="S108" s="87"/>
      <c r="T108" s="87"/>
      <c r="U108" s="87"/>
      <c r="V108" s="87"/>
      <c r="W108" s="87"/>
      <c r="X108" s="87"/>
      <c r="Y108" s="87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 t="s">
        <v>59</v>
      </c>
      <c r="K109" s="54"/>
      <c r="L109" s="87">
        <f>SUM(L116)</f>
        <v>9682</v>
      </c>
      <c r="M109" s="88"/>
      <c r="N109" s="87"/>
      <c r="O109" s="87"/>
      <c r="P109" s="88"/>
      <c r="Q109" s="87">
        <f>SUM(L109+M109+N109+O109)</f>
        <v>9682</v>
      </c>
      <c r="R109" s="88"/>
      <c r="S109" s="87"/>
      <c r="T109" s="87"/>
      <c r="U109" s="87"/>
      <c r="V109" s="88"/>
      <c r="W109" s="87">
        <f>SUM(V109+Q109)</f>
        <v>9682</v>
      </c>
      <c r="X109" s="87">
        <f>SUM(Q109*100/W109)</f>
        <v>100</v>
      </c>
      <c r="Y109" s="87">
        <f>SUM(V109*100/W109)</f>
        <v>0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60</v>
      </c>
      <c r="K110" s="54"/>
      <c r="L110" s="87">
        <f>SUM(L117)</f>
        <v>8220.1</v>
      </c>
      <c r="M110" s="87"/>
      <c r="N110" s="87"/>
      <c r="O110" s="87"/>
      <c r="P110" s="89"/>
      <c r="Q110" s="87">
        <f>SUM(Q117)</f>
        <v>8220.1</v>
      </c>
      <c r="R110" s="89"/>
      <c r="S110" s="87"/>
      <c r="T110" s="87"/>
      <c r="U110" s="89"/>
      <c r="V110" s="87"/>
      <c r="W110" s="88">
        <f>SUM(V110+Q110)</f>
        <v>8220.1</v>
      </c>
      <c r="X110" s="87">
        <f>SUM(Q110*100/W110)</f>
        <v>100</v>
      </c>
      <c r="Y110" s="89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61</v>
      </c>
      <c r="K111" s="54"/>
      <c r="L111" s="87">
        <f>SUM(L118)</f>
        <v>8220.1</v>
      </c>
      <c r="M111" s="88"/>
      <c r="N111" s="87"/>
      <c r="O111" s="87"/>
      <c r="P111" s="88"/>
      <c r="Q111" s="88">
        <f>SUM(Q118)</f>
        <v>8220.1</v>
      </c>
      <c r="R111" s="88"/>
      <c r="S111" s="87"/>
      <c r="T111" s="87"/>
      <c r="U111" s="87"/>
      <c r="V111" s="88"/>
      <c r="W111" s="88">
        <f>SUM(V111+Q111)</f>
        <v>8220.1</v>
      </c>
      <c r="X111" s="87">
        <f>SUM(Q111*100/W111)</f>
        <v>100</v>
      </c>
      <c r="Y111" s="88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62</v>
      </c>
      <c r="K112" s="54"/>
      <c r="L112" s="87">
        <f>SUM(L111/L109*100)</f>
        <v>84.90084693245198</v>
      </c>
      <c r="M112" s="88"/>
      <c r="N112" s="87"/>
      <c r="O112" s="87"/>
      <c r="P112" s="88"/>
      <c r="Q112" s="87">
        <f>SUM(Q111/Q109*100)</f>
        <v>84.90084693245198</v>
      </c>
      <c r="R112" s="88"/>
      <c r="S112" s="87"/>
      <c r="T112" s="87"/>
      <c r="U112" s="87"/>
      <c r="V112" s="88"/>
      <c r="W112" s="87">
        <f>SUM(W111/W109*100)</f>
        <v>84.90084693245198</v>
      </c>
      <c r="X112" s="88"/>
      <c r="Y112" s="88"/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63</v>
      </c>
      <c r="K113" s="54"/>
      <c r="L113" s="87">
        <f>SUM(L111/L110*100)</f>
        <v>100</v>
      </c>
      <c r="M113" s="88"/>
      <c r="N113" s="87"/>
      <c r="O113" s="87"/>
      <c r="P113" s="88"/>
      <c r="Q113" s="87">
        <f>SUM(Q111/Q110*100)</f>
        <v>100</v>
      </c>
      <c r="R113" s="88"/>
      <c r="S113" s="87"/>
      <c r="T113" s="87"/>
      <c r="U113" s="87"/>
      <c r="V113" s="88"/>
      <c r="W113" s="87">
        <f>SUM(W111/W110*100)</f>
        <v>100</v>
      </c>
      <c r="X113" s="88"/>
      <c r="Y113" s="88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/>
      <c r="K114" s="54"/>
      <c r="L114" s="87"/>
      <c r="M114" s="88"/>
      <c r="N114" s="87"/>
      <c r="O114" s="87"/>
      <c r="P114" s="88"/>
      <c r="Q114" s="88"/>
      <c r="R114" s="88"/>
      <c r="S114" s="87"/>
      <c r="T114" s="87"/>
      <c r="U114" s="87"/>
      <c r="V114" s="88"/>
      <c r="W114" s="88"/>
      <c r="X114" s="87"/>
      <c r="Y114" s="87"/>
      <c r="Z114" s="4"/>
    </row>
    <row r="115" spans="1:26" ht="23.25">
      <c r="A115" s="4"/>
      <c r="B115" s="51"/>
      <c r="C115" s="51"/>
      <c r="D115" s="85" t="s">
        <v>50</v>
      </c>
      <c r="E115" s="51"/>
      <c r="F115" s="51"/>
      <c r="G115" s="51"/>
      <c r="H115" s="51"/>
      <c r="I115" s="64"/>
      <c r="J115" s="53" t="s">
        <v>49</v>
      </c>
      <c r="K115" s="54"/>
      <c r="L115" s="87"/>
      <c r="M115" s="88"/>
      <c r="N115" s="87"/>
      <c r="O115" s="87"/>
      <c r="P115" s="88"/>
      <c r="Q115" s="88"/>
      <c r="R115" s="88"/>
      <c r="S115" s="87"/>
      <c r="T115" s="87"/>
      <c r="U115" s="87"/>
      <c r="V115" s="88"/>
      <c r="W115" s="88"/>
      <c r="X115" s="88"/>
      <c r="Y115" s="88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 t="s">
        <v>59</v>
      </c>
      <c r="K116" s="54"/>
      <c r="L116" s="89">
        <f>SUM(L123)</f>
        <v>9682</v>
      </c>
      <c r="M116" s="89"/>
      <c r="N116" s="89"/>
      <c r="O116" s="89"/>
      <c r="P116" s="89"/>
      <c r="Q116" s="87">
        <f>SUM(L116+M116+N116+O116)</f>
        <v>9682</v>
      </c>
      <c r="R116" s="89"/>
      <c r="S116" s="89"/>
      <c r="T116" s="89"/>
      <c r="U116" s="89"/>
      <c r="V116" s="89"/>
      <c r="W116" s="87">
        <f>SUM(V116+Q116)</f>
        <v>9682</v>
      </c>
      <c r="X116" s="87">
        <f>SUM(Q116*100/W116)</f>
        <v>100</v>
      </c>
      <c r="Y116" s="87">
        <f>SUM(V116*100/W116)</f>
        <v>0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60</v>
      </c>
      <c r="K117" s="54"/>
      <c r="L117" s="87">
        <f>SUM(L124)</f>
        <v>8220.1</v>
      </c>
      <c r="M117" s="88"/>
      <c r="N117" s="87"/>
      <c r="O117" s="87"/>
      <c r="P117" s="88"/>
      <c r="Q117" s="88">
        <f>SUM(Q124)</f>
        <v>8220.1</v>
      </c>
      <c r="R117" s="88"/>
      <c r="S117" s="87"/>
      <c r="T117" s="87"/>
      <c r="U117" s="87"/>
      <c r="V117" s="88"/>
      <c r="W117" s="88">
        <f>SUM(V117+Q117)</f>
        <v>8220.1</v>
      </c>
      <c r="X117" s="87">
        <f>SUM(Q117*100/W117)</f>
        <v>100</v>
      </c>
      <c r="Y117" s="88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61</v>
      </c>
      <c r="K118" s="54"/>
      <c r="L118" s="87">
        <f>SUM(L125)</f>
        <v>8220.1</v>
      </c>
      <c r="M118" s="88"/>
      <c r="N118" s="87"/>
      <c r="O118" s="87"/>
      <c r="P118" s="88"/>
      <c r="Q118" s="88">
        <f>SUM(Q125)</f>
        <v>8220.1</v>
      </c>
      <c r="R118" s="88"/>
      <c r="S118" s="87"/>
      <c r="T118" s="87"/>
      <c r="U118" s="87"/>
      <c r="V118" s="88"/>
      <c r="W118" s="88">
        <f>SUM(V118+Q118)</f>
        <v>8220.1</v>
      </c>
      <c r="X118" s="87">
        <f>SUM(Q118*100/W118)</f>
        <v>100</v>
      </c>
      <c r="Y118" s="87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62</v>
      </c>
      <c r="K119" s="54"/>
      <c r="L119" s="87">
        <f>SUM(L118/L116*100)</f>
        <v>84.90084693245198</v>
      </c>
      <c r="M119" s="88"/>
      <c r="N119" s="87"/>
      <c r="O119" s="87"/>
      <c r="P119" s="88"/>
      <c r="Q119" s="87">
        <f>SUM(Q118/Q116*100)</f>
        <v>84.90084693245198</v>
      </c>
      <c r="R119" s="88"/>
      <c r="S119" s="87"/>
      <c r="T119" s="87"/>
      <c r="U119" s="87"/>
      <c r="V119" s="88"/>
      <c r="W119" s="87">
        <f>SUM(W118/W116*100)</f>
        <v>84.90084693245198</v>
      </c>
      <c r="X119" s="88"/>
      <c r="Y119" s="88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63</v>
      </c>
      <c r="K120" s="54"/>
      <c r="L120" s="87">
        <f>SUM(L118/L117*100)</f>
        <v>100</v>
      </c>
      <c r="M120" s="87"/>
      <c r="N120" s="87"/>
      <c r="O120" s="87"/>
      <c r="P120" s="88"/>
      <c r="Q120" s="87">
        <f>SUM(Q118/Q117*100)</f>
        <v>100</v>
      </c>
      <c r="R120" s="88"/>
      <c r="S120" s="87"/>
      <c r="T120" s="87"/>
      <c r="U120" s="87"/>
      <c r="V120" s="87"/>
      <c r="W120" s="87">
        <f>SUM(W118/W117*100)</f>
        <v>100</v>
      </c>
      <c r="X120" s="88"/>
      <c r="Y120" s="88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/>
      <c r="K121" s="54"/>
      <c r="L121" s="87"/>
      <c r="M121" s="88"/>
      <c r="N121" s="87"/>
      <c r="O121" s="87"/>
      <c r="P121" s="88"/>
      <c r="Q121" s="88"/>
      <c r="R121" s="88"/>
      <c r="S121" s="87"/>
      <c r="T121" s="87"/>
      <c r="U121" s="87"/>
      <c r="V121" s="88"/>
      <c r="W121" s="88"/>
      <c r="X121" s="88"/>
      <c r="Y121" s="88"/>
      <c r="Z121" s="4"/>
    </row>
    <row r="122" spans="1:26" ht="23.25">
      <c r="A122" s="4"/>
      <c r="B122" s="57"/>
      <c r="C122" s="58"/>
      <c r="D122" s="58"/>
      <c r="E122" s="58"/>
      <c r="F122" s="58" t="s">
        <v>77</v>
      </c>
      <c r="G122" s="58"/>
      <c r="H122" s="58"/>
      <c r="I122" s="53"/>
      <c r="J122" s="53" t="s">
        <v>78</v>
      </c>
      <c r="K122" s="54"/>
      <c r="L122" s="87"/>
      <c r="M122" s="87"/>
      <c r="N122" s="87"/>
      <c r="O122" s="87"/>
      <c r="P122" s="88"/>
      <c r="Q122" s="87"/>
      <c r="R122" s="88"/>
      <c r="S122" s="87"/>
      <c r="T122" s="87"/>
      <c r="U122" s="87"/>
      <c r="V122" s="87"/>
      <c r="W122" s="87"/>
      <c r="X122" s="88"/>
      <c r="Y122" s="88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59</v>
      </c>
      <c r="K123" s="54"/>
      <c r="L123" s="87">
        <f>SUM(L130)</f>
        <v>9682</v>
      </c>
      <c r="M123" s="88"/>
      <c r="N123" s="87"/>
      <c r="O123" s="87"/>
      <c r="P123" s="88"/>
      <c r="Q123" s="87">
        <f>SUM(L123+M123+N123+O123)</f>
        <v>9682</v>
      </c>
      <c r="R123" s="88"/>
      <c r="S123" s="87"/>
      <c r="T123" s="87"/>
      <c r="U123" s="87"/>
      <c r="V123" s="88"/>
      <c r="W123" s="87">
        <f>SUM(V123+Q123)</f>
        <v>9682</v>
      </c>
      <c r="X123" s="87">
        <f>SUM(Q123*100/W123)</f>
        <v>100</v>
      </c>
      <c r="Y123" s="87">
        <f>SUM(V123*100/W123)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60</v>
      </c>
      <c r="K124" s="54"/>
      <c r="L124" s="87">
        <f>SUM(L131)</f>
        <v>8220.1</v>
      </c>
      <c r="M124" s="88"/>
      <c r="N124" s="87"/>
      <c r="O124" s="87"/>
      <c r="P124" s="88"/>
      <c r="Q124" s="88">
        <f>SUM(Q131)</f>
        <v>8220.1</v>
      </c>
      <c r="R124" s="88"/>
      <c r="S124" s="87"/>
      <c r="T124" s="87"/>
      <c r="U124" s="87"/>
      <c r="V124" s="88"/>
      <c r="W124" s="88">
        <f>SUM(V124+Q124)</f>
        <v>8220.1</v>
      </c>
      <c r="X124" s="87">
        <f>SUM(Q124*100/W124)</f>
        <v>100</v>
      </c>
      <c r="Y124" s="88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61</v>
      </c>
      <c r="K125" s="54"/>
      <c r="L125" s="87">
        <f>SUM(L132)</f>
        <v>8220.1</v>
      </c>
      <c r="M125" s="88"/>
      <c r="N125" s="87"/>
      <c r="O125" s="87"/>
      <c r="P125" s="88"/>
      <c r="Q125" s="88">
        <f>SUM(Q132)</f>
        <v>8220.1</v>
      </c>
      <c r="R125" s="88"/>
      <c r="S125" s="87"/>
      <c r="T125" s="87"/>
      <c r="U125" s="87"/>
      <c r="V125" s="88"/>
      <c r="W125" s="88">
        <f>SUM(V125+Q125)</f>
        <v>8220.1</v>
      </c>
      <c r="X125" s="87">
        <f>SUM(Q125*100/W125)</f>
        <v>100</v>
      </c>
      <c r="Y125" s="88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62</v>
      </c>
      <c r="K126" s="54"/>
      <c r="L126" s="87">
        <f>SUM(L125/L123*100)</f>
        <v>84.90084693245198</v>
      </c>
      <c r="M126" s="88"/>
      <c r="N126" s="87"/>
      <c r="O126" s="87"/>
      <c r="P126" s="88"/>
      <c r="Q126" s="87">
        <f>SUM(Q125/Q123*100)</f>
        <v>84.90084693245198</v>
      </c>
      <c r="R126" s="88"/>
      <c r="S126" s="87"/>
      <c r="T126" s="87"/>
      <c r="U126" s="87"/>
      <c r="V126" s="88"/>
      <c r="W126" s="87">
        <f>SUM(W125/W123*100)</f>
        <v>84.90084693245198</v>
      </c>
      <c r="X126" s="88"/>
      <c r="Y126" s="88"/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63</v>
      </c>
      <c r="K127" s="54"/>
      <c r="L127" s="87">
        <f>SUM(L125/L124*100)</f>
        <v>100</v>
      </c>
      <c r="M127" s="88"/>
      <c r="N127" s="87"/>
      <c r="O127" s="87"/>
      <c r="P127" s="88"/>
      <c r="Q127" s="87">
        <f>SUM(Q125/Q124*100)</f>
        <v>100</v>
      </c>
      <c r="R127" s="88"/>
      <c r="S127" s="87"/>
      <c r="T127" s="87"/>
      <c r="U127" s="87"/>
      <c r="V127" s="88"/>
      <c r="W127" s="87">
        <f>SUM(W125/W124*100)</f>
        <v>100</v>
      </c>
      <c r="X127" s="88"/>
      <c r="Y127" s="88"/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/>
      <c r="K128" s="54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4"/>
    </row>
    <row r="129" spans="1:26" ht="23.25">
      <c r="A129" s="4"/>
      <c r="B129" s="57"/>
      <c r="C129" s="57"/>
      <c r="D129" s="57"/>
      <c r="E129" s="57"/>
      <c r="F129" s="57"/>
      <c r="G129" s="57" t="s">
        <v>64</v>
      </c>
      <c r="H129" s="57"/>
      <c r="I129" s="64"/>
      <c r="J129" s="53" t="s">
        <v>65</v>
      </c>
      <c r="K129" s="54"/>
      <c r="L129" s="87"/>
      <c r="M129" s="88"/>
      <c r="N129" s="87"/>
      <c r="O129" s="87"/>
      <c r="P129" s="88"/>
      <c r="Q129" s="88"/>
      <c r="R129" s="88"/>
      <c r="S129" s="87"/>
      <c r="T129" s="87"/>
      <c r="U129" s="87"/>
      <c r="V129" s="88"/>
      <c r="W129" s="88"/>
      <c r="X129" s="88"/>
      <c r="Y129" s="88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59</v>
      </c>
      <c r="K130" s="54"/>
      <c r="L130" s="87">
        <f>SUM(L145)</f>
        <v>9682</v>
      </c>
      <c r="M130" s="88"/>
      <c r="N130" s="87"/>
      <c r="O130" s="87"/>
      <c r="P130" s="88"/>
      <c r="Q130" s="87">
        <f>SUM(L130+M130+N130+O130)</f>
        <v>9682</v>
      </c>
      <c r="R130" s="88"/>
      <c r="S130" s="87"/>
      <c r="T130" s="87"/>
      <c r="U130" s="87"/>
      <c r="V130" s="88"/>
      <c r="W130" s="87">
        <f>SUM(V130+Q130)</f>
        <v>9682</v>
      </c>
      <c r="X130" s="87">
        <f>SUM(Q130*100/W130)</f>
        <v>100</v>
      </c>
      <c r="Y130" s="87">
        <f>SUM(V130*100/W130)</f>
        <v>0</v>
      </c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60</v>
      </c>
      <c r="K131" s="54"/>
      <c r="L131" s="87">
        <f>SUM(L146)</f>
        <v>8220.1</v>
      </c>
      <c r="M131" s="88"/>
      <c r="N131" s="87"/>
      <c r="O131" s="87"/>
      <c r="P131" s="88"/>
      <c r="Q131" s="88">
        <f>SUM(Q146)</f>
        <v>8220.1</v>
      </c>
      <c r="R131" s="88"/>
      <c r="S131" s="87"/>
      <c r="T131" s="87"/>
      <c r="U131" s="87"/>
      <c r="V131" s="88"/>
      <c r="W131" s="88">
        <f>SUM(V131+Q131)</f>
        <v>8220.1</v>
      </c>
      <c r="X131" s="87">
        <f>SUM(Q131*100/W131)</f>
        <v>100</v>
      </c>
      <c r="Y131" s="88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61</v>
      </c>
      <c r="K132" s="54"/>
      <c r="L132" s="87">
        <f>SUM(L147)</f>
        <v>8220.1</v>
      </c>
      <c r="M132" s="88"/>
      <c r="N132" s="87"/>
      <c r="O132" s="87"/>
      <c r="P132" s="88"/>
      <c r="Q132" s="88">
        <f>SUM(Q147)</f>
        <v>8220.1</v>
      </c>
      <c r="R132" s="88"/>
      <c r="S132" s="87"/>
      <c r="T132" s="87"/>
      <c r="U132" s="87"/>
      <c r="V132" s="88"/>
      <c r="W132" s="88">
        <f>SUM(V132+Q132)</f>
        <v>8220.1</v>
      </c>
      <c r="X132" s="87">
        <f>SUM(Q132*100/W132)</f>
        <v>100</v>
      </c>
      <c r="Y132" s="88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62</v>
      </c>
      <c r="K133" s="54"/>
      <c r="L133" s="87">
        <f>SUM(L132/L130*100)</f>
        <v>84.90084693245198</v>
      </c>
      <c r="M133" s="88"/>
      <c r="N133" s="87"/>
      <c r="O133" s="87"/>
      <c r="P133" s="88"/>
      <c r="Q133" s="87">
        <f>SUM(Q132/Q130*100)</f>
        <v>84.90084693245198</v>
      </c>
      <c r="R133" s="88"/>
      <c r="S133" s="87"/>
      <c r="T133" s="87"/>
      <c r="U133" s="87"/>
      <c r="V133" s="88"/>
      <c r="W133" s="87">
        <f>SUM(W132/W130*100)</f>
        <v>84.90084693245198</v>
      </c>
      <c r="X133" s="88"/>
      <c r="Y133" s="88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63</v>
      </c>
      <c r="K134" s="54"/>
      <c r="L134" s="87">
        <f>SUM(L132/L131*100)</f>
        <v>100</v>
      </c>
      <c r="M134" s="88"/>
      <c r="N134" s="87"/>
      <c r="O134" s="87"/>
      <c r="P134" s="88"/>
      <c r="Q134" s="87">
        <f>SUM(Q132/Q131*100)</f>
        <v>100</v>
      </c>
      <c r="R134" s="88"/>
      <c r="S134" s="87"/>
      <c r="T134" s="87"/>
      <c r="U134" s="87"/>
      <c r="V134" s="88"/>
      <c r="W134" s="87">
        <f>SUM(W132/W131*100)</f>
        <v>100</v>
      </c>
      <c r="X134" s="88"/>
      <c r="Y134" s="88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79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85" t="s">
        <v>73</v>
      </c>
      <c r="C144" s="85" t="s">
        <v>75</v>
      </c>
      <c r="D144" s="85" t="s">
        <v>50</v>
      </c>
      <c r="E144" s="51"/>
      <c r="F144" s="57" t="s">
        <v>77</v>
      </c>
      <c r="G144" s="57" t="s">
        <v>64</v>
      </c>
      <c r="H144" s="51" t="s">
        <v>68</v>
      </c>
      <c r="I144" s="64"/>
      <c r="J144" s="55" t="s">
        <v>69</v>
      </c>
      <c r="K144" s="56"/>
      <c r="L144" s="74"/>
      <c r="M144" s="74"/>
      <c r="N144" s="74"/>
      <c r="O144" s="74"/>
      <c r="P144" s="74"/>
      <c r="Q144" s="74"/>
      <c r="R144" s="74"/>
      <c r="S144" s="74"/>
      <c r="T144" s="74"/>
      <c r="U144" s="77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3" t="s">
        <v>59</v>
      </c>
      <c r="K145" s="56"/>
      <c r="L145" s="87">
        <v>9682</v>
      </c>
      <c r="M145" s="87"/>
      <c r="N145" s="87"/>
      <c r="O145" s="87"/>
      <c r="P145" s="87"/>
      <c r="Q145" s="87">
        <f>SUM(L145+M145+N145+O145)</f>
        <v>9682</v>
      </c>
      <c r="R145" s="87"/>
      <c r="S145" s="87"/>
      <c r="T145" s="87"/>
      <c r="U145" s="87"/>
      <c r="V145" s="88"/>
      <c r="W145" s="87">
        <f>SUM(V145+Q145)</f>
        <v>9682</v>
      </c>
      <c r="X145" s="87">
        <f>SUM(Q145*100/W145)</f>
        <v>100</v>
      </c>
      <c r="Y145" s="87">
        <f>SUM(V145*100/W145)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60</v>
      </c>
      <c r="K146" s="54"/>
      <c r="L146" s="87">
        <v>8220.1</v>
      </c>
      <c r="M146" s="87"/>
      <c r="N146" s="87"/>
      <c r="O146" s="87"/>
      <c r="P146" s="87"/>
      <c r="Q146" s="88">
        <v>8220.1</v>
      </c>
      <c r="R146" s="87"/>
      <c r="S146" s="87"/>
      <c r="T146" s="87"/>
      <c r="U146" s="87"/>
      <c r="V146" s="88"/>
      <c r="W146" s="88">
        <f>SUM(V146+Q146)</f>
        <v>8220.1</v>
      </c>
      <c r="X146" s="87">
        <f>SUM(Q146*100/W146)</f>
        <v>100</v>
      </c>
      <c r="Y146" s="88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61</v>
      </c>
      <c r="K147" s="54"/>
      <c r="L147" s="87">
        <v>8220.1</v>
      </c>
      <c r="M147" s="88"/>
      <c r="N147" s="87"/>
      <c r="O147" s="87"/>
      <c r="P147" s="88"/>
      <c r="Q147" s="88">
        <v>8220.1</v>
      </c>
      <c r="R147" s="88"/>
      <c r="S147" s="87"/>
      <c r="T147" s="87"/>
      <c r="U147" s="87"/>
      <c r="V147" s="88"/>
      <c r="W147" s="88">
        <f>SUM(V147+Q147)</f>
        <v>8220.1</v>
      </c>
      <c r="X147" s="87">
        <f>SUM(Q147*100/W147)</f>
        <v>100</v>
      </c>
      <c r="Y147" s="88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62</v>
      </c>
      <c r="K148" s="54"/>
      <c r="L148" s="87">
        <f>SUM(L147/L145*100)</f>
        <v>84.90084693245198</v>
      </c>
      <c r="M148" s="88"/>
      <c r="N148" s="87"/>
      <c r="O148" s="87"/>
      <c r="P148" s="88"/>
      <c r="Q148" s="87">
        <f>SUM(Q147/Q145*100)</f>
        <v>84.90084693245198</v>
      </c>
      <c r="R148" s="88"/>
      <c r="S148" s="87"/>
      <c r="T148" s="87"/>
      <c r="U148" s="87"/>
      <c r="V148" s="88"/>
      <c r="W148" s="87">
        <f>SUM(W147/W145*100)</f>
        <v>84.90084693245198</v>
      </c>
      <c r="X148" s="88"/>
      <c r="Y148" s="88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63</v>
      </c>
      <c r="K149" s="54"/>
      <c r="L149" s="87">
        <f>SUM(L147/L146*100)</f>
        <v>100</v>
      </c>
      <c r="M149" s="88"/>
      <c r="N149" s="87"/>
      <c r="O149" s="87"/>
      <c r="P149" s="88"/>
      <c r="Q149" s="87">
        <f>SUM(Q147/Q146*100)</f>
        <v>100</v>
      </c>
      <c r="R149" s="88"/>
      <c r="S149" s="87"/>
      <c r="T149" s="87"/>
      <c r="U149" s="87"/>
      <c r="V149" s="88"/>
      <c r="W149" s="87">
        <f>SUM(W147/W146*100)</f>
        <v>100</v>
      </c>
      <c r="X149" s="88"/>
      <c r="Y149" s="88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/>
      <c r="K150" s="54"/>
      <c r="L150" s="87"/>
      <c r="M150" s="88"/>
      <c r="N150" s="87"/>
      <c r="O150" s="87"/>
      <c r="P150" s="88"/>
      <c r="Q150" s="88"/>
      <c r="R150" s="88"/>
      <c r="S150" s="87"/>
      <c r="T150" s="87"/>
      <c r="U150" s="87"/>
      <c r="V150" s="88"/>
      <c r="W150" s="88"/>
      <c r="X150" s="88"/>
      <c r="Y150" s="88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/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/>
      <c r="K152" s="54"/>
      <c r="L152" s="74"/>
      <c r="M152" s="23"/>
      <c r="N152" s="74"/>
      <c r="O152" s="74"/>
      <c r="P152" s="23"/>
      <c r="Q152" s="23"/>
      <c r="R152" s="23"/>
      <c r="S152" s="74"/>
      <c r="T152" s="74"/>
      <c r="U152" s="74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/>
      <c r="K153" s="54"/>
      <c r="L153" s="74"/>
      <c r="M153" s="23"/>
      <c r="N153" s="74"/>
      <c r="O153" s="74"/>
      <c r="P153" s="23"/>
      <c r="Q153" s="23"/>
      <c r="R153" s="23"/>
      <c r="S153" s="74"/>
      <c r="T153" s="74"/>
      <c r="U153" s="74"/>
      <c r="V153" s="23"/>
      <c r="W153" s="23"/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/>
      <c r="K154" s="54"/>
      <c r="L154" s="74"/>
      <c r="M154" s="23"/>
      <c r="N154" s="74"/>
      <c r="O154" s="74"/>
      <c r="P154" s="23"/>
      <c r="Q154" s="23"/>
      <c r="R154" s="23"/>
      <c r="S154" s="74"/>
      <c r="T154" s="74"/>
      <c r="U154" s="74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/>
      <c r="K155" s="54"/>
      <c r="L155" s="74"/>
      <c r="M155" s="23"/>
      <c r="N155" s="74"/>
      <c r="O155" s="74"/>
      <c r="P155" s="23"/>
      <c r="Q155" s="23"/>
      <c r="R155" s="23"/>
      <c r="S155" s="74"/>
      <c r="T155" s="74"/>
      <c r="U155" s="74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/>
      <c r="K156" s="54"/>
      <c r="L156" s="74"/>
      <c r="M156" s="23"/>
      <c r="N156" s="74"/>
      <c r="O156" s="74"/>
      <c r="P156" s="23"/>
      <c r="Q156" s="23"/>
      <c r="R156" s="23"/>
      <c r="S156" s="74"/>
      <c r="T156" s="74"/>
      <c r="U156" s="74"/>
      <c r="V156" s="23"/>
      <c r="W156" s="23"/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/>
      <c r="K157" s="54"/>
      <c r="L157" s="74"/>
      <c r="M157" s="23"/>
      <c r="N157" s="74"/>
      <c r="O157" s="74"/>
      <c r="P157" s="23"/>
      <c r="Q157" s="23"/>
      <c r="R157" s="23"/>
      <c r="S157" s="74"/>
      <c r="T157" s="74"/>
      <c r="U157" s="74"/>
      <c r="V157" s="23"/>
      <c r="W157" s="23"/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/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/>
      <c r="K159" s="54"/>
      <c r="L159" s="74"/>
      <c r="M159" s="23"/>
      <c r="N159" s="74"/>
      <c r="O159" s="74"/>
      <c r="P159" s="23"/>
      <c r="Q159" s="23"/>
      <c r="R159" s="23"/>
      <c r="S159" s="74"/>
      <c r="T159" s="74"/>
      <c r="U159" s="74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/>
      <c r="K160" s="54"/>
      <c r="L160" s="74"/>
      <c r="M160" s="23"/>
      <c r="N160" s="74"/>
      <c r="O160" s="74"/>
      <c r="P160" s="23"/>
      <c r="Q160" s="23"/>
      <c r="R160" s="23"/>
      <c r="S160" s="74"/>
      <c r="T160" s="74"/>
      <c r="U160" s="74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/>
      <c r="K161" s="54"/>
      <c r="L161" s="74"/>
      <c r="M161" s="23"/>
      <c r="N161" s="74"/>
      <c r="O161" s="74"/>
      <c r="P161" s="23"/>
      <c r="Q161" s="23"/>
      <c r="R161" s="23"/>
      <c r="S161" s="74"/>
      <c r="T161" s="74"/>
      <c r="U161" s="74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/>
      <c r="K162" s="54"/>
      <c r="L162" s="74"/>
      <c r="M162" s="23"/>
      <c r="N162" s="74"/>
      <c r="O162" s="74"/>
      <c r="P162" s="23"/>
      <c r="Q162" s="23"/>
      <c r="R162" s="23"/>
      <c r="S162" s="74"/>
      <c r="T162" s="74"/>
      <c r="U162" s="74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/>
      <c r="K163" s="54"/>
      <c r="L163" s="74"/>
      <c r="M163" s="23"/>
      <c r="N163" s="74"/>
      <c r="O163" s="74"/>
      <c r="P163" s="23"/>
      <c r="Q163" s="23"/>
      <c r="R163" s="23"/>
      <c r="S163" s="74"/>
      <c r="T163" s="74"/>
      <c r="U163" s="74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/>
      <c r="K164" s="54"/>
      <c r="L164" s="74"/>
      <c r="M164" s="23"/>
      <c r="N164" s="74"/>
      <c r="O164" s="74"/>
      <c r="P164" s="23"/>
      <c r="Q164" s="23"/>
      <c r="R164" s="23"/>
      <c r="S164" s="74"/>
      <c r="T164" s="74"/>
      <c r="U164" s="74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/>
      <c r="K165" s="54"/>
      <c r="L165" s="74"/>
      <c r="M165" s="23"/>
      <c r="N165" s="74"/>
      <c r="O165" s="74"/>
      <c r="P165" s="23"/>
      <c r="Q165" s="23"/>
      <c r="R165" s="23"/>
      <c r="S165" s="74"/>
      <c r="T165" s="74"/>
      <c r="U165" s="74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/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/>
      <c r="K167" s="5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/>
      <c r="K168" s="54"/>
      <c r="L168" s="74"/>
      <c r="M168" s="23"/>
      <c r="N168" s="74"/>
      <c r="O168" s="74"/>
      <c r="P168" s="23"/>
      <c r="Q168" s="23"/>
      <c r="R168" s="23"/>
      <c r="S168" s="74"/>
      <c r="T168" s="74"/>
      <c r="U168" s="74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/>
      <c r="K169" s="54"/>
      <c r="L169" s="74"/>
      <c r="M169" s="23"/>
      <c r="N169" s="74"/>
      <c r="O169" s="74"/>
      <c r="P169" s="23"/>
      <c r="Q169" s="23"/>
      <c r="R169" s="23"/>
      <c r="S169" s="74"/>
      <c r="T169" s="74"/>
      <c r="U169" s="74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/>
      <c r="K170" s="54"/>
      <c r="L170" s="74"/>
      <c r="M170" s="23"/>
      <c r="N170" s="74"/>
      <c r="O170" s="74"/>
      <c r="P170" s="23"/>
      <c r="Q170" s="23"/>
      <c r="R170" s="23"/>
      <c r="S170" s="74"/>
      <c r="T170" s="74"/>
      <c r="U170" s="74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/>
      <c r="K171" s="54"/>
      <c r="L171" s="74"/>
      <c r="M171" s="23"/>
      <c r="N171" s="74"/>
      <c r="O171" s="74"/>
      <c r="P171" s="23"/>
      <c r="Q171" s="23"/>
      <c r="R171" s="23"/>
      <c r="S171" s="74"/>
      <c r="T171" s="74"/>
      <c r="U171" s="74"/>
      <c r="V171" s="23"/>
      <c r="W171" s="23"/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/>
      <c r="K172" s="54"/>
      <c r="L172" s="74"/>
      <c r="M172" s="23"/>
      <c r="N172" s="74"/>
      <c r="O172" s="74"/>
      <c r="P172" s="23"/>
      <c r="Q172" s="23"/>
      <c r="R172" s="23"/>
      <c r="S172" s="74"/>
      <c r="T172" s="74"/>
      <c r="U172" s="74"/>
      <c r="V172" s="23"/>
      <c r="W172" s="23"/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/>
      <c r="K173" s="5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/>
      <c r="K174" s="54"/>
      <c r="L174" s="74"/>
      <c r="M174" s="23"/>
      <c r="N174" s="74"/>
      <c r="O174" s="74"/>
      <c r="P174" s="23"/>
      <c r="Q174" s="23"/>
      <c r="R174" s="23"/>
      <c r="S174" s="74"/>
      <c r="T174" s="74"/>
      <c r="U174" s="74"/>
      <c r="V174" s="23"/>
      <c r="W174" s="23"/>
      <c r="X174" s="23"/>
      <c r="Y174" s="23"/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/>
      <c r="K175" s="54"/>
      <c r="L175" s="74"/>
      <c r="M175" s="23"/>
      <c r="N175" s="74"/>
      <c r="O175" s="74"/>
      <c r="P175" s="23"/>
      <c r="Q175" s="23"/>
      <c r="R175" s="23"/>
      <c r="S175" s="74"/>
      <c r="T175" s="74"/>
      <c r="U175" s="74"/>
      <c r="V175" s="23"/>
      <c r="W175" s="23"/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/>
      <c r="K176" s="54"/>
      <c r="L176" s="74"/>
      <c r="M176" s="23"/>
      <c r="N176" s="74"/>
      <c r="O176" s="74"/>
      <c r="P176" s="23"/>
      <c r="Q176" s="23"/>
      <c r="R176" s="23"/>
      <c r="S176" s="74"/>
      <c r="T176" s="74"/>
      <c r="U176" s="74"/>
      <c r="V176" s="23"/>
      <c r="W176" s="23"/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/>
      <c r="K177" s="54"/>
      <c r="L177" s="74"/>
      <c r="M177" s="23"/>
      <c r="N177" s="74"/>
      <c r="O177" s="74"/>
      <c r="P177" s="23"/>
      <c r="Q177" s="23"/>
      <c r="R177" s="23"/>
      <c r="S177" s="74"/>
      <c r="T177" s="74"/>
      <c r="U177" s="74"/>
      <c r="V177" s="23"/>
      <c r="W177" s="23"/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/>
      <c r="K178" s="54"/>
      <c r="L178" s="74"/>
      <c r="M178" s="23"/>
      <c r="N178" s="74"/>
      <c r="O178" s="74"/>
      <c r="P178" s="23"/>
      <c r="Q178" s="23"/>
      <c r="R178" s="23"/>
      <c r="S178" s="74"/>
      <c r="T178" s="74"/>
      <c r="U178" s="74"/>
      <c r="V178" s="23"/>
      <c r="W178" s="23"/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/>
      <c r="K179" s="54"/>
      <c r="L179" s="74"/>
      <c r="M179" s="23"/>
      <c r="N179" s="74"/>
      <c r="O179" s="74"/>
      <c r="P179" s="23"/>
      <c r="Q179" s="23"/>
      <c r="R179" s="23"/>
      <c r="S179" s="74"/>
      <c r="T179" s="74"/>
      <c r="U179" s="74"/>
      <c r="V179" s="23"/>
      <c r="W179" s="23"/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1" t="s">
        <v>30</v>
      </c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2000-05-19T18:22:02Z</cp:lastPrinted>
  <dcterms:created xsi:type="dcterms:W3CDTF">1998-09-03T23:22:53Z</dcterms:created>
  <dcterms:modified xsi:type="dcterms:W3CDTF">2000-06-07T00:08:16Z</dcterms:modified>
  <cp:category/>
  <cp:version/>
  <cp:contentType/>
  <cp:contentStatus/>
</cp:coreProperties>
</file>