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'Hoja1'!$A$1:$Z$360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<sst xmlns="http://schemas.openxmlformats.org/spreadsheetml/2006/main" count="687" uniqueCount="136">
  <si>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</si>
  <si>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</si>
  <si>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</si>
  <si>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</si>
  <si>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</si>
  <si>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</si>
  <si>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</si>
  <si>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</si>
  <si>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</si>
  <si>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</si>
  <si>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</si>
  <si>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</si>
  <si>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</si>
  <si>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</si>
  <si>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</si>
  <si>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</si>
  <si>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</si>
  <si>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</si>
  <si>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</si>
  <si>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</si>
  <si>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</si>
  <si>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</si>
  <si>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</si>
  <si>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</si>
  <si>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</si>
  <si>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</si>
  <si>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</si>
  <si>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</si>
  <si>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</si>
  <si>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</si>
  <si>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</si>
  <si>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</si>
  <si>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</si>
  <si>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</si>
  <si>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</si>
  <si>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</si>
  <si>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</si>
  <si>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</si>
  <si>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</si>
  <si>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</si>
  <si>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</si>
  <si>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</si>
  <si>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</si>
  <si>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TOTAL ORIGINAL</t>
  </si>
  <si>
    <t>PORCENTAJE DE EJERCICIO EJER/ORIG</t>
  </si>
  <si>
    <t>PORCENTAJE DE EJERCICIO EJER/AUT</t>
  </si>
  <si>
    <t>12</t>
  </si>
  <si>
    <t>DESARROLLO REGIONAL Y URBANO</t>
  </si>
  <si>
    <t xml:space="preserve">  Original</t>
  </si>
  <si>
    <t xml:space="preserve">  Autorizado</t>
  </si>
  <si>
    <t xml:space="preserve">  Ejercido</t>
  </si>
  <si>
    <t xml:space="preserve">  Porcentaje de Ejercicio Ejer/Orig</t>
  </si>
  <si>
    <t xml:space="preserve">  Porcentaje de Ejercicio Ejer/Aut</t>
  </si>
  <si>
    <t>05</t>
  </si>
  <si>
    <t>Desarrollo Regional</t>
  </si>
  <si>
    <t>Programa para Superar la Pobreza</t>
  </si>
  <si>
    <t>000</t>
  </si>
  <si>
    <t>Programa Normal de Operación</t>
  </si>
  <si>
    <t>210</t>
  </si>
  <si>
    <t>Promover  el desarrollo  en  localidades y gru-</t>
  </si>
  <si>
    <t>pos marginados</t>
  </si>
  <si>
    <t>I004</t>
  </si>
  <si>
    <t>Atención  a productores agrícolas de bajos in-</t>
  </si>
  <si>
    <t>gresos</t>
  </si>
  <si>
    <t>I007</t>
  </si>
  <si>
    <t>Integración  de  profesores  jubilados a accio-</t>
  </si>
  <si>
    <t>nes de beneficio comunitario</t>
  </si>
  <si>
    <t>I017</t>
  </si>
  <si>
    <t>Brindar  atención  integral a jornaleros agríco-</t>
  </si>
  <si>
    <t>las</t>
  </si>
  <si>
    <t>Dirección General de Planeación</t>
  </si>
  <si>
    <t>862</t>
  </si>
  <si>
    <t>Impulsar el desarrollo sustentable en regiones</t>
  </si>
  <si>
    <t>prioritarias</t>
  </si>
  <si>
    <t>I001</t>
  </si>
  <si>
    <t xml:space="preserve">Promoción de la planeación del  desarrollo en </t>
  </si>
  <si>
    <t>estados y municipios</t>
  </si>
  <si>
    <t>I013</t>
  </si>
  <si>
    <t>Promover  y  realizar  proyectos  de investiga-</t>
  </si>
  <si>
    <t>ción para el desarrollo regional</t>
  </si>
  <si>
    <t>I015</t>
  </si>
  <si>
    <t>Operar programas regionales</t>
  </si>
  <si>
    <t>863</t>
  </si>
  <si>
    <t>Fomentar  actividades  para el desarrollo pro-</t>
  </si>
  <si>
    <t>ductivo en regiones de pobreza</t>
  </si>
  <si>
    <t>I003</t>
  </si>
  <si>
    <t>Desarrollo  de  localidades marginadas en zo-</t>
  </si>
  <si>
    <t>nas áridas</t>
  </si>
  <si>
    <t>I005</t>
  </si>
  <si>
    <t>Atención a organizaciones indígenas en Chia-</t>
  </si>
  <si>
    <t>pas</t>
  </si>
  <si>
    <t>I008</t>
  </si>
  <si>
    <t>Creación  y consolidación de empresas y pro-</t>
  </si>
  <si>
    <t>I011</t>
  </si>
  <si>
    <t>tivos</t>
  </si>
  <si>
    <t>I016</t>
  </si>
  <si>
    <t>Otorgar créditos a la palabra</t>
  </si>
  <si>
    <t>864</t>
  </si>
  <si>
    <t>Operar programas de coinversión social y de-</t>
  </si>
  <si>
    <t>sarrollo comunitario</t>
  </si>
  <si>
    <t>I006</t>
  </si>
  <si>
    <t>vas en  apoyo  a  grupos en situación de des-</t>
  </si>
  <si>
    <t>ventaja</t>
  </si>
  <si>
    <t>I009</t>
  </si>
  <si>
    <t>Servicio social</t>
  </si>
  <si>
    <t>I014</t>
  </si>
  <si>
    <t>Capacitación y fortalecimiento institucional</t>
  </si>
  <si>
    <t>205</t>
  </si>
  <si>
    <t>I018</t>
  </si>
  <si>
    <t>008</t>
  </si>
  <si>
    <t>Programa de Empleo Temporal</t>
  </si>
  <si>
    <t>211</t>
  </si>
  <si>
    <t>Generar empleos en zonas marginadas</t>
  </si>
  <si>
    <t xml:space="preserve">Dirección General de Planeación </t>
  </si>
  <si>
    <r>
      <t>TOTAL AUTORIZADO</t>
    </r>
    <r>
      <rPr>
        <sz val="19"/>
        <color indexed="8"/>
        <rFont val="Arial"/>
        <family val="2"/>
      </rPr>
      <t xml:space="preserve"> 1/</t>
    </r>
  </si>
  <si>
    <r>
      <t>TOTAL EJERCIDO</t>
    </r>
    <r>
      <rPr>
        <sz val="19"/>
        <color indexed="8"/>
        <rFont val="Arial"/>
        <family val="2"/>
      </rPr>
      <t xml:space="preserve"> 1/</t>
    </r>
  </si>
  <si>
    <t xml:space="preserve">  Autorizado 2/</t>
  </si>
  <si>
    <r>
      <t>Participación de la mujer en proyectos produ</t>
    </r>
    <r>
      <rPr>
        <u val="single"/>
        <sz val="19"/>
        <rFont val="Arial"/>
        <family val="2"/>
      </rPr>
      <t>c</t>
    </r>
  </si>
  <si>
    <r>
      <t>Coinversión social con instituciones no lucrat</t>
    </r>
    <r>
      <rPr>
        <u val="single"/>
        <sz val="19"/>
        <rFont val="Arial"/>
        <family val="2"/>
      </rPr>
      <t>i</t>
    </r>
  </si>
  <si>
    <t>Operación del programa de reforestación 4/</t>
  </si>
  <si>
    <t>4/ Proyecto incorporado durante el ejercicio.</t>
  </si>
  <si>
    <t xml:space="preserve"> D E P E N D E N C I A  :  DESARROLLO SOCIAL Y PRODUCTIVO EN REGIONES DE POBREZA</t>
  </si>
  <si>
    <t>FONAES</t>
  </si>
  <si>
    <t>ción 3/</t>
  </si>
  <si>
    <t>3/ Actividad Institucional incorporada durante el ejercicio.</t>
  </si>
  <si>
    <t xml:space="preserve">yectos  sociales    productivos  a  través  del </t>
  </si>
  <si>
    <t>Realizar  campañas de  promoción  y  preven-</t>
  </si>
  <si>
    <t>1/ Se reporta exclusivamente presupuesto federal; por lo que difiere de las cifras reportadas en los formatos C3AP310F y C3AP315F que registran presupuesto federal y estatal.</t>
  </si>
  <si>
    <t>2/ Se refiere a las autorizaciones de inversión que la Subsecretaría de Desarrollo Regional expide a través de la Dirección General de Planeación.</t>
  </si>
  <si>
    <t>HOJA   2   DE   8   .</t>
  </si>
  <si>
    <t>HOJA   3   DE   8   .</t>
  </si>
  <si>
    <t>HOJA   4   DE   8   .</t>
  </si>
  <si>
    <t>HOJA   5   DE   8   .</t>
  </si>
  <si>
    <t>HOJA   6   DE   8   .</t>
  </si>
  <si>
    <t>HOJA   7   DE   8   .</t>
  </si>
  <si>
    <t>HOJA   8   DE   8   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</si>
</sst>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 quotePrefix="1">
      <alignment horizontal="left" vertical="center"/>
    </xf>
    <xf numFmtId="172" fontId="0" fillId="0" borderId="0" xfId="0" applyNumberFormat="1" applyFont="1" applyFill="1" applyAlignment="1" quotePrefix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121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43</v>
      </c>
      <c r="K13" s="79"/>
      <c r="L13" s="80">
        <f aca="true" t="shared" si="0" ref="L13:P15">+L20</f>
        <v>184808.3</v>
      </c>
      <c r="M13" s="80">
        <f t="shared" si="0"/>
        <v>14412.6</v>
      </c>
      <c r="N13" s="80">
        <f t="shared" si="0"/>
        <v>15741.4</v>
      </c>
      <c r="O13" s="80">
        <f t="shared" si="0"/>
        <v>645200</v>
      </c>
      <c r="P13" s="80">
        <f t="shared" si="0"/>
        <v>0</v>
      </c>
      <c r="Q13" s="80">
        <f>SUM(L13:P13)</f>
        <v>860162.3</v>
      </c>
      <c r="R13" s="80">
        <f aca="true" t="shared" si="1" ref="R13:U15">+R20</f>
        <v>476500</v>
      </c>
      <c r="S13" s="80">
        <f t="shared" si="1"/>
        <v>0</v>
      </c>
      <c r="T13" s="80">
        <f t="shared" si="1"/>
        <v>2740937.7</v>
      </c>
      <c r="U13" s="80">
        <f t="shared" si="1"/>
        <v>0</v>
      </c>
      <c r="V13" s="80">
        <f>SUM(R13:U13)</f>
        <v>3217437.7</v>
      </c>
      <c r="W13" s="80">
        <f>+Q13+V13</f>
        <v>4077600</v>
      </c>
      <c r="X13" s="80">
        <f>SUM(Q13/W13)*100</f>
        <v>21.09481803021385</v>
      </c>
      <c r="Y13" s="80">
        <f>SUM(V13/W13)*100</f>
        <v>78.90518196978616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114</v>
      </c>
      <c r="K14" s="79"/>
      <c r="L14" s="80">
        <f t="shared" si="0"/>
        <v>153235.1</v>
      </c>
      <c r="M14" s="80">
        <f t="shared" si="0"/>
        <v>12393</v>
      </c>
      <c r="N14" s="80">
        <f t="shared" si="0"/>
        <v>32337.5</v>
      </c>
      <c r="O14" s="80">
        <f t="shared" si="0"/>
        <v>611108.9</v>
      </c>
      <c r="P14" s="80">
        <f t="shared" si="0"/>
        <v>0</v>
      </c>
      <c r="Q14" s="80">
        <f>SUM(L14:P14)</f>
        <v>809074.5</v>
      </c>
      <c r="R14" s="80">
        <f t="shared" si="1"/>
        <v>527528.8</v>
      </c>
      <c r="S14" s="80">
        <f t="shared" si="1"/>
        <v>16043.9</v>
      </c>
      <c r="T14" s="80">
        <f t="shared" si="1"/>
        <v>2714595.9</v>
      </c>
      <c r="U14" s="80">
        <f t="shared" si="1"/>
        <v>0</v>
      </c>
      <c r="V14" s="81">
        <f>SUM(R14:U14)</f>
        <v>3258168.6</v>
      </c>
      <c r="W14" s="81">
        <f>+Q14+V14</f>
        <v>4067243.1</v>
      </c>
      <c r="X14" s="81">
        <f>SUM(Q14/W14)*100</f>
        <v>19.892454916206017</v>
      </c>
      <c r="Y14" s="81">
        <f>SUM(V14/W14)*100</f>
        <v>80.10754508379398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115</v>
      </c>
      <c r="K15" s="79"/>
      <c r="L15" s="80">
        <f t="shared" si="0"/>
        <v>153190.9</v>
      </c>
      <c r="M15" s="80">
        <f t="shared" si="0"/>
        <v>12393</v>
      </c>
      <c r="N15" s="80">
        <f t="shared" si="0"/>
        <v>32337.5</v>
      </c>
      <c r="O15" s="80">
        <f t="shared" si="0"/>
        <v>605484.1000000001</v>
      </c>
      <c r="P15" s="80">
        <f t="shared" si="0"/>
        <v>0</v>
      </c>
      <c r="Q15" s="80">
        <f>SUM(L15:P15)</f>
        <v>803405.5000000001</v>
      </c>
      <c r="R15" s="80">
        <f t="shared" si="1"/>
        <v>527528.8</v>
      </c>
      <c r="S15" s="80">
        <f t="shared" si="1"/>
        <v>16043.9</v>
      </c>
      <c r="T15" s="80">
        <f t="shared" si="1"/>
        <v>2700614.5</v>
      </c>
      <c r="U15" s="80">
        <f t="shared" si="1"/>
        <v>0</v>
      </c>
      <c r="V15" s="81">
        <f>SUM(R15:U15)</f>
        <v>3244187.2</v>
      </c>
      <c r="W15" s="81">
        <f>+Q15+V15</f>
        <v>4047592.7</v>
      </c>
      <c r="X15" s="81">
        <f>SUM(Q15/W15)*100</f>
        <v>19.848970969831033</v>
      </c>
      <c r="Y15" s="81">
        <f>SUM(V15/W15)*100</f>
        <v>80.15102903016897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44</v>
      </c>
      <c r="K16" s="79"/>
      <c r="L16" s="80">
        <f aca="true" t="shared" si="2" ref="L16:W16">+L15/L13*100</f>
        <v>82.89178570442995</v>
      </c>
      <c r="M16" s="80">
        <f t="shared" si="2"/>
        <v>85.98726114649682</v>
      </c>
      <c r="N16" s="80">
        <f t="shared" si="2"/>
        <v>205.42963141779006</v>
      </c>
      <c r="O16" s="80">
        <f t="shared" si="2"/>
        <v>93.84440483570987</v>
      </c>
      <c r="P16" s="80"/>
      <c r="Q16" s="80">
        <f t="shared" si="2"/>
        <v>93.40161734593578</v>
      </c>
      <c r="R16" s="80">
        <f t="shared" si="2"/>
        <v>110.70908709338931</v>
      </c>
      <c r="S16" s="80"/>
      <c r="T16" s="80">
        <f t="shared" si="2"/>
        <v>98.52885382984078</v>
      </c>
      <c r="U16" s="80"/>
      <c r="V16" s="81">
        <f t="shared" si="2"/>
        <v>100.83139138948984</v>
      </c>
      <c r="W16" s="81">
        <f t="shared" si="2"/>
        <v>99.26409407494606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45</v>
      </c>
      <c r="K17" s="79"/>
      <c r="L17" s="80">
        <f>+L15/L14*100</f>
        <v>99.97115543370937</v>
      </c>
      <c r="M17" s="80">
        <f>+M15/M14*100</f>
        <v>100</v>
      </c>
      <c r="N17" s="80">
        <f aca="true" t="shared" si="3" ref="N17:W17">+N15/N14*100</f>
        <v>100</v>
      </c>
      <c r="O17" s="80">
        <f t="shared" si="3"/>
        <v>99.07957485155265</v>
      </c>
      <c r="P17" s="80"/>
      <c r="Q17" s="80">
        <f t="shared" si="3"/>
        <v>99.29932286828964</v>
      </c>
      <c r="R17" s="80">
        <f t="shared" si="3"/>
        <v>100</v>
      </c>
      <c r="S17" s="80">
        <f t="shared" si="3"/>
        <v>100</v>
      </c>
      <c r="T17" s="80">
        <f t="shared" si="3"/>
        <v>99.48495464831433</v>
      </c>
      <c r="U17" s="80"/>
      <c r="V17" s="81">
        <f t="shared" si="3"/>
        <v>99.57088162963697</v>
      </c>
      <c r="W17" s="81">
        <f t="shared" si="3"/>
        <v>99.51686192546494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46</v>
      </c>
      <c r="C19" s="51"/>
      <c r="D19" s="51"/>
      <c r="E19" s="51"/>
      <c r="F19" s="51"/>
      <c r="G19" s="51"/>
      <c r="H19" s="51"/>
      <c r="I19" s="52"/>
      <c r="J19" s="55" t="s">
        <v>47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48</v>
      </c>
      <c r="K20" s="56"/>
      <c r="L20" s="74">
        <f aca="true" t="shared" si="4" ref="L20:O22">+L27</f>
        <v>184808.3</v>
      </c>
      <c r="M20" s="74">
        <f t="shared" si="4"/>
        <v>14412.6</v>
      </c>
      <c r="N20" s="74">
        <f t="shared" si="4"/>
        <v>15741.4</v>
      </c>
      <c r="O20" s="74">
        <f t="shared" si="4"/>
        <v>645200</v>
      </c>
      <c r="P20" s="74"/>
      <c r="Q20" s="74">
        <f>SUM(L20:P20)</f>
        <v>860162.3</v>
      </c>
      <c r="R20" s="74">
        <f aca="true" t="shared" si="5" ref="R20:T22">+R27</f>
        <v>476500</v>
      </c>
      <c r="S20" s="74">
        <f t="shared" si="5"/>
        <v>0</v>
      </c>
      <c r="T20" s="74">
        <f t="shared" si="5"/>
        <v>2740937.7</v>
      </c>
      <c r="U20" s="74"/>
      <c r="V20" s="23">
        <f>SUM(R20:U20)</f>
        <v>3217437.7</v>
      </c>
      <c r="W20" s="23">
        <f>+Q20+V20</f>
        <v>4077600</v>
      </c>
      <c r="X20" s="23">
        <f>SUM(Q20/W20)*100</f>
        <v>21.09481803021385</v>
      </c>
      <c r="Y20" s="23">
        <f>SUM(V20/W20)*100</f>
        <v>78.90518196978616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116</v>
      </c>
      <c r="K21" s="56"/>
      <c r="L21" s="74">
        <f t="shared" si="4"/>
        <v>153235.1</v>
      </c>
      <c r="M21" s="74">
        <f t="shared" si="4"/>
        <v>12393</v>
      </c>
      <c r="N21" s="74">
        <f t="shared" si="4"/>
        <v>32337.5</v>
      </c>
      <c r="O21" s="74">
        <f t="shared" si="4"/>
        <v>611108.9</v>
      </c>
      <c r="P21" s="74"/>
      <c r="Q21" s="74">
        <f>SUM(L21:P21)</f>
        <v>809074.5</v>
      </c>
      <c r="R21" s="74">
        <f t="shared" si="5"/>
        <v>527528.8</v>
      </c>
      <c r="S21" s="74">
        <f t="shared" si="5"/>
        <v>16043.9</v>
      </c>
      <c r="T21" s="74">
        <f t="shared" si="5"/>
        <v>2714595.9</v>
      </c>
      <c r="U21" s="74"/>
      <c r="V21" s="23">
        <f>SUM(R21:U21)</f>
        <v>3258168.6</v>
      </c>
      <c r="W21" s="23">
        <f>+Q21+V21</f>
        <v>4067243.1</v>
      </c>
      <c r="X21" s="23">
        <f>SUM(Q21/W21)*100</f>
        <v>19.892454916206017</v>
      </c>
      <c r="Y21" s="23">
        <f>SUM(V21/W21)*100</f>
        <v>80.10754508379398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50</v>
      </c>
      <c r="K22" s="54"/>
      <c r="L22" s="74">
        <f t="shared" si="4"/>
        <v>153190.9</v>
      </c>
      <c r="M22" s="74">
        <f t="shared" si="4"/>
        <v>12393</v>
      </c>
      <c r="N22" s="74">
        <f t="shared" si="4"/>
        <v>32337.5</v>
      </c>
      <c r="O22" s="74">
        <f t="shared" si="4"/>
        <v>605484.1000000001</v>
      </c>
      <c r="P22" s="74"/>
      <c r="Q22" s="23">
        <f>SUM(L22:P22)</f>
        <v>803405.5000000001</v>
      </c>
      <c r="R22" s="74">
        <f t="shared" si="5"/>
        <v>527528.8</v>
      </c>
      <c r="S22" s="74">
        <f t="shared" si="5"/>
        <v>16043.9</v>
      </c>
      <c r="T22" s="74">
        <f t="shared" si="5"/>
        <v>2700614.5</v>
      </c>
      <c r="U22" s="74"/>
      <c r="V22" s="23">
        <f>SUM(R22:U22)</f>
        <v>3244187.2</v>
      </c>
      <c r="W22" s="23">
        <f>+Q22+V22</f>
        <v>4047592.7</v>
      </c>
      <c r="X22" s="23">
        <f>SUM(Q22/W22)*100</f>
        <v>19.848970969831033</v>
      </c>
      <c r="Y22" s="23">
        <f>SUM(V22/W22)*100</f>
        <v>80.15102903016897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51</v>
      </c>
      <c r="K23" s="54"/>
      <c r="L23" s="74">
        <f aca="true" t="shared" si="6" ref="L23:W23">+L22/L20*100</f>
        <v>82.89178570442995</v>
      </c>
      <c r="M23" s="23">
        <f t="shared" si="6"/>
        <v>85.98726114649682</v>
      </c>
      <c r="N23" s="74">
        <f t="shared" si="6"/>
        <v>205.42963141779006</v>
      </c>
      <c r="O23" s="74">
        <f t="shared" si="6"/>
        <v>93.84440483570987</v>
      </c>
      <c r="P23" s="23"/>
      <c r="Q23" s="23">
        <f t="shared" si="6"/>
        <v>93.40161734593578</v>
      </c>
      <c r="R23" s="23">
        <f t="shared" si="6"/>
        <v>110.70908709338931</v>
      </c>
      <c r="S23" s="74"/>
      <c r="T23" s="74">
        <f t="shared" si="6"/>
        <v>98.52885382984078</v>
      </c>
      <c r="U23" s="74"/>
      <c r="V23" s="23">
        <f t="shared" si="6"/>
        <v>100.83139138948984</v>
      </c>
      <c r="W23" s="23">
        <f t="shared" si="6"/>
        <v>99.26409407494606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52</v>
      </c>
      <c r="K24" s="54"/>
      <c r="L24" s="74">
        <f>+L22/L21*100</f>
        <v>99.97115543370937</v>
      </c>
      <c r="M24" s="23">
        <f aca="true" t="shared" si="7" ref="M24:W24">+M22/M21*100</f>
        <v>100</v>
      </c>
      <c r="N24" s="74">
        <f t="shared" si="7"/>
        <v>100</v>
      </c>
      <c r="O24" s="74">
        <f t="shared" si="7"/>
        <v>99.07957485155265</v>
      </c>
      <c r="P24" s="23"/>
      <c r="Q24" s="23">
        <f t="shared" si="7"/>
        <v>99.29932286828964</v>
      </c>
      <c r="R24" s="23">
        <f t="shared" si="7"/>
        <v>100</v>
      </c>
      <c r="S24" s="74">
        <f t="shared" si="7"/>
        <v>100</v>
      </c>
      <c r="T24" s="74">
        <f t="shared" si="7"/>
        <v>99.48495464831433</v>
      </c>
      <c r="U24" s="74"/>
      <c r="V24" s="23">
        <f t="shared" si="7"/>
        <v>99.57088162963697</v>
      </c>
      <c r="W24" s="23">
        <f t="shared" si="7"/>
        <v>99.51686192546494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 t="s">
        <v>53</v>
      </c>
      <c r="D26" s="51"/>
      <c r="E26" s="51"/>
      <c r="F26" s="51"/>
      <c r="G26" s="51"/>
      <c r="H26" s="51"/>
      <c r="I26" s="52"/>
      <c r="J26" s="53" t="s">
        <v>54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48</v>
      </c>
      <c r="K27" s="54"/>
      <c r="L27" s="74">
        <f aca="true" t="shared" si="8" ref="L27:O29">+L34</f>
        <v>184808.3</v>
      </c>
      <c r="M27" s="23">
        <f t="shared" si="8"/>
        <v>14412.6</v>
      </c>
      <c r="N27" s="74">
        <f t="shared" si="8"/>
        <v>15741.4</v>
      </c>
      <c r="O27" s="74">
        <f t="shared" si="8"/>
        <v>645200</v>
      </c>
      <c r="P27" s="23"/>
      <c r="Q27" s="23">
        <f>SUM(L27:P27)</f>
        <v>860162.3</v>
      </c>
      <c r="R27" s="23">
        <f aca="true" t="shared" si="9" ref="R27:T29">+R34</f>
        <v>476500</v>
      </c>
      <c r="S27" s="74">
        <f t="shared" si="9"/>
        <v>0</v>
      </c>
      <c r="T27" s="74">
        <f t="shared" si="9"/>
        <v>2740937.7</v>
      </c>
      <c r="U27" s="74"/>
      <c r="V27" s="23">
        <f>SUM(R27:U27)</f>
        <v>3217437.7</v>
      </c>
      <c r="W27" s="23">
        <f>+Q27+V27</f>
        <v>4077600</v>
      </c>
      <c r="X27" s="23">
        <f>SUM(Q27/W27)*100</f>
        <v>21.09481803021385</v>
      </c>
      <c r="Y27" s="23">
        <f>SUM(V27/W27)*100</f>
        <v>78.90518196978616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49</v>
      </c>
      <c r="K28" s="54"/>
      <c r="L28" s="21">
        <f t="shared" si="8"/>
        <v>153235.1</v>
      </c>
      <c r="M28" s="21">
        <f t="shared" si="8"/>
        <v>12393</v>
      </c>
      <c r="N28" s="21">
        <f t="shared" si="8"/>
        <v>32337.5</v>
      </c>
      <c r="O28" s="21">
        <f t="shared" si="8"/>
        <v>611108.9</v>
      </c>
      <c r="P28" s="21"/>
      <c r="Q28" s="21">
        <f>SUM(L28:P28)</f>
        <v>809074.5</v>
      </c>
      <c r="R28" s="21">
        <f t="shared" si="9"/>
        <v>527528.8</v>
      </c>
      <c r="S28" s="21">
        <f t="shared" si="9"/>
        <v>16043.9</v>
      </c>
      <c r="T28" s="21">
        <f t="shared" si="9"/>
        <v>2714595.9</v>
      </c>
      <c r="U28" s="21"/>
      <c r="V28" s="21">
        <f>SUM(R28:U28)</f>
        <v>3258168.6</v>
      </c>
      <c r="W28" s="21">
        <f>+Q28+V28</f>
        <v>4067243.1</v>
      </c>
      <c r="X28" s="21">
        <f>SUM(Q28/W28)*100</f>
        <v>19.892454916206017</v>
      </c>
      <c r="Y28" s="21">
        <f>SUM(V28/W28)*100</f>
        <v>80.10754508379398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50</v>
      </c>
      <c r="K29" s="54"/>
      <c r="L29" s="74">
        <f t="shared" si="8"/>
        <v>153190.9</v>
      </c>
      <c r="M29" s="23">
        <f t="shared" si="8"/>
        <v>12393</v>
      </c>
      <c r="N29" s="74">
        <f t="shared" si="8"/>
        <v>32337.5</v>
      </c>
      <c r="O29" s="74">
        <f t="shared" si="8"/>
        <v>605484.1000000001</v>
      </c>
      <c r="P29" s="23"/>
      <c r="Q29" s="23">
        <f>SUM(L29:P29)</f>
        <v>803405.5000000001</v>
      </c>
      <c r="R29" s="23">
        <f t="shared" si="9"/>
        <v>527528.8</v>
      </c>
      <c r="S29" s="74">
        <f t="shared" si="9"/>
        <v>16043.9</v>
      </c>
      <c r="T29" s="74">
        <f t="shared" si="9"/>
        <v>2700614.5</v>
      </c>
      <c r="U29" s="74"/>
      <c r="V29" s="23">
        <f>SUM(R29:U29)</f>
        <v>3244187.2</v>
      </c>
      <c r="W29" s="23">
        <f>+Q29+V29</f>
        <v>4047592.7</v>
      </c>
      <c r="X29" s="23">
        <f>SUM(Q29/W29)*100</f>
        <v>19.848970969831033</v>
      </c>
      <c r="Y29" s="23">
        <f>SUM(V29/W29)*100</f>
        <v>80.15102903016897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51</v>
      </c>
      <c r="K30" s="54"/>
      <c r="L30" s="74">
        <f aca="true" t="shared" si="10" ref="L30:W30">+L29/L27*100</f>
        <v>82.89178570442995</v>
      </c>
      <c r="M30" s="23">
        <f t="shared" si="10"/>
        <v>85.98726114649682</v>
      </c>
      <c r="N30" s="74">
        <f t="shared" si="10"/>
        <v>205.42963141779006</v>
      </c>
      <c r="O30" s="74">
        <f t="shared" si="10"/>
        <v>93.84440483570987</v>
      </c>
      <c r="P30" s="23"/>
      <c r="Q30" s="23">
        <f t="shared" si="10"/>
        <v>93.40161734593578</v>
      </c>
      <c r="R30" s="23">
        <f t="shared" si="10"/>
        <v>110.70908709338931</v>
      </c>
      <c r="S30" s="74"/>
      <c r="T30" s="74">
        <f t="shared" si="10"/>
        <v>98.52885382984078</v>
      </c>
      <c r="U30" s="74"/>
      <c r="V30" s="23">
        <f t="shared" si="10"/>
        <v>100.83139138948984</v>
      </c>
      <c r="W30" s="23">
        <f t="shared" si="10"/>
        <v>99.26409407494606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52</v>
      </c>
      <c r="K31" s="54"/>
      <c r="L31" s="74">
        <f>+L29/L28*100</f>
        <v>99.97115543370937</v>
      </c>
      <c r="M31" s="23">
        <f aca="true" t="shared" si="11" ref="M31:W31">+M29/M28*100</f>
        <v>100</v>
      </c>
      <c r="N31" s="74">
        <f t="shared" si="11"/>
        <v>100</v>
      </c>
      <c r="O31" s="74">
        <f t="shared" si="11"/>
        <v>99.07957485155265</v>
      </c>
      <c r="P31" s="23"/>
      <c r="Q31" s="23">
        <f t="shared" si="11"/>
        <v>99.29932286828964</v>
      </c>
      <c r="R31" s="23">
        <f t="shared" si="11"/>
        <v>100</v>
      </c>
      <c r="S31" s="74">
        <f t="shared" si="11"/>
        <v>100</v>
      </c>
      <c r="T31" s="74">
        <f t="shared" si="11"/>
        <v>99.48495464831433</v>
      </c>
      <c r="U31" s="74"/>
      <c r="V31" s="23">
        <f t="shared" si="11"/>
        <v>99.57088162963697</v>
      </c>
      <c r="W31" s="23">
        <f t="shared" si="11"/>
        <v>99.51686192546494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46</v>
      </c>
      <c r="E33" s="51"/>
      <c r="F33" s="51"/>
      <c r="G33" s="51"/>
      <c r="H33" s="51"/>
      <c r="I33" s="52"/>
      <c r="J33" s="53" t="s">
        <v>55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48</v>
      </c>
      <c r="K34" s="54"/>
      <c r="L34" s="74">
        <f aca="true" t="shared" si="12" ref="L34:O36">+L41+L300</f>
        <v>184808.3</v>
      </c>
      <c r="M34" s="23">
        <f t="shared" si="12"/>
        <v>14412.6</v>
      </c>
      <c r="N34" s="74">
        <f t="shared" si="12"/>
        <v>15741.4</v>
      </c>
      <c r="O34" s="74">
        <f t="shared" si="12"/>
        <v>645200</v>
      </c>
      <c r="P34" s="23"/>
      <c r="Q34" s="23">
        <f>SUM(L34:P34)</f>
        <v>860162.3</v>
      </c>
      <c r="R34" s="23">
        <f aca="true" t="shared" si="13" ref="R34:S36">+R41+R300</f>
        <v>476500</v>
      </c>
      <c r="S34" s="74">
        <f t="shared" si="13"/>
        <v>0</v>
      </c>
      <c r="T34" s="74">
        <f>+T41+T294</f>
        <v>2740937.7</v>
      </c>
      <c r="U34" s="74"/>
      <c r="V34" s="23">
        <f>SUM(R34:U34)</f>
        <v>3217437.7</v>
      </c>
      <c r="W34" s="23">
        <f>+Q34+V34</f>
        <v>4077600</v>
      </c>
      <c r="X34" s="23">
        <f>SUM(Q34/W34)*100</f>
        <v>21.09481803021385</v>
      </c>
      <c r="Y34" s="23">
        <f>SUM(V34/W34)*100</f>
        <v>78.90518196978616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49</v>
      </c>
      <c r="K35" s="54"/>
      <c r="L35" s="74">
        <f t="shared" si="12"/>
        <v>153235.1</v>
      </c>
      <c r="M35" s="23">
        <f t="shared" si="12"/>
        <v>12393</v>
      </c>
      <c r="N35" s="74">
        <f t="shared" si="12"/>
        <v>32337.5</v>
      </c>
      <c r="O35" s="74">
        <f t="shared" si="12"/>
        <v>611108.9</v>
      </c>
      <c r="P35" s="23"/>
      <c r="Q35" s="23">
        <f>SUM(L35:P35)</f>
        <v>809074.5</v>
      </c>
      <c r="R35" s="23">
        <f t="shared" si="13"/>
        <v>527528.8</v>
      </c>
      <c r="S35" s="74">
        <f t="shared" si="13"/>
        <v>16043.9</v>
      </c>
      <c r="T35" s="74">
        <f>+T42+T295</f>
        <v>2714595.9</v>
      </c>
      <c r="U35" s="74"/>
      <c r="V35" s="23">
        <f>SUM(R35:U35)</f>
        <v>3258168.6</v>
      </c>
      <c r="W35" s="23">
        <f>+Q35+V35</f>
        <v>4067243.1</v>
      </c>
      <c r="X35" s="23">
        <f>SUM(Q35/W35)*100</f>
        <v>19.892454916206017</v>
      </c>
      <c r="Y35" s="23">
        <f>SUM(V35/W35)*100</f>
        <v>80.10754508379398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50</v>
      </c>
      <c r="K36" s="54"/>
      <c r="L36" s="74">
        <f t="shared" si="12"/>
        <v>153190.9</v>
      </c>
      <c r="M36" s="23">
        <f t="shared" si="12"/>
        <v>12393</v>
      </c>
      <c r="N36" s="74">
        <f t="shared" si="12"/>
        <v>32337.5</v>
      </c>
      <c r="O36" s="74">
        <f t="shared" si="12"/>
        <v>605484.1000000001</v>
      </c>
      <c r="P36" s="23"/>
      <c r="Q36" s="23">
        <f>SUM(L36:P36)</f>
        <v>803405.5000000001</v>
      </c>
      <c r="R36" s="23">
        <f t="shared" si="13"/>
        <v>527528.8</v>
      </c>
      <c r="S36" s="74">
        <f t="shared" si="13"/>
        <v>16043.9</v>
      </c>
      <c r="T36" s="74">
        <f>+T43+T296</f>
        <v>2700614.5</v>
      </c>
      <c r="U36" s="74"/>
      <c r="V36" s="23">
        <f>SUM(R36:U36)</f>
        <v>3244187.2</v>
      </c>
      <c r="W36" s="23">
        <f>+Q36+V36</f>
        <v>4047592.7</v>
      </c>
      <c r="X36" s="23">
        <f>SUM(Q36/W36)*100</f>
        <v>19.848970969831033</v>
      </c>
      <c r="Y36" s="23">
        <f>SUM(V36/W36)*100</f>
        <v>80.15102903016897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51</v>
      </c>
      <c r="K37" s="54"/>
      <c r="L37" s="21">
        <f aca="true" t="shared" si="14" ref="L37:W37">+L36/L34*100</f>
        <v>82.89178570442995</v>
      </c>
      <c r="M37" s="21">
        <f t="shared" si="14"/>
        <v>85.98726114649682</v>
      </c>
      <c r="N37" s="21">
        <f t="shared" si="14"/>
        <v>205.42963141779006</v>
      </c>
      <c r="O37" s="21">
        <f t="shared" si="14"/>
        <v>93.84440483570987</v>
      </c>
      <c r="P37" s="21"/>
      <c r="Q37" s="21">
        <f t="shared" si="14"/>
        <v>93.40161734593578</v>
      </c>
      <c r="R37" s="21">
        <f t="shared" si="14"/>
        <v>110.70908709338931</v>
      </c>
      <c r="S37" s="21"/>
      <c r="T37" s="21">
        <f t="shared" si="14"/>
        <v>98.52885382984078</v>
      </c>
      <c r="U37" s="21"/>
      <c r="V37" s="21">
        <f t="shared" si="14"/>
        <v>100.83139138948984</v>
      </c>
      <c r="W37" s="21">
        <f t="shared" si="14"/>
        <v>99.26409407494606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52</v>
      </c>
      <c r="K38" s="54"/>
      <c r="L38" s="74">
        <f>+L36/L35*100</f>
        <v>99.97115543370937</v>
      </c>
      <c r="M38" s="23">
        <f aca="true" t="shared" si="15" ref="M38:W38">+M36/M35*100</f>
        <v>100</v>
      </c>
      <c r="N38" s="74">
        <f t="shared" si="15"/>
        <v>100</v>
      </c>
      <c r="O38" s="74">
        <f t="shared" si="15"/>
        <v>99.07957485155265</v>
      </c>
      <c r="P38" s="23"/>
      <c r="Q38" s="23">
        <f t="shared" si="15"/>
        <v>99.29932286828964</v>
      </c>
      <c r="R38" s="23">
        <f t="shared" si="15"/>
        <v>100</v>
      </c>
      <c r="S38" s="74">
        <f t="shared" si="15"/>
        <v>100</v>
      </c>
      <c r="T38" s="74">
        <f t="shared" si="15"/>
        <v>99.48495464831433</v>
      </c>
      <c r="U38" s="74"/>
      <c r="V38" s="23">
        <f t="shared" si="15"/>
        <v>99.57088162963697</v>
      </c>
      <c r="W38" s="23">
        <f t="shared" si="15"/>
        <v>99.51686192546494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/>
      <c r="K39" s="54"/>
      <c r="L39" s="74"/>
      <c r="M39" s="23"/>
      <c r="N39" s="74"/>
      <c r="O39" s="74"/>
      <c r="P39" s="23"/>
      <c r="Q39" s="23"/>
      <c r="R39" s="23"/>
      <c r="S39" s="74"/>
      <c r="T39" s="74"/>
      <c r="U39" s="74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 t="s">
        <v>56</v>
      </c>
      <c r="F40" s="51"/>
      <c r="G40" s="51"/>
      <c r="H40" s="51"/>
      <c r="I40" s="52"/>
      <c r="J40" s="53" t="s">
        <v>57</v>
      </c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52"/>
      <c r="J41" s="53" t="s">
        <v>48</v>
      </c>
      <c r="K41" s="54"/>
      <c r="L41" s="74">
        <f aca="true" t="shared" si="16" ref="L41:N43">+L58+L106+L153+L216+L263</f>
        <v>184808.3</v>
      </c>
      <c r="M41" s="23">
        <f t="shared" si="16"/>
        <v>14412.6</v>
      </c>
      <c r="N41" s="74">
        <f t="shared" si="16"/>
        <v>15741.4</v>
      </c>
      <c r="O41" s="74">
        <f>+O58+O106+O153+O217</f>
        <v>645200</v>
      </c>
      <c r="P41" s="23"/>
      <c r="Q41" s="23">
        <f>SUM(L41:P41)</f>
        <v>860162.3</v>
      </c>
      <c r="R41" s="23">
        <f aca="true" t="shared" si="17" ref="R41:T43">+R58+R106+R153+R216+R263</f>
        <v>476500</v>
      </c>
      <c r="S41" s="74">
        <f t="shared" si="17"/>
        <v>0</v>
      </c>
      <c r="T41" s="74">
        <f t="shared" si="17"/>
        <v>1020837.7</v>
      </c>
      <c r="U41" s="74"/>
      <c r="V41" s="23">
        <f>SUM(R41:U41)</f>
        <v>1497337.7</v>
      </c>
      <c r="W41" s="23">
        <f>+Q41+V41</f>
        <v>2357500</v>
      </c>
      <c r="X41" s="23">
        <f>SUM(Q41/W41)*100</f>
        <v>36.48620572640509</v>
      </c>
      <c r="Y41" s="23">
        <f>SUM(V41/W41)*100</f>
        <v>63.513794273594904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49</v>
      </c>
      <c r="K42" s="54"/>
      <c r="L42" s="74">
        <f t="shared" si="16"/>
        <v>153235.1</v>
      </c>
      <c r="M42" s="23">
        <f t="shared" si="16"/>
        <v>12393</v>
      </c>
      <c r="N42" s="74">
        <f t="shared" si="16"/>
        <v>32337.5</v>
      </c>
      <c r="O42" s="74">
        <f>+O59+O107+O154+O218</f>
        <v>611108.9</v>
      </c>
      <c r="P42" s="23"/>
      <c r="Q42" s="23">
        <f>SUM(L42:P42)</f>
        <v>809074.5</v>
      </c>
      <c r="R42" s="23">
        <f t="shared" si="17"/>
        <v>527528.8</v>
      </c>
      <c r="S42" s="74">
        <f t="shared" si="17"/>
        <v>16043.9</v>
      </c>
      <c r="T42" s="74">
        <f>+T59+T107+T154+T218+T265</f>
        <v>1016718.7999999999</v>
      </c>
      <c r="U42" s="74"/>
      <c r="V42" s="23">
        <f>SUM(R42:U42)</f>
        <v>1560291.5</v>
      </c>
      <c r="W42" s="23">
        <f>+Q42+V42</f>
        <v>2369366</v>
      </c>
      <c r="X42" s="23">
        <f>SUM(Q42/W42)*100</f>
        <v>34.147299319733634</v>
      </c>
      <c r="Y42" s="23">
        <f>SUM(V42/W42)*100</f>
        <v>65.85270068026637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50</v>
      </c>
      <c r="K43" s="54"/>
      <c r="L43" s="74">
        <f t="shared" si="16"/>
        <v>153190.9</v>
      </c>
      <c r="M43" s="23">
        <f t="shared" si="16"/>
        <v>12393</v>
      </c>
      <c r="N43" s="74">
        <f t="shared" si="16"/>
        <v>32337.5</v>
      </c>
      <c r="O43" s="74">
        <f>+O60+O108+O155+O219</f>
        <v>605484.1000000001</v>
      </c>
      <c r="P43" s="23"/>
      <c r="Q43" s="23">
        <f>SUM(L43:P43)</f>
        <v>803405.5000000001</v>
      </c>
      <c r="R43" s="23">
        <f t="shared" si="17"/>
        <v>527528.8</v>
      </c>
      <c r="S43" s="74">
        <f t="shared" si="17"/>
        <v>16043.9</v>
      </c>
      <c r="T43" s="74">
        <f>+T60+T108+T155+T219+T266</f>
        <v>1008450.6</v>
      </c>
      <c r="U43" s="74"/>
      <c r="V43" s="23">
        <f>SUM(R43:U43)</f>
        <v>1552023.3</v>
      </c>
      <c r="W43" s="23">
        <f>+Q43+V43</f>
        <v>2355428.8000000003</v>
      </c>
      <c r="X43" s="23">
        <f>SUM(Q43/W43)*100</f>
        <v>34.10867269687795</v>
      </c>
      <c r="Y43" s="23">
        <f>SUM(V43/W43)*100</f>
        <v>65.89132730312204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51</v>
      </c>
      <c r="K44" s="54"/>
      <c r="L44" s="74">
        <f aca="true" t="shared" si="18" ref="L44:W44">+L43/L41*100</f>
        <v>82.89178570442995</v>
      </c>
      <c r="M44" s="23">
        <f t="shared" si="18"/>
        <v>85.98726114649682</v>
      </c>
      <c r="N44" s="74">
        <f t="shared" si="18"/>
        <v>205.42963141779006</v>
      </c>
      <c r="O44" s="74">
        <f t="shared" si="18"/>
        <v>93.84440483570987</v>
      </c>
      <c r="P44" s="23"/>
      <c r="Q44" s="23">
        <f t="shared" si="18"/>
        <v>93.40161734593578</v>
      </c>
      <c r="R44" s="23">
        <f t="shared" si="18"/>
        <v>110.70908709338931</v>
      </c>
      <c r="S44" s="74"/>
      <c r="T44" s="74">
        <f t="shared" si="18"/>
        <v>98.78657498640577</v>
      </c>
      <c r="U44" s="74"/>
      <c r="V44" s="23">
        <f t="shared" si="18"/>
        <v>103.65218881485454</v>
      </c>
      <c r="W44" s="23">
        <f t="shared" si="18"/>
        <v>99.91214422057266</v>
      </c>
      <c r="X44" s="23"/>
      <c r="Y44" s="23"/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83" t="s">
        <v>129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46</v>
      </c>
      <c r="C54" s="51" t="s">
        <v>53</v>
      </c>
      <c r="D54" s="51" t="s">
        <v>46</v>
      </c>
      <c r="E54" s="51" t="s">
        <v>56</v>
      </c>
      <c r="F54" s="51"/>
      <c r="G54" s="51"/>
      <c r="H54" s="51"/>
      <c r="I54" s="64"/>
      <c r="J54" s="55" t="s">
        <v>52</v>
      </c>
      <c r="K54" s="56"/>
      <c r="L54" s="74">
        <f aca="true" t="shared" si="19" ref="L54:R54">+L43/L42*100</f>
        <v>99.97115543370937</v>
      </c>
      <c r="M54" s="74">
        <f t="shared" si="19"/>
        <v>100</v>
      </c>
      <c r="N54" s="74">
        <f t="shared" si="19"/>
        <v>100</v>
      </c>
      <c r="O54" s="74">
        <f t="shared" si="19"/>
        <v>99.07957485155265</v>
      </c>
      <c r="P54" s="74"/>
      <c r="Q54" s="74">
        <f t="shared" si="19"/>
        <v>99.29932286828964</v>
      </c>
      <c r="R54" s="74">
        <f t="shared" si="19"/>
        <v>100</v>
      </c>
      <c r="S54" s="74">
        <f>+S43/S42*100</f>
        <v>100</v>
      </c>
      <c r="T54" s="74">
        <f>+T43/T42*100</f>
        <v>99.18677612728318</v>
      </c>
      <c r="U54" s="77"/>
      <c r="V54" s="74">
        <f>+V43/V42*100</f>
        <v>99.47008619863661</v>
      </c>
      <c r="W54" s="74">
        <f>+W43/W42*100</f>
        <v>99.4117751330947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/>
      <c r="K55" s="5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23"/>
      <c r="W55" s="23"/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 t="s">
        <v>58</v>
      </c>
      <c r="G56" s="51"/>
      <c r="H56" s="51"/>
      <c r="I56" s="64"/>
      <c r="J56" s="53" t="s">
        <v>59</v>
      </c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4"/>
      <c r="J57" s="53" t="s">
        <v>60</v>
      </c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48</v>
      </c>
      <c r="K58" s="54"/>
      <c r="L58" s="74"/>
      <c r="M58" s="23"/>
      <c r="N58" s="74"/>
      <c r="O58" s="74">
        <f>+O66+O74+O82</f>
        <v>66400</v>
      </c>
      <c r="P58" s="23"/>
      <c r="Q58" s="23">
        <f>SUM(L58:P58)</f>
        <v>66400</v>
      </c>
      <c r="R58" s="23">
        <f aca="true" t="shared" si="20" ref="R58:T60">+R66+R74+R82</f>
        <v>0</v>
      </c>
      <c r="S58" s="74">
        <f t="shared" si="20"/>
        <v>0</v>
      </c>
      <c r="T58" s="74">
        <f t="shared" si="20"/>
        <v>215400</v>
      </c>
      <c r="U58" s="74"/>
      <c r="V58" s="23">
        <f>SUM(R58:U58)</f>
        <v>215400</v>
      </c>
      <c r="W58" s="23">
        <f>+Q58+V58</f>
        <v>281800</v>
      </c>
      <c r="X58" s="23">
        <f>SUM(Q58/W58)*100</f>
        <v>23.562810503903478</v>
      </c>
      <c r="Y58" s="23">
        <f>SUM(V58/W58)*100</f>
        <v>76.43718949609652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49</v>
      </c>
      <c r="K59" s="54"/>
      <c r="L59" s="74"/>
      <c r="M59" s="23"/>
      <c r="N59" s="74"/>
      <c r="O59" s="74">
        <f>+O67+O75+O83</f>
        <v>54200.1</v>
      </c>
      <c r="P59" s="23"/>
      <c r="Q59" s="23">
        <f>SUM(L59:P59)</f>
        <v>54200.1</v>
      </c>
      <c r="R59" s="23">
        <f t="shared" si="20"/>
        <v>0</v>
      </c>
      <c r="S59" s="74">
        <f t="shared" si="20"/>
        <v>0</v>
      </c>
      <c r="T59" s="74">
        <f t="shared" si="20"/>
        <v>208392.40000000002</v>
      </c>
      <c r="U59" s="74"/>
      <c r="V59" s="23">
        <f>SUM(R59:U59)</f>
        <v>208392.40000000002</v>
      </c>
      <c r="W59" s="23">
        <f>+Q59+V59</f>
        <v>262592.5</v>
      </c>
      <c r="X59" s="23">
        <f>SUM(Q59/W59)*100</f>
        <v>20.64038386473338</v>
      </c>
      <c r="Y59" s="23">
        <f>SUM(V59/W59)*100</f>
        <v>79.35961613526663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50</v>
      </c>
      <c r="K60" s="54"/>
      <c r="L60" s="74"/>
      <c r="M60" s="23"/>
      <c r="N60" s="74"/>
      <c r="O60" s="74">
        <f>+O68+O76+O84</f>
        <v>53286.6</v>
      </c>
      <c r="P60" s="23"/>
      <c r="Q60" s="23">
        <f>SUM(L60:P60)</f>
        <v>53286.6</v>
      </c>
      <c r="R60" s="23">
        <f t="shared" si="20"/>
        <v>0</v>
      </c>
      <c r="S60" s="74">
        <f t="shared" si="20"/>
        <v>0</v>
      </c>
      <c r="T60" s="74">
        <f t="shared" si="20"/>
        <v>205228</v>
      </c>
      <c r="U60" s="74"/>
      <c r="V60" s="23">
        <f>SUM(R60:U60)</f>
        <v>205228</v>
      </c>
      <c r="W60" s="23">
        <f>+Q60+V60</f>
        <v>258514.6</v>
      </c>
      <c r="X60" s="23">
        <f>SUM(Q60/W60)*100</f>
        <v>20.612607566458525</v>
      </c>
      <c r="Y60" s="23">
        <f>SUM(V60/W60)*100</f>
        <v>79.38739243354146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51</v>
      </c>
      <c r="K61" s="54"/>
      <c r="L61" s="74"/>
      <c r="M61" s="23"/>
      <c r="N61" s="74"/>
      <c r="O61" s="74">
        <f>+O60/O58*100</f>
        <v>80.25090361445783</v>
      </c>
      <c r="P61" s="23"/>
      <c r="Q61" s="23">
        <f>+Q60/Q58*100</f>
        <v>80.25090361445783</v>
      </c>
      <c r="R61" s="23"/>
      <c r="S61" s="74"/>
      <c r="T61" s="74">
        <f>+T60/T58*100</f>
        <v>95.27762302692665</v>
      </c>
      <c r="U61" s="74"/>
      <c r="V61" s="23">
        <f>+V60/V58*100</f>
        <v>95.27762302692665</v>
      </c>
      <c r="W61" s="23">
        <f>+W60/W58*100</f>
        <v>91.73690560681335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52</v>
      </c>
      <c r="K62" s="54"/>
      <c r="L62" s="74"/>
      <c r="M62" s="23"/>
      <c r="N62" s="74"/>
      <c r="O62" s="74">
        <f aca="true" t="shared" si="21" ref="O62:W62">+O60/O59*100</f>
        <v>98.31457875538975</v>
      </c>
      <c r="P62" s="23"/>
      <c r="Q62" s="23">
        <f t="shared" si="21"/>
        <v>98.31457875538975</v>
      </c>
      <c r="R62" s="23"/>
      <c r="S62" s="74"/>
      <c r="T62" s="74">
        <f t="shared" si="21"/>
        <v>98.48151851986924</v>
      </c>
      <c r="U62" s="74"/>
      <c r="V62" s="23">
        <f t="shared" si="21"/>
        <v>98.48151851986924</v>
      </c>
      <c r="W62" s="23">
        <f t="shared" si="21"/>
        <v>98.4470615116578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/>
      <c r="K63" s="54"/>
      <c r="L63" s="74"/>
      <c r="M63" s="23"/>
      <c r="N63" s="74"/>
      <c r="O63" s="74"/>
      <c r="P63" s="23"/>
      <c r="Q63" s="23"/>
      <c r="R63" s="23"/>
      <c r="S63" s="74"/>
      <c r="T63" s="74"/>
      <c r="U63" s="74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 t="s">
        <v>61</v>
      </c>
      <c r="H64" s="51"/>
      <c r="I64" s="64"/>
      <c r="J64" s="53" t="s">
        <v>62</v>
      </c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63</v>
      </c>
      <c r="K65" s="54"/>
      <c r="L65" s="74"/>
      <c r="M65" s="23"/>
      <c r="N65" s="74"/>
      <c r="O65" s="74"/>
      <c r="P65" s="23"/>
      <c r="Q65" s="23"/>
      <c r="R65" s="23"/>
      <c r="S65" s="74"/>
      <c r="T65" s="74"/>
      <c r="U65" s="74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48</v>
      </c>
      <c r="K66" s="54"/>
      <c r="L66" s="74"/>
      <c r="M66" s="23"/>
      <c r="N66" s="74"/>
      <c r="O66" s="74"/>
      <c r="P66" s="23"/>
      <c r="Q66" s="23">
        <f>SUM(L66:P66)</f>
        <v>0</v>
      </c>
      <c r="R66" s="23"/>
      <c r="S66" s="74"/>
      <c r="T66" s="74">
        <v>82500</v>
      </c>
      <c r="U66" s="74"/>
      <c r="V66" s="23">
        <f>SUM(R66:U66)</f>
        <v>82500</v>
      </c>
      <c r="W66" s="23">
        <f>+Q66+V66</f>
        <v>82500</v>
      </c>
      <c r="X66" s="23">
        <f>SUM(Q66/W66)*100</f>
        <v>0</v>
      </c>
      <c r="Y66" s="23">
        <f>SUM(V66/W66)*100</f>
        <v>100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49</v>
      </c>
      <c r="K67" s="54"/>
      <c r="L67" s="74"/>
      <c r="M67" s="23"/>
      <c r="N67" s="74"/>
      <c r="O67" s="74"/>
      <c r="P67" s="23"/>
      <c r="Q67" s="23"/>
      <c r="R67" s="23"/>
      <c r="S67" s="74"/>
      <c r="T67" s="74">
        <v>75987.3</v>
      </c>
      <c r="U67" s="74"/>
      <c r="V67" s="23">
        <f>SUM(R67:U67)</f>
        <v>75987.3</v>
      </c>
      <c r="W67" s="23">
        <f>+Q67+V67</f>
        <v>75987.3</v>
      </c>
      <c r="X67" s="23"/>
      <c r="Y67" s="23">
        <f>SUM(V67/W67)*100</f>
        <v>100</v>
      </c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50</v>
      </c>
      <c r="K68" s="54"/>
      <c r="L68" s="21"/>
      <c r="M68" s="21"/>
      <c r="N68" s="21"/>
      <c r="O68" s="21"/>
      <c r="P68" s="21"/>
      <c r="Q68" s="21"/>
      <c r="R68" s="21"/>
      <c r="S68" s="21"/>
      <c r="T68" s="21">
        <v>73608.9</v>
      </c>
      <c r="U68" s="21"/>
      <c r="V68" s="21">
        <f>SUM(R68:U68)</f>
        <v>73608.9</v>
      </c>
      <c r="W68" s="23">
        <f>+Q68+V68</f>
        <v>73608.9</v>
      </c>
      <c r="X68" s="21"/>
      <c r="Y68" s="21">
        <f>SUM(V68/W68)*100</f>
        <v>100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51</v>
      </c>
      <c r="K69" s="54"/>
      <c r="L69" s="74"/>
      <c r="M69" s="23"/>
      <c r="N69" s="74"/>
      <c r="O69" s="74"/>
      <c r="P69" s="23"/>
      <c r="Q69" s="23"/>
      <c r="R69" s="23"/>
      <c r="S69" s="74"/>
      <c r="T69" s="74">
        <f>+T68/T66*100</f>
        <v>89.22290909090908</v>
      </c>
      <c r="U69" s="74"/>
      <c r="V69" s="23">
        <f>+V68/V66*100</f>
        <v>89.22290909090908</v>
      </c>
      <c r="W69" s="21">
        <f>+W68/W66*100</f>
        <v>89.22290909090908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52</v>
      </c>
      <c r="K70" s="54"/>
      <c r="L70" s="74"/>
      <c r="M70" s="23"/>
      <c r="N70" s="74"/>
      <c r="O70" s="74"/>
      <c r="P70" s="23"/>
      <c r="Q70" s="23"/>
      <c r="R70" s="23"/>
      <c r="S70" s="74"/>
      <c r="T70" s="74">
        <f>+T68/T67*100</f>
        <v>96.87000327686336</v>
      </c>
      <c r="U70" s="74"/>
      <c r="V70" s="23">
        <f>+V68/V67*100</f>
        <v>96.87000327686336</v>
      </c>
      <c r="W70" s="23">
        <f>+W68/W67*100</f>
        <v>96.87000327686336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/>
      <c r="K71" s="54"/>
      <c r="L71" s="74"/>
      <c r="M71" s="23"/>
      <c r="N71" s="74"/>
      <c r="O71" s="74"/>
      <c r="P71" s="23"/>
      <c r="Q71" s="23"/>
      <c r="R71" s="23"/>
      <c r="S71" s="74"/>
      <c r="T71" s="74"/>
      <c r="U71" s="74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 t="s">
        <v>64</v>
      </c>
      <c r="H72" s="51"/>
      <c r="I72" s="64"/>
      <c r="J72" s="53" t="s">
        <v>65</v>
      </c>
      <c r="K72" s="54"/>
      <c r="L72" s="74"/>
      <c r="M72" s="23"/>
      <c r="N72" s="74"/>
      <c r="O72" s="74"/>
      <c r="P72" s="23"/>
      <c r="Q72" s="23"/>
      <c r="R72" s="23"/>
      <c r="S72" s="74"/>
      <c r="T72" s="74"/>
      <c r="U72" s="74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66</v>
      </c>
      <c r="K73" s="54"/>
      <c r="L73" s="74"/>
      <c r="M73" s="23"/>
      <c r="N73" s="74"/>
      <c r="O73" s="74"/>
      <c r="P73" s="23"/>
      <c r="Q73" s="23"/>
      <c r="R73" s="23"/>
      <c r="S73" s="74"/>
      <c r="T73" s="74"/>
      <c r="U73" s="74"/>
      <c r="V73" s="23"/>
      <c r="W73" s="23"/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48</v>
      </c>
      <c r="K74" s="54"/>
      <c r="L74" s="74"/>
      <c r="M74" s="23"/>
      <c r="N74" s="74"/>
      <c r="O74" s="74">
        <v>66400</v>
      </c>
      <c r="P74" s="23"/>
      <c r="Q74" s="23">
        <f>SUM(L74:P74)</f>
        <v>66400</v>
      </c>
      <c r="R74" s="23"/>
      <c r="S74" s="74"/>
      <c r="T74" s="74"/>
      <c r="U74" s="74"/>
      <c r="V74" s="23">
        <f>SUM(R74:U74)</f>
        <v>0</v>
      </c>
      <c r="W74" s="23">
        <f>+Q74+V74</f>
        <v>66400</v>
      </c>
      <c r="X74" s="23">
        <f>SUM(Q74/W74)*100</f>
        <v>100</v>
      </c>
      <c r="Y74" s="23">
        <f>SUM(V74/W74)*100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49</v>
      </c>
      <c r="K75" s="54"/>
      <c r="L75" s="74"/>
      <c r="M75" s="23"/>
      <c r="N75" s="74"/>
      <c r="O75" s="74">
        <v>54200.1</v>
      </c>
      <c r="P75" s="23"/>
      <c r="Q75" s="23">
        <f>SUM(L75:P75)</f>
        <v>54200.1</v>
      </c>
      <c r="R75" s="23"/>
      <c r="S75" s="74"/>
      <c r="T75" s="74"/>
      <c r="U75" s="74"/>
      <c r="V75" s="23"/>
      <c r="W75" s="23">
        <f>+Q75+V75</f>
        <v>54200.1</v>
      </c>
      <c r="X75" s="23">
        <f>SUM(Q75/W75)*100</f>
        <v>100</v>
      </c>
      <c r="Y75" s="23">
        <f>SUM(V75/W75)*100</f>
        <v>0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50</v>
      </c>
      <c r="K76" s="54"/>
      <c r="L76" s="74"/>
      <c r="M76" s="23"/>
      <c r="N76" s="74"/>
      <c r="O76" s="74">
        <v>53286.6</v>
      </c>
      <c r="P76" s="23"/>
      <c r="Q76" s="23">
        <f>SUM(L76:P76)</f>
        <v>53286.6</v>
      </c>
      <c r="R76" s="23"/>
      <c r="S76" s="74"/>
      <c r="T76" s="74"/>
      <c r="U76" s="74"/>
      <c r="V76" s="23"/>
      <c r="W76" s="23">
        <f>+Q76+V76</f>
        <v>53286.6</v>
      </c>
      <c r="X76" s="23">
        <f>SUM(Q76/W76)*100</f>
        <v>100</v>
      </c>
      <c r="Y76" s="23">
        <f>SUM(V76/W76)*100</f>
        <v>0</v>
      </c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51</v>
      </c>
      <c r="K77" s="54"/>
      <c r="L77" s="21"/>
      <c r="M77" s="21"/>
      <c r="N77" s="21"/>
      <c r="O77" s="21">
        <f>+O76/O74*100</f>
        <v>80.25090361445783</v>
      </c>
      <c r="P77" s="21"/>
      <c r="Q77" s="21">
        <f>+Q76/Q74*100</f>
        <v>80.25090361445783</v>
      </c>
      <c r="R77" s="21"/>
      <c r="S77" s="21"/>
      <c r="T77" s="21"/>
      <c r="U77" s="21"/>
      <c r="V77" s="21"/>
      <c r="W77" s="21">
        <f>+W76/W74*100</f>
        <v>80.25090361445783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 t="s">
        <v>52</v>
      </c>
      <c r="K78" s="54"/>
      <c r="L78" s="74"/>
      <c r="M78" s="23"/>
      <c r="N78" s="74"/>
      <c r="O78" s="74">
        <f>+O76/O75*100</f>
        <v>98.31457875538975</v>
      </c>
      <c r="P78" s="23"/>
      <c r="Q78" s="23">
        <f>+Q76/Q75*100</f>
        <v>98.31457875538975</v>
      </c>
      <c r="R78" s="23"/>
      <c r="S78" s="74"/>
      <c r="T78" s="74"/>
      <c r="U78" s="74"/>
      <c r="V78" s="23"/>
      <c r="W78" s="23">
        <f>+W76/W75*100</f>
        <v>98.31457875538975</v>
      </c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/>
      <c r="K79" s="54"/>
      <c r="L79" s="74"/>
      <c r="M79" s="23"/>
      <c r="N79" s="74"/>
      <c r="O79" s="74"/>
      <c r="P79" s="23"/>
      <c r="Q79" s="23"/>
      <c r="R79" s="23"/>
      <c r="S79" s="74"/>
      <c r="T79" s="74"/>
      <c r="U79" s="74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 t="s">
        <v>67</v>
      </c>
      <c r="H80" s="51"/>
      <c r="I80" s="64"/>
      <c r="J80" s="53" t="s">
        <v>68</v>
      </c>
      <c r="K80" s="54"/>
      <c r="L80" s="74"/>
      <c r="M80" s="23"/>
      <c r="N80" s="74"/>
      <c r="O80" s="74"/>
      <c r="P80" s="23"/>
      <c r="Q80" s="23"/>
      <c r="R80" s="23"/>
      <c r="S80" s="74"/>
      <c r="T80" s="74"/>
      <c r="U80" s="74"/>
      <c r="V80" s="23"/>
      <c r="W80" s="23"/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69</v>
      </c>
      <c r="K81" s="54"/>
      <c r="L81" s="74"/>
      <c r="M81" s="23"/>
      <c r="N81" s="74"/>
      <c r="O81" s="74"/>
      <c r="P81" s="23"/>
      <c r="Q81" s="23"/>
      <c r="R81" s="23"/>
      <c r="S81" s="74"/>
      <c r="T81" s="74"/>
      <c r="U81" s="74"/>
      <c r="V81" s="23"/>
      <c r="W81" s="23"/>
      <c r="X81" s="23"/>
      <c r="Y81" s="23"/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48</v>
      </c>
      <c r="K82" s="54"/>
      <c r="L82" s="74"/>
      <c r="M82" s="23"/>
      <c r="N82" s="74"/>
      <c r="O82" s="74"/>
      <c r="P82" s="23"/>
      <c r="Q82" s="23">
        <f>SUM(L82:P82)</f>
        <v>0</v>
      </c>
      <c r="R82" s="23"/>
      <c r="S82" s="74"/>
      <c r="T82" s="74">
        <v>132900</v>
      </c>
      <c r="U82" s="74"/>
      <c r="V82" s="23">
        <f>SUM(R82:U82)</f>
        <v>132900</v>
      </c>
      <c r="W82" s="23">
        <f>+Q82+V82</f>
        <v>132900</v>
      </c>
      <c r="X82" s="23">
        <f>SUM(Q82/W82)*100</f>
        <v>0</v>
      </c>
      <c r="Y82" s="23">
        <f>SUM(V82/W82)*100</f>
        <v>100</v>
      </c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49</v>
      </c>
      <c r="K83" s="54"/>
      <c r="L83" s="21"/>
      <c r="M83" s="21"/>
      <c r="N83" s="21"/>
      <c r="O83" s="21"/>
      <c r="P83" s="21"/>
      <c r="Q83" s="21"/>
      <c r="R83" s="21"/>
      <c r="S83" s="21"/>
      <c r="T83" s="21">
        <v>132405.1</v>
      </c>
      <c r="U83" s="21"/>
      <c r="V83" s="21">
        <f>SUM(R83:U83)</f>
        <v>132405.1</v>
      </c>
      <c r="W83" s="23">
        <f>+Q83+V83</f>
        <v>132405.1</v>
      </c>
      <c r="X83" s="21">
        <f>SUM(Q83/W83)*100</f>
        <v>0</v>
      </c>
      <c r="Y83" s="21">
        <f>SUM(V83/W83)*100</f>
        <v>100</v>
      </c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50</v>
      </c>
      <c r="K84" s="54"/>
      <c r="L84" s="74"/>
      <c r="M84" s="23"/>
      <c r="N84" s="74"/>
      <c r="O84" s="74"/>
      <c r="P84" s="23"/>
      <c r="Q84" s="23"/>
      <c r="R84" s="23"/>
      <c r="S84" s="74"/>
      <c r="T84" s="74">
        <v>131619.1</v>
      </c>
      <c r="U84" s="74"/>
      <c r="V84" s="23">
        <f>SUM(R84:U84)</f>
        <v>131619.1</v>
      </c>
      <c r="W84" s="23">
        <f>+Q84+V84</f>
        <v>131619.1</v>
      </c>
      <c r="X84" s="23">
        <f>SUM(Q84/W84)*100</f>
        <v>0</v>
      </c>
      <c r="Y84" s="23">
        <f>SUM(V84/W84)*100</f>
        <v>100</v>
      </c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 t="s">
        <v>51</v>
      </c>
      <c r="K85" s="54"/>
      <c r="L85" s="74"/>
      <c r="M85" s="23"/>
      <c r="N85" s="74"/>
      <c r="O85" s="74"/>
      <c r="P85" s="23"/>
      <c r="Q85" s="23"/>
      <c r="R85" s="23"/>
      <c r="S85" s="74"/>
      <c r="T85" s="74">
        <f>+T84/T82*100</f>
        <v>99.03619262603462</v>
      </c>
      <c r="U85" s="74"/>
      <c r="V85" s="23">
        <f>+V84/V82*100</f>
        <v>99.03619262603462</v>
      </c>
      <c r="W85" s="23">
        <f>+W84/W82*100</f>
        <v>99.03619262603462</v>
      </c>
      <c r="X85" s="23"/>
      <c r="Y85" s="23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64"/>
      <c r="J86" s="53" t="s">
        <v>52</v>
      </c>
      <c r="K86" s="54"/>
      <c r="L86" s="74"/>
      <c r="M86" s="23"/>
      <c r="N86" s="74"/>
      <c r="O86" s="74"/>
      <c r="P86" s="23"/>
      <c r="Q86" s="23"/>
      <c r="R86" s="23"/>
      <c r="S86" s="74"/>
      <c r="T86" s="74">
        <f>+T84/T83*100</f>
        <v>99.40636727739339</v>
      </c>
      <c r="U86" s="74"/>
      <c r="V86" s="23">
        <f>+V84/V83*100</f>
        <v>99.40636727739339</v>
      </c>
      <c r="W86" s="23">
        <f>+W84/W83*100</f>
        <v>99.40636727739339</v>
      </c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/>
      <c r="K87" s="54"/>
      <c r="L87" s="74"/>
      <c r="M87" s="23"/>
      <c r="N87" s="74"/>
      <c r="O87" s="74"/>
      <c r="P87" s="23"/>
      <c r="Q87" s="23"/>
      <c r="R87" s="23"/>
      <c r="S87" s="74"/>
      <c r="T87" s="74"/>
      <c r="U87" s="74"/>
      <c r="V87" s="23"/>
      <c r="W87" s="23"/>
      <c r="X87" s="23"/>
      <c r="Y87" s="23"/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 t="s">
        <v>58</v>
      </c>
      <c r="I88" s="64"/>
      <c r="J88" s="53" t="s">
        <v>70</v>
      </c>
      <c r="K88" s="54"/>
      <c r="L88" s="74"/>
      <c r="M88" s="23"/>
      <c r="N88" s="74"/>
      <c r="O88" s="74"/>
      <c r="P88" s="23"/>
      <c r="Q88" s="23"/>
      <c r="R88" s="23"/>
      <c r="S88" s="74"/>
      <c r="T88" s="74"/>
      <c r="U88" s="74"/>
      <c r="V88" s="23"/>
      <c r="W88" s="23"/>
      <c r="X88" s="23"/>
      <c r="Y88" s="23"/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48</v>
      </c>
      <c r="K89" s="54"/>
      <c r="L89" s="74"/>
      <c r="M89" s="23"/>
      <c r="N89" s="74"/>
      <c r="O89" s="74">
        <f>+O66+O74+O82</f>
        <v>66400</v>
      </c>
      <c r="P89" s="23">
        <f>+P66+P74+P82</f>
        <v>0</v>
      </c>
      <c r="Q89" s="23">
        <f>SUM(L89:P89)</f>
        <v>66400</v>
      </c>
      <c r="R89" s="23">
        <f>+R66+R74+R82</f>
        <v>0</v>
      </c>
      <c r="S89" s="74">
        <f>+S66+S74+S82</f>
        <v>0</v>
      </c>
      <c r="T89" s="74">
        <f>+T66+T74+T82</f>
        <v>215400</v>
      </c>
      <c r="U89" s="74">
        <f>+U66+U74+U82</f>
        <v>0</v>
      </c>
      <c r="V89" s="23">
        <f>SUM(R89:U89)</f>
        <v>215400</v>
      </c>
      <c r="W89" s="23">
        <f>+Q89+V89</f>
        <v>281800</v>
      </c>
      <c r="X89" s="23">
        <f>SUM(Q89/W89)*100</f>
        <v>23.562810503903478</v>
      </c>
      <c r="Y89" s="23">
        <f>SUM(V89/W89)*100</f>
        <v>76.43718949609652</v>
      </c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83" t="s">
        <v>130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46</v>
      </c>
      <c r="C99" s="51" t="s">
        <v>53</v>
      </c>
      <c r="D99" s="51" t="s">
        <v>46</v>
      </c>
      <c r="E99" s="51" t="s">
        <v>56</v>
      </c>
      <c r="F99" s="51" t="s">
        <v>58</v>
      </c>
      <c r="G99" s="51"/>
      <c r="H99" s="57" t="s">
        <v>58</v>
      </c>
      <c r="I99" s="64"/>
      <c r="J99" s="55" t="s">
        <v>49</v>
      </c>
      <c r="K99" s="56"/>
      <c r="L99" s="74">
        <f aca="true" t="shared" si="22" ref="L99:P100">+L69+L77+L85</f>
        <v>0</v>
      </c>
      <c r="M99" s="74">
        <f t="shared" si="22"/>
        <v>0</v>
      </c>
      <c r="N99" s="74">
        <f t="shared" si="22"/>
        <v>0</v>
      </c>
      <c r="O99" s="74">
        <f>+O67+O75+O83</f>
        <v>54200.1</v>
      </c>
      <c r="P99" s="74">
        <f t="shared" si="22"/>
        <v>0</v>
      </c>
      <c r="Q99" s="23">
        <f>SUM(L99:P99)</f>
        <v>54200.1</v>
      </c>
      <c r="R99" s="74">
        <f aca="true" t="shared" si="23" ref="R99:U100">+R69+R77+R85</f>
        <v>0</v>
      </c>
      <c r="S99" s="74">
        <f t="shared" si="23"/>
        <v>0</v>
      </c>
      <c r="T99" s="74">
        <f>+T67+T75+T83</f>
        <v>208392.40000000002</v>
      </c>
      <c r="U99" s="77">
        <f t="shared" si="23"/>
        <v>0</v>
      </c>
      <c r="V99" s="23">
        <f>SUM(R99:U99)</f>
        <v>208392.40000000002</v>
      </c>
      <c r="W99" s="23">
        <f>+Q99+V99</f>
        <v>262592.5</v>
      </c>
      <c r="X99" s="23">
        <f>SUM(Q99/W99)*100</f>
        <v>20.64038386473338</v>
      </c>
      <c r="Y99" s="23">
        <f>SUM(V99/W99)*100</f>
        <v>79.35961613526663</v>
      </c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50</v>
      </c>
      <c r="K100" s="56"/>
      <c r="L100" s="74">
        <f t="shared" si="22"/>
        <v>0</v>
      </c>
      <c r="M100" s="74">
        <f t="shared" si="22"/>
        <v>0</v>
      </c>
      <c r="N100" s="74">
        <f t="shared" si="22"/>
        <v>0</v>
      </c>
      <c r="O100" s="74">
        <f>+O68+O76+O84</f>
        <v>53286.6</v>
      </c>
      <c r="P100" s="74">
        <f t="shared" si="22"/>
        <v>0</v>
      </c>
      <c r="Q100" s="23">
        <f>SUM(L100:P100)</f>
        <v>53286.6</v>
      </c>
      <c r="R100" s="74">
        <f t="shared" si="23"/>
        <v>0</v>
      </c>
      <c r="S100" s="74">
        <f t="shared" si="23"/>
        <v>0</v>
      </c>
      <c r="T100" s="74">
        <f>+T68+T76+T84</f>
        <v>205228</v>
      </c>
      <c r="U100" s="74">
        <f t="shared" si="23"/>
        <v>0</v>
      </c>
      <c r="V100" s="23">
        <f>SUM(R100:U100)</f>
        <v>205228</v>
      </c>
      <c r="W100" s="23">
        <f>+Q100+V100</f>
        <v>258514.6</v>
      </c>
      <c r="X100" s="23">
        <f>SUM(Q100/W100)*100</f>
        <v>20.612607566458525</v>
      </c>
      <c r="Y100" s="23">
        <f>SUM(V100/W100)*100</f>
        <v>79.38739243354146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 t="s">
        <v>51</v>
      </c>
      <c r="K101" s="54"/>
      <c r="L101" s="74"/>
      <c r="M101" s="74"/>
      <c r="N101" s="74"/>
      <c r="O101" s="74">
        <f>+O100/O89*100</f>
        <v>80.25090361445783</v>
      </c>
      <c r="P101" s="74"/>
      <c r="Q101" s="23">
        <f>+Q100/Q89*100</f>
        <v>80.25090361445783</v>
      </c>
      <c r="R101" s="23"/>
      <c r="S101" s="23"/>
      <c r="T101" s="23">
        <f>+T100/T89*100</f>
        <v>95.27762302692665</v>
      </c>
      <c r="U101" s="23"/>
      <c r="V101" s="23">
        <f>+V100/V89*100</f>
        <v>95.27762302692665</v>
      </c>
      <c r="W101" s="23">
        <f>+W100/W89*100</f>
        <v>91.73690560681335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4"/>
      <c r="J102" s="53" t="s">
        <v>52</v>
      </c>
      <c r="K102" s="54"/>
      <c r="L102" s="74"/>
      <c r="M102" s="23"/>
      <c r="N102" s="74"/>
      <c r="O102" s="74">
        <f>+O100/O99*100</f>
        <v>98.31457875538975</v>
      </c>
      <c r="P102" s="23"/>
      <c r="Q102" s="23">
        <f>+Q100/Q99*100</f>
        <v>98.31457875538975</v>
      </c>
      <c r="R102" s="23"/>
      <c r="S102" s="23"/>
      <c r="T102" s="23">
        <f>+T100/T99*100</f>
        <v>98.48151851986924</v>
      </c>
      <c r="U102" s="23"/>
      <c r="V102" s="23">
        <f>+V100/V99*100</f>
        <v>98.48151851986924</v>
      </c>
      <c r="W102" s="23">
        <f>+W100/W99*100</f>
        <v>98.4470615116578</v>
      </c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/>
      <c r="K103" s="54"/>
      <c r="L103" s="74"/>
      <c r="M103" s="23"/>
      <c r="N103" s="74"/>
      <c r="O103" s="74"/>
      <c r="P103" s="23"/>
      <c r="Q103" s="23"/>
      <c r="R103" s="23"/>
      <c r="S103" s="74"/>
      <c r="T103" s="74"/>
      <c r="U103" s="74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 t="s">
        <v>71</v>
      </c>
      <c r="G104" s="51"/>
      <c r="H104" s="51"/>
      <c r="I104" s="64"/>
      <c r="J104" s="53" t="s">
        <v>72</v>
      </c>
      <c r="K104" s="54"/>
      <c r="L104" s="74"/>
      <c r="M104" s="23"/>
      <c r="N104" s="74"/>
      <c r="O104" s="74"/>
      <c r="P104" s="23"/>
      <c r="Q104" s="23"/>
      <c r="R104" s="23"/>
      <c r="S104" s="74"/>
      <c r="T104" s="74"/>
      <c r="U104" s="74"/>
      <c r="V104" s="23"/>
      <c r="W104" s="23"/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73</v>
      </c>
      <c r="K105" s="54"/>
      <c r="L105" s="74"/>
      <c r="M105" s="23"/>
      <c r="N105" s="74"/>
      <c r="O105" s="74"/>
      <c r="P105" s="23"/>
      <c r="Q105" s="23"/>
      <c r="R105" s="23"/>
      <c r="S105" s="74"/>
      <c r="T105" s="74"/>
      <c r="U105" s="74"/>
      <c r="V105" s="23"/>
      <c r="W105" s="23"/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48</v>
      </c>
      <c r="K106" s="54"/>
      <c r="L106" s="74">
        <f aca="true" t="shared" si="24" ref="L106:O108">+L114+L122+L129</f>
        <v>184808.3</v>
      </c>
      <c r="M106" s="23">
        <f t="shared" si="24"/>
        <v>14412.6</v>
      </c>
      <c r="N106" s="74">
        <f t="shared" si="24"/>
        <v>15741.4</v>
      </c>
      <c r="O106" s="74">
        <f t="shared" si="24"/>
        <v>25600</v>
      </c>
      <c r="P106" s="74">
        <f>+P114+P122+P129</f>
        <v>0</v>
      </c>
      <c r="Q106" s="23">
        <f>SUM(L106:P106)</f>
        <v>240562.3</v>
      </c>
      <c r="R106" s="23">
        <f aca="true" t="shared" si="25" ref="R106:U108">+R114+R122+R129</f>
        <v>0</v>
      </c>
      <c r="S106" s="74">
        <f t="shared" si="25"/>
        <v>0</v>
      </c>
      <c r="T106" s="74">
        <f t="shared" si="25"/>
        <v>57937.7</v>
      </c>
      <c r="U106" s="74">
        <f t="shared" si="25"/>
        <v>0</v>
      </c>
      <c r="V106" s="23">
        <f>SUM(R106:U106)</f>
        <v>57937.7</v>
      </c>
      <c r="W106" s="23">
        <f>+Q106+V106</f>
        <v>298500</v>
      </c>
      <c r="X106" s="23">
        <f>SUM(Q106/W106)*100</f>
        <v>80.59038525963149</v>
      </c>
      <c r="Y106" s="23">
        <f>SUM(V106/W106)*100</f>
        <v>19.409614740368507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49</v>
      </c>
      <c r="K107" s="54"/>
      <c r="L107" s="74">
        <f t="shared" si="24"/>
        <v>153235.1</v>
      </c>
      <c r="M107" s="23">
        <f t="shared" si="24"/>
        <v>12393</v>
      </c>
      <c r="N107" s="74">
        <f t="shared" si="24"/>
        <v>32337.5</v>
      </c>
      <c r="O107" s="74">
        <f t="shared" si="24"/>
        <v>14289.1</v>
      </c>
      <c r="P107" s="74">
        <f>+P115+P123+P130</f>
        <v>0</v>
      </c>
      <c r="Q107" s="23">
        <f>SUM(L107:P107)</f>
        <v>212254.7</v>
      </c>
      <c r="R107" s="23">
        <f t="shared" si="25"/>
        <v>0</v>
      </c>
      <c r="S107" s="74">
        <f t="shared" si="25"/>
        <v>16043.9</v>
      </c>
      <c r="T107" s="74">
        <f t="shared" si="25"/>
        <v>64282.5</v>
      </c>
      <c r="U107" s="74">
        <f t="shared" si="25"/>
        <v>0</v>
      </c>
      <c r="V107" s="23">
        <f>SUM(R107:U107)</f>
        <v>80326.4</v>
      </c>
      <c r="W107" s="23">
        <f>+Q107+V107</f>
        <v>292581.1</v>
      </c>
      <c r="X107" s="23">
        <f>SUM(Q107/W107)*100</f>
        <v>72.545595050398</v>
      </c>
      <c r="Y107" s="23">
        <f>SUM(V107/W107)*100</f>
        <v>27.454404949602008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 t="s">
        <v>50</v>
      </c>
      <c r="K108" s="54"/>
      <c r="L108" s="74">
        <f t="shared" si="24"/>
        <v>153190.9</v>
      </c>
      <c r="M108" s="23">
        <f t="shared" si="24"/>
        <v>12393</v>
      </c>
      <c r="N108" s="74">
        <f t="shared" si="24"/>
        <v>32337.5</v>
      </c>
      <c r="O108" s="74">
        <f t="shared" si="24"/>
        <v>14289.1</v>
      </c>
      <c r="P108" s="74">
        <f>+P116+P124+P131</f>
        <v>0</v>
      </c>
      <c r="Q108" s="23">
        <f>SUM(L108:P108)</f>
        <v>212210.5</v>
      </c>
      <c r="R108" s="23">
        <f t="shared" si="25"/>
        <v>0</v>
      </c>
      <c r="S108" s="74">
        <f t="shared" si="25"/>
        <v>16043.9</v>
      </c>
      <c r="T108" s="74">
        <f t="shared" si="25"/>
        <v>62075.5</v>
      </c>
      <c r="U108" s="74">
        <f t="shared" si="25"/>
        <v>0</v>
      </c>
      <c r="V108" s="23">
        <f>SUM(R108:U108)</f>
        <v>78119.4</v>
      </c>
      <c r="W108" s="23">
        <f>+Q108+V108</f>
        <v>290329.9</v>
      </c>
      <c r="X108" s="23">
        <f>SUM(Q108/W108)*100</f>
        <v>73.09288502493197</v>
      </c>
      <c r="Y108" s="23">
        <f>SUM(V108/W108)*100</f>
        <v>26.907114975068012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4"/>
      <c r="J109" s="53" t="s">
        <v>51</v>
      </c>
      <c r="K109" s="54"/>
      <c r="L109" s="74">
        <f aca="true" t="shared" si="26" ref="L109:W109">+L108/L106*100</f>
        <v>82.89178570442995</v>
      </c>
      <c r="M109" s="23">
        <f t="shared" si="26"/>
        <v>85.98726114649682</v>
      </c>
      <c r="N109" s="74">
        <f t="shared" si="26"/>
        <v>205.42963141779006</v>
      </c>
      <c r="O109" s="74">
        <f t="shared" si="26"/>
        <v>55.816796874999994</v>
      </c>
      <c r="P109" s="23"/>
      <c r="Q109" s="23">
        <f t="shared" si="26"/>
        <v>88.21436276590305</v>
      </c>
      <c r="R109" s="23"/>
      <c r="S109" s="23"/>
      <c r="T109" s="74">
        <f t="shared" si="26"/>
        <v>107.14180921921306</v>
      </c>
      <c r="U109" s="74"/>
      <c r="V109" s="23">
        <f t="shared" si="26"/>
        <v>134.83345041311617</v>
      </c>
      <c r="W109" s="23">
        <f t="shared" si="26"/>
        <v>97.26294807370185</v>
      </c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52</v>
      </c>
      <c r="K110" s="54"/>
      <c r="L110" s="74">
        <f>+L108/L107*100</f>
        <v>99.97115543370937</v>
      </c>
      <c r="M110" s="23">
        <f aca="true" t="shared" si="27" ref="M110:W110">+M108/M107*100</f>
        <v>100</v>
      </c>
      <c r="N110" s="74">
        <f t="shared" si="27"/>
        <v>100</v>
      </c>
      <c r="O110" s="74">
        <f t="shared" si="27"/>
        <v>100</v>
      </c>
      <c r="P110" s="23"/>
      <c r="Q110" s="23">
        <f t="shared" si="27"/>
        <v>99.97917596171014</v>
      </c>
      <c r="R110" s="23"/>
      <c r="S110" s="74">
        <f t="shared" si="27"/>
        <v>100</v>
      </c>
      <c r="T110" s="74">
        <f t="shared" si="27"/>
        <v>96.56671722475014</v>
      </c>
      <c r="U110" s="74"/>
      <c r="V110" s="23">
        <f t="shared" si="27"/>
        <v>97.25245996334954</v>
      </c>
      <c r="W110" s="23">
        <f t="shared" si="27"/>
        <v>99.23057230969467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/>
      <c r="K111" s="54"/>
      <c r="L111" s="74"/>
      <c r="M111" s="23"/>
      <c r="N111" s="74"/>
      <c r="O111" s="74"/>
      <c r="P111" s="23"/>
      <c r="Q111" s="23"/>
      <c r="R111" s="23"/>
      <c r="S111" s="74"/>
      <c r="T111" s="74"/>
      <c r="U111" s="74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 t="s">
        <v>74</v>
      </c>
      <c r="H112" s="51"/>
      <c r="I112" s="64"/>
      <c r="J112" s="53" t="s">
        <v>75</v>
      </c>
      <c r="K112" s="54"/>
      <c r="L112" s="74"/>
      <c r="M112" s="23"/>
      <c r="N112" s="74"/>
      <c r="O112" s="74"/>
      <c r="P112" s="23"/>
      <c r="Q112" s="23"/>
      <c r="R112" s="23"/>
      <c r="S112" s="74"/>
      <c r="T112" s="74"/>
      <c r="U112" s="74"/>
      <c r="V112" s="23"/>
      <c r="W112" s="23"/>
      <c r="X112" s="23"/>
      <c r="Y112" s="23"/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76</v>
      </c>
      <c r="K113" s="5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48</v>
      </c>
      <c r="K114" s="54"/>
      <c r="L114" s="74">
        <v>184808.3</v>
      </c>
      <c r="M114" s="23">
        <v>14412.6</v>
      </c>
      <c r="N114" s="74">
        <v>15741.4</v>
      </c>
      <c r="O114" s="74"/>
      <c r="P114" s="23"/>
      <c r="Q114" s="23">
        <f>SUM(L114:P114)</f>
        <v>214962.3</v>
      </c>
      <c r="R114" s="23"/>
      <c r="S114" s="74"/>
      <c r="T114" s="74">
        <v>1737.7</v>
      </c>
      <c r="U114" s="74"/>
      <c r="V114" s="23">
        <f>SUM(R114:U114)</f>
        <v>1737.7</v>
      </c>
      <c r="W114" s="23">
        <f>+Q114+V114</f>
        <v>216700</v>
      </c>
      <c r="X114" s="23">
        <f>SUM(Q114/W114)*100</f>
        <v>99.19810798338716</v>
      </c>
      <c r="Y114" s="23">
        <f>SUM(V114/W114)*100</f>
        <v>0.8018920166128288</v>
      </c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49</v>
      </c>
      <c r="K115" s="54"/>
      <c r="L115" s="74">
        <v>153235.1</v>
      </c>
      <c r="M115" s="23">
        <v>12393</v>
      </c>
      <c r="N115" s="74">
        <v>32337.5</v>
      </c>
      <c r="O115" s="74"/>
      <c r="P115" s="23"/>
      <c r="Q115" s="23">
        <f>SUM(L115:P115)</f>
        <v>197965.6</v>
      </c>
      <c r="R115" s="23"/>
      <c r="S115" s="74">
        <v>16043.9</v>
      </c>
      <c r="T115" s="74"/>
      <c r="U115" s="74"/>
      <c r="V115" s="23">
        <f>SUM(R115:U115)</f>
        <v>16043.9</v>
      </c>
      <c r="W115" s="23">
        <f>+Q115+V115</f>
        <v>214009.5</v>
      </c>
      <c r="X115" s="23">
        <f>SUM(Q115/W115)*100</f>
        <v>92.50318326990157</v>
      </c>
      <c r="Y115" s="23">
        <f>SUM(V115/W115)*100</f>
        <v>7.49681673009843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 t="s">
        <v>50</v>
      </c>
      <c r="K116" s="54"/>
      <c r="L116" s="74">
        <v>153190.9</v>
      </c>
      <c r="M116" s="23">
        <v>12393</v>
      </c>
      <c r="N116" s="74">
        <v>32337.5</v>
      </c>
      <c r="O116" s="74"/>
      <c r="P116" s="23"/>
      <c r="Q116" s="23">
        <f>SUM(L116:P116)</f>
        <v>197921.4</v>
      </c>
      <c r="R116" s="23"/>
      <c r="S116" s="74">
        <v>16043.9</v>
      </c>
      <c r="T116" s="74"/>
      <c r="U116" s="74"/>
      <c r="V116" s="23">
        <f>SUM(R116:U116)</f>
        <v>16043.9</v>
      </c>
      <c r="W116" s="23">
        <f>+Q116+V116</f>
        <v>213965.3</v>
      </c>
      <c r="X116" s="23">
        <f>SUM(Q116/W116)*100</f>
        <v>92.50163461084578</v>
      </c>
      <c r="Y116" s="23">
        <f>SUM(V116/W116)*100</f>
        <v>7.498365389154222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51</v>
      </c>
      <c r="K117" s="54"/>
      <c r="L117" s="74">
        <f aca="true" t="shared" si="28" ref="L117:W117">+L116/L114*100</f>
        <v>82.89178570442995</v>
      </c>
      <c r="M117" s="23">
        <f t="shared" si="28"/>
        <v>85.98726114649682</v>
      </c>
      <c r="N117" s="74">
        <f t="shared" si="28"/>
        <v>205.42963141779006</v>
      </c>
      <c r="O117" s="74"/>
      <c r="P117" s="23"/>
      <c r="Q117" s="23">
        <f t="shared" si="28"/>
        <v>92.07260994137113</v>
      </c>
      <c r="R117" s="23"/>
      <c r="S117" s="74"/>
      <c r="T117" s="74">
        <f t="shared" si="28"/>
        <v>0</v>
      </c>
      <c r="U117" s="74"/>
      <c r="V117" s="23">
        <f t="shared" si="28"/>
        <v>923.2836508027851</v>
      </c>
      <c r="W117" s="23">
        <f t="shared" si="28"/>
        <v>98.73802491924319</v>
      </c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52</v>
      </c>
      <c r="K118" s="54"/>
      <c r="L118" s="74">
        <f>+L116/L115*100</f>
        <v>99.97115543370937</v>
      </c>
      <c r="M118" s="23">
        <f aca="true" t="shared" si="29" ref="M118:W118">+M116/M115*100</f>
        <v>100</v>
      </c>
      <c r="N118" s="74">
        <f t="shared" si="29"/>
        <v>100</v>
      </c>
      <c r="O118" s="74"/>
      <c r="P118" s="23"/>
      <c r="Q118" s="23">
        <f t="shared" si="29"/>
        <v>99.97767288862308</v>
      </c>
      <c r="R118" s="23"/>
      <c r="S118" s="74">
        <f t="shared" si="29"/>
        <v>100</v>
      </c>
      <c r="T118" s="74"/>
      <c r="U118" s="74"/>
      <c r="V118" s="23">
        <f t="shared" si="29"/>
        <v>100</v>
      </c>
      <c r="W118" s="23">
        <f t="shared" si="29"/>
        <v>99.97934671124412</v>
      </c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/>
      <c r="K119" s="54"/>
      <c r="L119" s="74"/>
      <c r="M119" s="23"/>
      <c r="N119" s="74"/>
      <c r="O119" s="74"/>
      <c r="P119" s="23"/>
      <c r="Q119" s="23"/>
      <c r="R119" s="23"/>
      <c r="S119" s="74"/>
      <c r="T119" s="74"/>
      <c r="U119" s="74"/>
      <c r="V119" s="23"/>
      <c r="W119" s="23"/>
      <c r="X119" s="23"/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 t="s">
        <v>77</v>
      </c>
      <c r="H120" s="51"/>
      <c r="I120" s="64"/>
      <c r="J120" s="53" t="s">
        <v>78</v>
      </c>
      <c r="K120" s="54"/>
      <c r="L120" s="74"/>
      <c r="M120" s="23"/>
      <c r="N120" s="74"/>
      <c r="O120" s="74"/>
      <c r="P120" s="23"/>
      <c r="Q120" s="23"/>
      <c r="R120" s="23"/>
      <c r="S120" s="74"/>
      <c r="T120" s="74"/>
      <c r="U120" s="74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79</v>
      </c>
      <c r="K121" s="54"/>
      <c r="L121" s="74"/>
      <c r="M121" s="23"/>
      <c r="N121" s="74"/>
      <c r="O121" s="74"/>
      <c r="P121" s="23"/>
      <c r="Q121" s="23"/>
      <c r="R121" s="23"/>
      <c r="S121" s="74"/>
      <c r="T121" s="74"/>
      <c r="U121" s="74"/>
      <c r="V121" s="23"/>
      <c r="W121" s="23"/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48</v>
      </c>
      <c r="K122" s="54"/>
      <c r="L122" s="21"/>
      <c r="M122" s="21"/>
      <c r="N122" s="21"/>
      <c r="O122" s="21">
        <v>25600</v>
      </c>
      <c r="P122" s="21"/>
      <c r="Q122" s="21">
        <f>SUM(L122:P122)</f>
        <v>25600</v>
      </c>
      <c r="R122" s="21"/>
      <c r="S122" s="21"/>
      <c r="T122" s="21"/>
      <c r="U122" s="21"/>
      <c r="V122" s="21">
        <f>SUM(R122:U122)</f>
        <v>0</v>
      </c>
      <c r="W122" s="21">
        <f>+Q122+V122</f>
        <v>25600</v>
      </c>
      <c r="X122" s="23">
        <f>SUM(Q122/W122)*100</f>
        <v>100</v>
      </c>
      <c r="Y122" s="23">
        <f>SUM(V122/W122)*100</f>
        <v>0</v>
      </c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 t="s">
        <v>49</v>
      </c>
      <c r="K123" s="54"/>
      <c r="L123" s="74"/>
      <c r="M123" s="23"/>
      <c r="N123" s="74"/>
      <c r="O123" s="74">
        <v>14289.1</v>
      </c>
      <c r="P123" s="23"/>
      <c r="Q123" s="23">
        <f>SUM(L123:P123)</f>
        <v>14289.1</v>
      </c>
      <c r="R123" s="23"/>
      <c r="S123" s="74"/>
      <c r="T123" s="74"/>
      <c r="U123" s="74"/>
      <c r="V123" s="23"/>
      <c r="W123" s="21">
        <f>+Q123+V123</f>
        <v>14289.1</v>
      </c>
      <c r="X123" s="23">
        <f>SUM(Q123/W123)*100</f>
        <v>100</v>
      </c>
      <c r="Y123" s="23">
        <f>SUM(V123/W123)*100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3" t="s">
        <v>50</v>
      </c>
      <c r="K124" s="54"/>
      <c r="L124" s="74"/>
      <c r="M124" s="23"/>
      <c r="N124" s="74"/>
      <c r="O124" s="74">
        <v>14289.1</v>
      </c>
      <c r="P124" s="23"/>
      <c r="Q124" s="23">
        <f>SUM(L124:P124)</f>
        <v>14289.1</v>
      </c>
      <c r="R124" s="23"/>
      <c r="S124" s="74"/>
      <c r="T124" s="74"/>
      <c r="U124" s="74"/>
      <c r="V124" s="23"/>
      <c r="W124" s="21">
        <f>+Q124+V124</f>
        <v>14289.1</v>
      </c>
      <c r="X124" s="23">
        <f>SUM(Q124/W124)*100</f>
        <v>100</v>
      </c>
      <c r="Y124" s="23">
        <f>SUM(V124/W124)*100</f>
        <v>0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51</v>
      </c>
      <c r="K125" s="54"/>
      <c r="L125" s="74"/>
      <c r="M125" s="23"/>
      <c r="N125" s="74"/>
      <c r="O125" s="74">
        <f>+O124/O122*100</f>
        <v>55.816796874999994</v>
      </c>
      <c r="P125" s="23"/>
      <c r="Q125" s="23">
        <f>+Q124/Q122*100</f>
        <v>55.816796874999994</v>
      </c>
      <c r="R125" s="23"/>
      <c r="S125" s="74"/>
      <c r="T125" s="74"/>
      <c r="U125" s="74"/>
      <c r="V125" s="23"/>
      <c r="W125" s="23">
        <f>+W124/W122*100</f>
        <v>55.816796874999994</v>
      </c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52</v>
      </c>
      <c r="K126" s="54"/>
      <c r="L126" s="74"/>
      <c r="M126" s="23"/>
      <c r="N126" s="74"/>
      <c r="O126" s="74">
        <f>+O124/O123*100</f>
        <v>100</v>
      </c>
      <c r="P126" s="23"/>
      <c r="Q126" s="23">
        <f>+Q124/Q123*100</f>
        <v>100</v>
      </c>
      <c r="R126" s="23"/>
      <c r="S126" s="74"/>
      <c r="T126" s="74"/>
      <c r="U126" s="74"/>
      <c r="V126" s="23"/>
      <c r="W126" s="23">
        <f>+W124/W123*100</f>
        <v>100</v>
      </c>
      <c r="X126" s="23"/>
      <c r="Y126" s="23"/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/>
      <c r="K127" s="54"/>
      <c r="L127" s="74"/>
      <c r="M127" s="23"/>
      <c r="N127" s="74"/>
      <c r="O127" s="74"/>
      <c r="P127" s="23"/>
      <c r="Q127" s="23"/>
      <c r="R127" s="23"/>
      <c r="S127" s="74"/>
      <c r="T127" s="74"/>
      <c r="U127" s="74"/>
      <c r="V127" s="23"/>
      <c r="W127" s="23"/>
      <c r="X127" s="23"/>
      <c r="Y127" s="23"/>
      <c r="Z127" s="4"/>
    </row>
    <row r="128" spans="1:26" ht="23.25">
      <c r="A128" s="4"/>
      <c r="B128" s="57"/>
      <c r="C128" s="58"/>
      <c r="D128" s="58"/>
      <c r="E128" s="58"/>
      <c r="F128" s="58"/>
      <c r="G128" s="58" t="s">
        <v>80</v>
      </c>
      <c r="H128" s="58"/>
      <c r="I128" s="53"/>
      <c r="J128" s="53" t="s">
        <v>81</v>
      </c>
      <c r="K128" s="5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48</v>
      </c>
      <c r="K129" s="54"/>
      <c r="L129" s="74"/>
      <c r="M129" s="23"/>
      <c r="N129" s="74"/>
      <c r="O129" s="74"/>
      <c r="P129" s="23"/>
      <c r="Q129" s="23">
        <f>SUM(L129:P129)</f>
        <v>0</v>
      </c>
      <c r="R129" s="23"/>
      <c r="S129" s="74"/>
      <c r="T129" s="74">
        <v>56200</v>
      </c>
      <c r="U129" s="74"/>
      <c r="V129" s="23">
        <f>SUM(R129:U129)</f>
        <v>56200</v>
      </c>
      <c r="W129" s="23">
        <f>+Q129+V129</f>
        <v>56200</v>
      </c>
      <c r="X129" s="23">
        <f>SUM(Q129/W129)*100</f>
        <v>0</v>
      </c>
      <c r="Y129" s="23">
        <f>SUM(V129/W129)*100</f>
        <v>100</v>
      </c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49</v>
      </c>
      <c r="K130" s="54"/>
      <c r="L130" s="74"/>
      <c r="M130" s="23"/>
      <c r="N130" s="74"/>
      <c r="O130" s="74"/>
      <c r="P130" s="23"/>
      <c r="Q130" s="23"/>
      <c r="R130" s="23"/>
      <c r="S130" s="74"/>
      <c r="T130" s="74">
        <v>64282.5</v>
      </c>
      <c r="U130" s="74"/>
      <c r="V130" s="23">
        <f>SUM(R130:U130)</f>
        <v>64282.5</v>
      </c>
      <c r="W130" s="23">
        <f>+Q130+V130</f>
        <v>64282.5</v>
      </c>
      <c r="X130" s="23">
        <f>SUM(Q130/W130)*100</f>
        <v>0</v>
      </c>
      <c r="Y130" s="23">
        <f>SUM(V130/W130)*100</f>
        <v>100</v>
      </c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50</v>
      </c>
      <c r="K131" s="54"/>
      <c r="L131" s="74"/>
      <c r="M131" s="23"/>
      <c r="N131" s="74"/>
      <c r="O131" s="74"/>
      <c r="P131" s="23"/>
      <c r="Q131" s="23"/>
      <c r="R131" s="23"/>
      <c r="S131" s="74"/>
      <c r="T131" s="74">
        <v>62075.5</v>
      </c>
      <c r="U131" s="74"/>
      <c r="V131" s="23">
        <f>SUM(R131:U131)</f>
        <v>62075.5</v>
      </c>
      <c r="W131" s="23">
        <f>+Q131+V131</f>
        <v>62075.5</v>
      </c>
      <c r="X131" s="23">
        <f>SUM(Q131/W131)*100</f>
        <v>0</v>
      </c>
      <c r="Y131" s="23">
        <f>SUM(V131/W131)*100</f>
        <v>100</v>
      </c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51</v>
      </c>
      <c r="K132" s="54"/>
      <c r="L132" s="74"/>
      <c r="M132" s="23"/>
      <c r="N132" s="74"/>
      <c r="O132" s="74"/>
      <c r="P132" s="23"/>
      <c r="Q132" s="23"/>
      <c r="R132" s="23"/>
      <c r="S132" s="74"/>
      <c r="T132" s="74">
        <f>+T131/T129*100</f>
        <v>110.45462633451957</v>
      </c>
      <c r="U132" s="74"/>
      <c r="V132" s="23">
        <f>+V131/V129*100</f>
        <v>110.45462633451957</v>
      </c>
      <c r="W132" s="23">
        <f>+W131/W129*100</f>
        <v>110.45462633451957</v>
      </c>
      <c r="X132" s="23"/>
      <c r="Y132" s="23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52</v>
      </c>
      <c r="K133" s="54"/>
      <c r="L133" s="74"/>
      <c r="M133" s="23"/>
      <c r="N133" s="74"/>
      <c r="O133" s="74"/>
      <c r="P133" s="23"/>
      <c r="Q133" s="23"/>
      <c r="R133" s="23"/>
      <c r="S133" s="74"/>
      <c r="T133" s="74">
        <f>+T131/T130*100</f>
        <v>96.56671722475014</v>
      </c>
      <c r="U133" s="74"/>
      <c r="V133" s="23">
        <f>+V131/V130*100</f>
        <v>96.56671722475014</v>
      </c>
      <c r="W133" s="23">
        <f>+W131/W130*100</f>
        <v>96.56671722475014</v>
      </c>
      <c r="X133" s="23"/>
      <c r="Y133" s="23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/>
      <c r="K134" s="54"/>
      <c r="L134" s="74"/>
      <c r="M134" s="23"/>
      <c r="N134" s="74"/>
      <c r="O134" s="74"/>
      <c r="P134" s="23"/>
      <c r="Q134" s="23"/>
      <c r="R134" s="23"/>
      <c r="S134" s="74"/>
      <c r="T134" s="74"/>
      <c r="U134" s="74"/>
      <c r="V134" s="23"/>
      <c r="W134" s="23"/>
      <c r="X134" s="23"/>
      <c r="Y134" s="23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83" t="s">
        <v>131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46</v>
      </c>
      <c r="C144" s="51" t="s">
        <v>53</v>
      </c>
      <c r="D144" s="51" t="s">
        <v>46</v>
      </c>
      <c r="E144" s="51" t="s">
        <v>56</v>
      </c>
      <c r="F144" s="51" t="s">
        <v>71</v>
      </c>
      <c r="G144" s="51" t="s">
        <v>80</v>
      </c>
      <c r="H144" s="57" t="s">
        <v>58</v>
      </c>
      <c r="I144" s="64"/>
      <c r="J144" s="55" t="s">
        <v>70</v>
      </c>
      <c r="K144" s="56"/>
      <c r="L144" s="74"/>
      <c r="M144" s="74"/>
      <c r="N144" s="74"/>
      <c r="O144" s="74"/>
      <c r="P144" s="74"/>
      <c r="Q144" s="74"/>
      <c r="R144" s="74"/>
      <c r="S144" s="74"/>
      <c r="T144" s="74"/>
      <c r="U144" s="77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48</v>
      </c>
      <c r="K145" s="56"/>
      <c r="L145" s="74">
        <f aca="true" t="shared" si="30" ref="L145:P147">+L114+L122+L129</f>
        <v>184808.3</v>
      </c>
      <c r="M145" s="74">
        <f t="shared" si="30"/>
        <v>14412.6</v>
      </c>
      <c r="N145" s="74">
        <f t="shared" si="30"/>
        <v>15741.4</v>
      </c>
      <c r="O145" s="74">
        <f t="shared" si="30"/>
        <v>25600</v>
      </c>
      <c r="P145" s="74">
        <f t="shared" si="30"/>
        <v>0</v>
      </c>
      <c r="Q145" s="74">
        <f>SUM(L145:P145)</f>
        <v>240562.3</v>
      </c>
      <c r="R145" s="74">
        <f aca="true" t="shared" si="31" ref="R145:U147">+R114+R122+R129</f>
        <v>0</v>
      </c>
      <c r="S145" s="74">
        <f t="shared" si="31"/>
        <v>0</v>
      </c>
      <c r="T145" s="74">
        <f t="shared" si="31"/>
        <v>57937.7</v>
      </c>
      <c r="U145" s="74">
        <f t="shared" si="31"/>
        <v>0</v>
      </c>
      <c r="V145" s="23">
        <f>SUM(R145:U145)</f>
        <v>57937.7</v>
      </c>
      <c r="W145" s="23">
        <f>+Q145+V145</f>
        <v>298500</v>
      </c>
      <c r="X145" s="23">
        <f>SUM(Q145/W145)*100</f>
        <v>80.59038525963149</v>
      </c>
      <c r="Y145" s="23">
        <f>SUM(V145/W145)*100</f>
        <v>19.409614740368507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49</v>
      </c>
      <c r="K146" s="54"/>
      <c r="L146" s="74">
        <f t="shared" si="30"/>
        <v>153235.1</v>
      </c>
      <c r="M146" s="74">
        <f t="shared" si="30"/>
        <v>12393</v>
      </c>
      <c r="N146" s="74">
        <f t="shared" si="30"/>
        <v>32337.5</v>
      </c>
      <c r="O146" s="74">
        <f t="shared" si="30"/>
        <v>14289.1</v>
      </c>
      <c r="P146" s="74">
        <f t="shared" si="30"/>
        <v>0</v>
      </c>
      <c r="Q146" s="23">
        <f>SUM(L146:P146)</f>
        <v>212254.7</v>
      </c>
      <c r="R146" s="74">
        <f t="shared" si="31"/>
        <v>0</v>
      </c>
      <c r="S146" s="74">
        <f t="shared" si="31"/>
        <v>16043.9</v>
      </c>
      <c r="T146" s="74">
        <f t="shared" si="31"/>
        <v>64282.5</v>
      </c>
      <c r="U146" s="74">
        <f t="shared" si="31"/>
        <v>0</v>
      </c>
      <c r="V146" s="23">
        <f>SUM(R146:U146)</f>
        <v>80326.4</v>
      </c>
      <c r="W146" s="23">
        <f>+Q146+V146</f>
        <v>292581.1</v>
      </c>
      <c r="X146" s="23">
        <f>SUM(Q146/W146)*100</f>
        <v>72.545595050398</v>
      </c>
      <c r="Y146" s="23">
        <f>SUM(V146/W146)*100</f>
        <v>27.454404949602008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50</v>
      </c>
      <c r="K147" s="54"/>
      <c r="L147" s="74">
        <f t="shared" si="30"/>
        <v>153190.9</v>
      </c>
      <c r="M147" s="23">
        <f t="shared" si="30"/>
        <v>12393</v>
      </c>
      <c r="N147" s="74">
        <f t="shared" si="30"/>
        <v>32337.5</v>
      </c>
      <c r="O147" s="74">
        <f t="shared" si="30"/>
        <v>14289.1</v>
      </c>
      <c r="P147" s="23">
        <f t="shared" si="30"/>
        <v>0</v>
      </c>
      <c r="Q147" s="23">
        <f>SUM(L147:P147)</f>
        <v>212210.5</v>
      </c>
      <c r="R147" s="23">
        <f t="shared" si="31"/>
        <v>0</v>
      </c>
      <c r="S147" s="74">
        <f t="shared" si="31"/>
        <v>16043.9</v>
      </c>
      <c r="T147" s="74">
        <f t="shared" si="31"/>
        <v>62075.5</v>
      </c>
      <c r="U147" s="74">
        <f t="shared" si="31"/>
        <v>0</v>
      </c>
      <c r="V147" s="23">
        <f>SUM(R147:U147)</f>
        <v>78119.4</v>
      </c>
      <c r="W147" s="23">
        <f>+Q147+V147</f>
        <v>290329.9</v>
      </c>
      <c r="X147" s="23">
        <f>SUM(Q147/W147)*100</f>
        <v>73.09288502493197</v>
      </c>
      <c r="Y147" s="23">
        <f>SUM(V147/W147)*100</f>
        <v>26.907114975068012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51</v>
      </c>
      <c r="K148" s="54"/>
      <c r="L148" s="74">
        <f aca="true" t="shared" si="32" ref="L148:W148">+L147/L145*100</f>
        <v>82.89178570442995</v>
      </c>
      <c r="M148" s="23">
        <f t="shared" si="32"/>
        <v>85.98726114649682</v>
      </c>
      <c r="N148" s="74">
        <f t="shared" si="32"/>
        <v>205.42963141779006</v>
      </c>
      <c r="O148" s="74">
        <f t="shared" si="32"/>
        <v>55.816796874999994</v>
      </c>
      <c r="P148" s="23"/>
      <c r="Q148" s="23">
        <f t="shared" si="32"/>
        <v>88.21436276590305</v>
      </c>
      <c r="R148" s="23"/>
      <c r="S148" s="74"/>
      <c r="T148" s="74">
        <f t="shared" si="32"/>
        <v>107.14180921921306</v>
      </c>
      <c r="U148" s="74"/>
      <c r="V148" s="23">
        <f t="shared" si="32"/>
        <v>134.83345041311617</v>
      </c>
      <c r="W148" s="23">
        <f t="shared" si="32"/>
        <v>97.26294807370185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52</v>
      </c>
      <c r="K149" s="54"/>
      <c r="L149" s="74">
        <f>+L147/L146*100</f>
        <v>99.97115543370937</v>
      </c>
      <c r="M149" s="23">
        <f aca="true" t="shared" si="33" ref="M149:W149">+M147/M146*100</f>
        <v>100</v>
      </c>
      <c r="N149" s="74">
        <f t="shared" si="33"/>
        <v>100</v>
      </c>
      <c r="O149" s="74">
        <f t="shared" si="33"/>
        <v>100</v>
      </c>
      <c r="P149" s="23"/>
      <c r="Q149" s="23">
        <f t="shared" si="33"/>
        <v>99.97917596171014</v>
      </c>
      <c r="R149" s="23"/>
      <c r="S149" s="74">
        <f t="shared" si="33"/>
        <v>100</v>
      </c>
      <c r="T149" s="74">
        <f t="shared" si="33"/>
        <v>96.56671722475014</v>
      </c>
      <c r="U149" s="74"/>
      <c r="V149" s="23">
        <f t="shared" si="33"/>
        <v>97.25245996334954</v>
      </c>
      <c r="W149" s="23">
        <f t="shared" si="33"/>
        <v>99.23057230969467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/>
      <c r="K150" s="54"/>
      <c r="L150" s="74"/>
      <c r="M150" s="23"/>
      <c r="N150" s="74"/>
      <c r="O150" s="74"/>
      <c r="P150" s="23"/>
      <c r="Q150" s="23"/>
      <c r="R150" s="23"/>
      <c r="S150" s="74"/>
      <c r="T150" s="74"/>
      <c r="U150" s="74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 t="s">
        <v>82</v>
      </c>
      <c r="G151" s="51"/>
      <c r="H151" s="51"/>
      <c r="I151" s="64"/>
      <c r="J151" s="53" t="s">
        <v>83</v>
      </c>
      <c r="K151" s="54"/>
      <c r="L151" s="74"/>
      <c r="M151" s="23"/>
      <c r="N151" s="74"/>
      <c r="O151" s="74"/>
      <c r="P151" s="23"/>
      <c r="Q151" s="23"/>
      <c r="R151" s="23"/>
      <c r="S151" s="74"/>
      <c r="T151" s="74"/>
      <c r="U151" s="74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84</v>
      </c>
      <c r="K152" s="54"/>
      <c r="L152" s="74"/>
      <c r="M152" s="23"/>
      <c r="N152" s="74"/>
      <c r="O152" s="74"/>
      <c r="P152" s="23"/>
      <c r="Q152" s="23"/>
      <c r="R152" s="23"/>
      <c r="S152" s="74"/>
      <c r="T152" s="74"/>
      <c r="U152" s="74"/>
      <c r="V152" s="23"/>
      <c r="W152" s="23"/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48</v>
      </c>
      <c r="K153" s="54"/>
      <c r="L153" s="74">
        <f aca="true" t="shared" si="34" ref="L153:N155">+L161+L169+L177+L194+L201</f>
        <v>0</v>
      </c>
      <c r="M153" s="23">
        <f t="shared" si="34"/>
        <v>0</v>
      </c>
      <c r="N153" s="74">
        <f t="shared" si="34"/>
        <v>0</v>
      </c>
      <c r="O153" s="74">
        <f>+O161+O169+O178+O195+O202</f>
        <v>256800</v>
      </c>
      <c r="P153" s="23"/>
      <c r="Q153" s="23">
        <f>SUM(L153:P153)</f>
        <v>256800</v>
      </c>
      <c r="R153" s="74">
        <f>+R161+R169+R178+R195+R202</f>
        <v>476500</v>
      </c>
      <c r="S153" s="74">
        <f aca="true" t="shared" si="35" ref="S153:U155">+S161+S169+S177+S194+S201</f>
        <v>0</v>
      </c>
      <c r="T153" s="74">
        <f>+T161+T169+T178+T195+T202</f>
        <v>747500</v>
      </c>
      <c r="U153" s="74">
        <f t="shared" si="35"/>
        <v>0</v>
      </c>
      <c r="V153" s="23">
        <f>SUM(R153:U153)</f>
        <v>1224000</v>
      </c>
      <c r="W153" s="23">
        <f>+Q153+V153</f>
        <v>1480800</v>
      </c>
      <c r="X153" s="23">
        <f>SUM(Q153/W153)*100</f>
        <v>17.3419773095624</v>
      </c>
      <c r="Y153" s="23">
        <f>SUM(V153/W153)*100</f>
        <v>82.6580226904376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49</v>
      </c>
      <c r="K154" s="54"/>
      <c r="L154" s="74">
        <f t="shared" si="34"/>
        <v>0</v>
      </c>
      <c r="M154" s="23">
        <f t="shared" si="34"/>
        <v>0</v>
      </c>
      <c r="N154" s="74">
        <f t="shared" si="34"/>
        <v>0</v>
      </c>
      <c r="O154" s="74">
        <f>+O162+O170+O179+O196+O203</f>
        <v>248774.8</v>
      </c>
      <c r="P154" s="23"/>
      <c r="Q154" s="23">
        <f>SUM(L154:P154)</f>
        <v>248774.8</v>
      </c>
      <c r="R154" s="74">
        <f>+R162+R170+R179+R196+R203</f>
        <v>527528.8</v>
      </c>
      <c r="S154" s="74">
        <f t="shared" si="35"/>
        <v>0</v>
      </c>
      <c r="T154" s="74">
        <f>+T162+T170+T179+T196+T203</f>
        <v>720688.8999999999</v>
      </c>
      <c r="U154" s="74">
        <f t="shared" si="35"/>
        <v>0</v>
      </c>
      <c r="V154" s="23">
        <f>SUM(R154:U154)</f>
        <v>1248217.7</v>
      </c>
      <c r="W154" s="23">
        <f>+Q154+V154</f>
        <v>1496992.5</v>
      </c>
      <c r="X154" s="23">
        <f>SUM(Q154/W154)*100</f>
        <v>16.618306370940402</v>
      </c>
      <c r="Y154" s="23">
        <f>SUM(V154/W154)*100</f>
        <v>83.3816936290596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50</v>
      </c>
      <c r="K155" s="54"/>
      <c r="L155" s="74">
        <f t="shared" si="34"/>
        <v>0</v>
      </c>
      <c r="M155" s="23">
        <f t="shared" si="34"/>
        <v>0</v>
      </c>
      <c r="N155" s="74">
        <f t="shared" si="34"/>
        <v>0</v>
      </c>
      <c r="O155" s="74">
        <f>+O163+O171+O189+O197+O204</f>
        <v>248774.7</v>
      </c>
      <c r="P155" s="23"/>
      <c r="Q155" s="23">
        <f>SUM(L155:P155)</f>
        <v>248774.7</v>
      </c>
      <c r="R155" s="74">
        <f>+R163+R171+R179+R196+R204</f>
        <v>527528.8</v>
      </c>
      <c r="S155" s="74">
        <f t="shared" si="35"/>
        <v>0</v>
      </c>
      <c r="T155" s="74">
        <f>+T163+T171+T189+T197+T204</f>
        <v>718502.5</v>
      </c>
      <c r="U155" s="74">
        <f t="shared" si="35"/>
        <v>0</v>
      </c>
      <c r="V155" s="23">
        <f>SUM(R155:U155)</f>
        <v>1246031.3</v>
      </c>
      <c r="W155" s="23">
        <f>+Q155+V155</f>
        <v>1494806</v>
      </c>
      <c r="X155" s="23">
        <f>SUM(Q155/W155)*100</f>
        <v>16.64260780328685</v>
      </c>
      <c r="Y155" s="23">
        <f>SUM(V155/W155)*100</f>
        <v>83.35739219671315</v>
      </c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51</v>
      </c>
      <c r="K156" s="54"/>
      <c r="L156" s="74"/>
      <c r="M156" s="23"/>
      <c r="N156" s="74"/>
      <c r="O156" s="74">
        <f aca="true" t="shared" si="36" ref="O156:W156">+O155/O153*100</f>
        <v>96.8748831775701</v>
      </c>
      <c r="P156" s="23"/>
      <c r="Q156" s="23">
        <f t="shared" si="36"/>
        <v>96.8748831775701</v>
      </c>
      <c r="R156" s="23">
        <f t="shared" si="36"/>
        <v>110.70908709338931</v>
      </c>
      <c r="S156" s="74"/>
      <c r="T156" s="74">
        <f t="shared" si="36"/>
        <v>96.12073578595319</v>
      </c>
      <c r="U156" s="74"/>
      <c r="V156" s="23">
        <f t="shared" si="36"/>
        <v>101.79994281045752</v>
      </c>
      <c r="W156" s="23">
        <f t="shared" si="36"/>
        <v>100.94584008643976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 t="s">
        <v>52</v>
      </c>
      <c r="K157" s="54"/>
      <c r="L157" s="74"/>
      <c r="M157" s="23"/>
      <c r="N157" s="74"/>
      <c r="O157" s="74">
        <f aca="true" t="shared" si="37" ref="O157:W157">+O155/O154*100</f>
        <v>99.99995980300257</v>
      </c>
      <c r="P157" s="23"/>
      <c r="Q157" s="23">
        <f t="shared" si="37"/>
        <v>99.99995980300257</v>
      </c>
      <c r="R157" s="23">
        <f t="shared" si="37"/>
        <v>100</v>
      </c>
      <c r="S157" s="74"/>
      <c r="T157" s="74">
        <f t="shared" si="37"/>
        <v>99.69662360555299</v>
      </c>
      <c r="U157" s="74"/>
      <c r="V157" s="23">
        <f t="shared" si="37"/>
        <v>99.82483824736663</v>
      </c>
      <c r="W157" s="23">
        <f t="shared" si="37"/>
        <v>99.85394048400376</v>
      </c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/>
      <c r="I158" s="53"/>
      <c r="J158" s="53"/>
      <c r="K158" s="5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 t="s">
        <v>85</v>
      </c>
      <c r="H159" s="51"/>
      <c r="I159" s="64"/>
      <c r="J159" s="53" t="s">
        <v>86</v>
      </c>
      <c r="K159" s="54"/>
      <c r="L159" s="74"/>
      <c r="M159" s="23"/>
      <c r="N159" s="74"/>
      <c r="O159" s="74"/>
      <c r="P159" s="23"/>
      <c r="Q159" s="23"/>
      <c r="R159" s="23"/>
      <c r="S159" s="74"/>
      <c r="T159" s="74"/>
      <c r="U159" s="74"/>
      <c r="V159" s="23"/>
      <c r="W159" s="23"/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87</v>
      </c>
      <c r="K160" s="54"/>
      <c r="L160" s="74"/>
      <c r="M160" s="23"/>
      <c r="N160" s="74"/>
      <c r="O160" s="74"/>
      <c r="P160" s="23"/>
      <c r="Q160" s="23"/>
      <c r="R160" s="23"/>
      <c r="S160" s="74"/>
      <c r="T160" s="74"/>
      <c r="U160" s="74"/>
      <c r="V160" s="23"/>
      <c r="W160" s="23"/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48</v>
      </c>
      <c r="K161" s="54"/>
      <c r="L161" s="74"/>
      <c r="M161" s="23"/>
      <c r="N161" s="74"/>
      <c r="O161" s="74"/>
      <c r="P161" s="23"/>
      <c r="Q161" s="23">
        <f>SUM(L161:P161)</f>
        <v>0</v>
      </c>
      <c r="R161" s="23"/>
      <c r="S161" s="74"/>
      <c r="T161" s="74">
        <v>35800</v>
      </c>
      <c r="U161" s="74"/>
      <c r="V161" s="23">
        <f>SUM(R161:U161)</f>
        <v>35800</v>
      </c>
      <c r="W161" s="23">
        <f>+Q161+V161</f>
        <v>35800</v>
      </c>
      <c r="X161" s="23">
        <f>SUM(Q161/W161)*100</f>
        <v>0</v>
      </c>
      <c r="Y161" s="23">
        <f>SUM(V161/W161)*100</f>
        <v>100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49</v>
      </c>
      <c r="K162" s="54"/>
      <c r="L162" s="74"/>
      <c r="M162" s="23"/>
      <c r="N162" s="74"/>
      <c r="O162" s="74"/>
      <c r="P162" s="23"/>
      <c r="Q162" s="23"/>
      <c r="R162" s="23"/>
      <c r="S162" s="74"/>
      <c r="T162" s="74">
        <v>49370</v>
      </c>
      <c r="U162" s="74"/>
      <c r="V162" s="23">
        <f>SUM(R162:U162)</f>
        <v>49370</v>
      </c>
      <c r="W162" s="23">
        <f>+Q162+V162</f>
        <v>49370</v>
      </c>
      <c r="X162" s="23">
        <f>SUM(Q162/W162)*100</f>
        <v>0</v>
      </c>
      <c r="Y162" s="23">
        <f>SUM(V162/W162)*100</f>
        <v>100</v>
      </c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50</v>
      </c>
      <c r="K163" s="54"/>
      <c r="L163" s="74"/>
      <c r="M163" s="23"/>
      <c r="N163" s="74"/>
      <c r="O163" s="74"/>
      <c r="P163" s="23"/>
      <c r="Q163" s="23"/>
      <c r="R163" s="23"/>
      <c r="S163" s="74"/>
      <c r="T163" s="74">
        <v>48758.9</v>
      </c>
      <c r="U163" s="74"/>
      <c r="V163" s="23">
        <f>SUM(R163:U163)</f>
        <v>48758.9</v>
      </c>
      <c r="W163" s="23">
        <f>+Q163+V163</f>
        <v>48758.9</v>
      </c>
      <c r="X163" s="23">
        <f>SUM(Q163/W163)*100</f>
        <v>0</v>
      </c>
      <c r="Y163" s="23">
        <f>SUM(V163/W163)*100</f>
        <v>100</v>
      </c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 t="s">
        <v>51</v>
      </c>
      <c r="K164" s="54"/>
      <c r="L164" s="74"/>
      <c r="M164" s="23"/>
      <c r="N164" s="74"/>
      <c r="O164" s="74"/>
      <c r="P164" s="23"/>
      <c r="Q164" s="23"/>
      <c r="R164" s="23"/>
      <c r="S164" s="74"/>
      <c r="T164" s="74">
        <f>+T163/T161*100</f>
        <v>136.19804469273745</v>
      </c>
      <c r="U164" s="74"/>
      <c r="V164" s="23">
        <f>+V163/V161*100</f>
        <v>136.19804469273745</v>
      </c>
      <c r="W164" s="23">
        <f>+Q164+V164</f>
        <v>136.19804469273745</v>
      </c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4"/>
      <c r="J165" s="53" t="s">
        <v>52</v>
      </c>
      <c r="K165" s="54"/>
      <c r="L165" s="74"/>
      <c r="M165" s="23"/>
      <c r="N165" s="74"/>
      <c r="O165" s="74"/>
      <c r="P165" s="23"/>
      <c r="Q165" s="23"/>
      <c r="R165" s="23"/>
      <c r="S165" s="74"/>
      <c r="T165" s="74">
        <f>+T163/T162*100</f>
        <v>98.76220376747013</v>
      </c>
      <c r="U165" s="74"/>
      <c r="V165" s="23">
        <f>+V163/V162*100</f>
        <v>98.76220376747013</v>
      </c>
      <c r="W165" s="23">
        <f>+W163/W162*100</f>
        <v>98.76220376747013</v>
      </c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/>
      <c r="K166" s="54"/>
      <c r="L166" s="74"/>
      <c r="M166" s="23"/>
      <c r="N166" s="74"/>
      <c r="O166" s="74"/>
      <c r="P166" s="23"/>
      <c r="Q166" s="23"/>
      <c r="R166" s="23"/>
      <c r="S166" s="74"/>
      <c r="T166" s="74"/>
      <c r="U166" s="74"/>
      <c r="V166" s="23"/>
      <c r="W166" s="23"/>
      <c r="X166" s="23"/>
      <c r="Y166" s="23"/>
      <c r="Z166" s="4"/>
    </row>
    <row r="167" spans="1:26" ht="23.25">
      <c r="A167" s="4"/>
      <c r="B167" s="57"/>
      <c r="C167" s="58"/>
      <c r="D167" s="58"/>
      <c r="E167" s="58"/>
      <c r="F167" s="58"/>
      <c r="G167" s="58" t="s">
        <v>88</v>
      </c>
      <c r="H167" s="58"/>
      <c r="I167" s="53"/>
      <c r="J167" s="53" t="s">
        <v>89</v>
      </c>
      <c r="K167" s="54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90</v>
      </c>
      <c r="K168" s="54"/>
      <c r="L168" s="74"/>
      <c r="M168" s="23"/>
      <c r="N168" s="74"/>
      <c r="O168" s="74"/>
      <c r="P168" s="23"/>
      <c r="Q168" s="23"/>
      <c r="R168" s="23"/>
      <c r="S168" s="74"/>
      <c r="T168" s="74"/>
      <c r="U168" s="74"/>
      <c r="V168" s="23"/>
      <c r="W168" s="23"/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48</v>
      </c>
      <c r="K169" s="54"/>
      <c r="L169" s="74"/>
      <c r="M169" s="23"/>
      <c r="N169" s="74"/>
      <c r="O169" s="74"/>
      <c r="P169" s="23"/>
      <c r="Q169" s="23"/>
      <c r="R169" s="23"/>
      <c r="S169" s="74"/>
      <c r="T169" s="74">
        <v>68100</v>
      </c>
      <c r="U169" s="74"/>
      <c r="V169" s="23">
        <f>SUM(R169:U169)</f>
        <v>68100</v>
      </c>
      <c r="W169" s="23">
        <f>+Q169+V169</f>
        <v>68100</v>
      </c>
      <c r="X169" s="23">
        <f>SUM(Q169/W169)*100</f>
        <v>0</v>
      </c>
      <c r="Y169" s="23">
        <f>SUM(V169/W169)*100</f>
        <v>100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 t="s">
        <v>49</v>
      </c>
      <c r="K170" s="54"/>
      <c r="L170" s="74"/>
      <c r="M170" s="23"/>
      <c r="N170" s="74"/>
      <c r="O170" s="74"/>
      <c r="P170" s="23"/>
      <c r="Q170" s="23"/>
      <c r="R170" s="23"/>
      <c r="S170" s="74"/>
      <c r="T170" s="74">
        <v>76757</v>
      </c>
      <c r="U170" s="74"/>
      <c r="V170" s="23">
        <f>SUM(R170:U170)</f>
        <v>76757</v>
      </c>
      <c r="W170" s="23">
        <f>+Q170+V170</f>
        <v>76757</v>
      </c>
      <c r="X170" s="23">
        <f>SUM(Q170/W170)*100</f>
        <v>0</v>
      </c>
      <c r="Y170" s="23">
        <f>SUM(V170/W170)*100</f>
        <v>100</v>
      </c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 t="s">
        <v>50</v>
      </c>
      <c r="K171" s="54"/>
      <c r="L171" s="74"/>
      <c r="M171" s="23"/>
      <c r="N171" s="74"/>
      <c r="O171" s="74"/>
      <c r="P171" s="23"/>
      <c r="Q171" s="23"/>
      <c r="R171" s="23"/>
      <c r="S171" s="74"/>
      <c r="T171" s="74">
        <v>76166.5</v>
      </c>
      <c r="U171" s="74"/>
      <c r="V171" s="23">
        <f>SUM(R171:U171)</f>
        <v>76166.5</v>
      </c>
      <c r="W171" s="23">
        <f>+Q171+V171</f>
        <v>76166.5</v>
      </c>
      <c r="X171" s="23">
        <f>SUM(Q171/W171)*100</f>
        <v>0</v>
      </c>
      <c r="Y171" s="23">
        <f>SUM(V171/W171)*100</f>
        <v>100</v>
      </c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 t="s">
        <v>51</v>
      </c>
      <c r="K172" s="54"/>
      <c r="L172" s="74"/>
      <c r="M172" s="23"/>
      <c r="N172" s="74"/>
      <c r="O172" s="74"/>
      <c r="P172" s="23"/>
      <c r="Q172" s="23"/>
      <c r="R172" s="23"/>
      <c r="S172" s="74"/>
      <c r="T172" s="74">
        <f>+T171/T169*100</f>
        <v>111.84508076358297</v>
      </c>
      <c r="U172" s="74"/>
      <c r="V172" s="23">
        <f>+V171/V169*100</f>
        <v>111.84508076358297</v>
      </c>
      <c r="W172" s="23">
        <f>+W171/W169*100</f>
        <v>111.84508076358297</v>
      </c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 t="s">
        <v>52</v>
      </c>
      <c r="K173" s="54"/>
      <c r="L173" s="21"/>
      <c r="M173" s="21"/>
      <c r="N173" s="21"/>
      <c r="O173" s="21"/>
      <c r="P173" s="21"/>
      <c r="Q173" s="21"/>
      <c r="R173" s="21"/>
      <c r="S173" s="21"/>
      <c r="T173" s="21">
        <f>+T171/T170*100</f>
        <v>99.23068905767552</v>
      </c>
      <c r="U173" s="21"/>
      <c r="V173" s="21">
        <f>+V171/V170*100</f>
        <v>99.23068905767552</v>
      </c>
      <c r="W173" s="21">
        <f>+W171/W170*100</f>
        <v>99.23068905767552</v>
      </c>
      <c r="X173" s="21"/>
      <c r="Y173" s="21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/>
      <c r="K174" s="54"/>
      <c r="L174" s="74"/>
      <c r="M174" s="23"/>
      <c r="N174" s="74"/>
      <c r="O174" s="74"/>
      <c r="P174" s="23"/>
      <c r="Q174" s="23"/>
      <c r="R174" s="23"/>
      <c r="S174" s="74"/>
      <c r="T174" s="74"/>
      <c r="U174" s="74"/>
      <c r="V174" s="23"/>
      <c r="W174" s="23"/>
      <c r="X174" s="23"/>
      <c r="Y174" s="23"/>
      <c r="Z174" s="4"/>
    </row>
    <row r="175" spans="1:26" ht="23.25">
      <c r="A175" s="4"/>
      <c r="B175" s="57"/>
      <c r="C175" s="57"/>
      <c r="D175" s="57"/>
      <c r="E175" s="57"/>
      <c r="F175" s="57"/>
      <c r="G175" s="57" t="s">
        <v>91</v>
      </c>
      <c r="H175" s="57"/>
      <c r="I175" s="64"/>
      <c r="J175" s="53" t="s">
        <v>92</v>
      </c>
      <c r="K175" s="54"/>
      <c r="L175" s="74"/>
      <c r="M175" s="23"/>
      <c r="N175" s="74"/>
      <c r="O175" s="74"/>
      <c r="P175" s="23"/>
      <c r="Q175" s="23"/>
      <c r="R175" s="23"/>
      <c r="S175" s="74"/>
      <c r="T175" s="74"/>
      <c r="U175" s="74"/>
      <c r="V175" s="23"/>
      <c r="W175" s="23"/>
      <c r="X175" s="23"/>
      <c r="Y175" s="23"/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125</v>
      </c>
      <c r="K176" s="54"/>
      <c r="L176" s="74"/>
      <c r="M176" s="23"/>
      <c r="N176" s="74"/>
      <c r="O176" s="74"/>
      <c r="P176" s="23"/>
      <c r="Q176" s="23"/>
      <c r="R176" s="23"/>
      <c r="S176" s="74"/>
      <c r="T176" s="74"/>
      <c r="U176" s="74"/>
      <c r="V176" s="23"/>
      <c r="W176" s="23"/>
      <c r="X176" s="23"/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122</v>
      </c>
      <c r="K177" s="54"/>
      <c r="L177" s="74"/>
      <c r="M177" s="23"/>
      <c r="N177" s="74"/>
      <c r="O177" s="74"/>
      <c r="P177" s="23"/>
      <c r="Q177" s="23"/>
      <c r="R177" s="23"/>
      <c r="S177" s="74"/>
      <c r="T177" s="74"/>
      <c r="U177" s="74"/>
      <c r="V177" s="23"/>
      <c r="W177" s="23"/>
      <c r="X177" s="23"/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 t="s">
        <v>48</v>
      </c>
      <c r="K178" s="54"/>
      <c r="L178" s="74"/>
      <c r="M178" s="23"/>
      <c r="N178" s="74"/>
      <c r="O178" s="74">
        <v>256800</v>
      </c>
      <c r="P178" s="23"/>
      <c r="Q178" s="23">
        <f>SUM(L178:P178)</f>
        <v>256800</v>
      </c>
      <c r="R178" s="23">
        <v>476500</v>
      </c>
      <c r="S178" s="74"/>
      <c r="T178" s="74"/>
      <c r="U178" s="74"/>
      <c r="V178" s="23">
        <f>SUM(R178:U178)</f>
        <v>476500</v>
      </c>
      <c r="W178" s="23">
        <f>+Q178+V178</f>
        <v>733300</v>
      </c>
      <c r="X178" s="23">
        <f>SUM(Q178/W178)*100</f>
        <v>35.01977362607391</v>
      </c>
      <c r="Y178" s="23">
        <f>SUM(V178/W178)*100</f>
        <v>64.98022637392609</v>
      </c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 t="s">
        <v>49</v>
      </c>
      <c r="K179" s="54"/>
      <c r="L179" s="74"/>
      <c r="M179" s="23"/>
      <c r="N179" s="74"/>
      <c r="O179" s="74">
        <v>248774.8</v>
      </c>
      <c r="P179" s="23"/>
      <c r="Q179" s="23">
        <f>SUM(L179:P179)</f>
        <v>248774.8</v>
      </c>
      <c r="R179" s="23">
        <v>527528.8</v>
      </c>
      <c r="S179" s="74"/>
      <c r="T179" s="74"/>
      <c r="U179" s="74"/>
      <c r="V179" s="23">
        <f>SUM(R179:U179)</f>
        <v>527528.8</v>
      </c>
      <c r="W179" s="23">
        <f>+Q179+V179</f>
        <v>776303.6000000001</v>
      </c>
      <c r="X179" s="23">
        <f>SUM(Q179/W179)*100</f>
        <v>32.04607063525146</v>
      </c>
      <c r="Y179" s="23">
        <f>SUM(V179/W179)*100</f>
        <v>67.95392936474853</v>
      </c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83" t="s">
        <v>132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42</v>
      </c>
      <c r="X183" s="13"/>
      <c r="Y183" s="1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46</v>
      </c>
      <c r="C189" s="51" t="s">
        <v>53</v>
      </c>
      <c r="D189" s="51" t="s">
        <v>46</v>
      </c>
      <c r="E189" s="51" t="s">
        <v>56</v>
      </c>
      <c r="F189" s="51" t="s">
        <v>82</v>
      </c>
      <c r="G189" s="51" t="s">
        <v>91</v>
      </c>
      <c r="H189" s="51"/>
      <c r="I189" s="64"/>
      <c r="J189" s="53" t="s">
        <v>50</v>
      </c>
      <c r="K189" s="54"/>
      <c r="L189" s="74"/>
      <c r="M189" s="23"/>
      <c r="N189" s="74"/>
      <c r="O189" s="74">
        <v>248774.7</v>
      </c>
      <c r="P189" s="23"/>
      <c r="Q189" s="23">
        <f>SUM(L189:P189)</f>
        <v>248774.7</v>
      </c>
      <c r="R189" s="23">
        <v>527528.8</v>
      </c>
      <c r="S189" s="74"/>
      <c r="T189" s="74"/>
      <c r="U189" s="74"/>
      <c r="V189" s="23">
        <f>SUM(R189:U189)</f>
        <v>527528.8</v>
      </c>
      <c r="W189" s="23">
        <f>+Q189+V189</f>
        <v>776303.5</v>
      </c>
      <c r="X189" s="23">
        <f>SUM(Q189/W189)*100</f>
        <v>32.046061881725386</v>
      </c>
      <c r="Y189" s="23">
        <f>SUM(V189/W189)*100</f>
        <v>67.95393811827462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51</v>
      </c>
      <c r="K190" s="56"/>
      <c r="L190" s="74"/>
      <c r="M190" s="74"/>
      <c r="N190" s="74"/>
      <c r="O190" s="74">
        <f>+O189/O178*100</f>
        <v>96.8748831775701</v>
      </c>
      <c r="P190" s="74"/>
      <c r="Q190" s="74">
        <f>+Q189/Q178*100</f>
        <v>96.8748831775701</v>
      </c>
      <c r="R190" s="74">
        <f>+R189/R178*100</f>
        <v>110.70908709338931</v>
      </c>
      <c r="S190" s="74"/>
      <c r="T190" s="74"/>
      <c r="U190" s="74"/>
      <c r="V190" s="74">
        <f>+V189/V178*100</f>
        <v>110.70908709338931</v>
      </c>
      <c r="W190" s="74">
        <f>+W189/W178*100</f>
        <v>105.86438019909995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5" t="s">
        <v>52</v>
      </c>
      <c r="K191" s="56"/>
      <c r="L191" s="74"/>
      <c r="M191" s="74"/>
      <c r="N191" s="74"/>
      <c r="O191" s="74">
        <f>+O189/O179*100</f>
        <v>99.99995980300257</v>
      </c>
      <c r="P191" s="74"/>
      <c r="Q191" s="74">
        <f>+Q189/Q179*100</f>
        <v>99.99995980300257</v>
      </c>
      <c r="R191" s="74">
        <f>+R189/R179*100</f>
        <v>100</v>
      </c>
      <c r="S191" s="74"/>
      <c r="T191" s="74"/>
      <c r="U191" s="74"/>
      <c r="V191" s="74">
        <f>+V189/V179*100</f>
        <v>100</v>
      </c>
      <c r="W191" s="74">
        <f>+W189/W179*100</f>
        <v>99.9999871184418</v>
      </c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/>
      <c r="K192" s="54"/>
      <c r="L192" s="74"/>
      <c r="M192" s="74"/>
      <c r="N192" s="74"/>
      <c r="O192" s="74"/>
      <c r="P192" s="74"/>
      <c r="Q192" s="23"/>
      <c r="R192" s="74"/>
      <c r="S192" s="74"/>
      <c r="T192" s="74"/>
      <c r="U192" s="74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 t="s">
        <v>93</v>
      </c>
      <c r="H193" s="51"/>
      <c r="I193" s="64"/>
      <c r="J193" s="53" t="s">
        <v>117</v>
      </c>
      <c r="K193" s="54"/>
      <c r="L193" s="74"/>
      <c r="M193" s="23"/>
      <c r="N193" s="74"/>
      <c r="O193" s="74"/>
      <c r="P193" s="23"/>
      <c r="Q193" s="23"/>
      <c r="R193" s="23"/>
      <c r="S193" s="74"/>
      <c r="T193" s="74"/>
      <c r="U193" s="74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 t="s">
        <v>94</v>
      </c>
      <c r="K194" s="54"/>
      <c r="L194" s="74"/>
      <c r="M194" s="23"/>
      <c r="N194" s="74"/>
      <c r="O194" s="74"/>
      <c r="P194" s="23"/>
      <c r="Q194" s="23"/>
      <c r="R194" s="23"/>
      <c r="S194" s="74"/>
      <c r="T194" s="74"/>
      <c r="U194" s="74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 t="s">
        <v>48</v>
      </c>
      <c r="K195" s="54"/>
      <c r="L195" s="74"/>
      <c r="M195" s="23"/>
      <c r="N195" s="74"/>
      <c r="O195" s="74"/>
      <c r="P195" s="23"/>
      <c r="Q195" s="23">
        <f>SUM(L195:P195)</f>
        <v>0</v>
      </c>
      <c r="R195" s="23"/>
      <c r="S195" s="74"/>
      <c r="T195" s="74">
        <v>62700</v>
      </c>
      <c r="U195" s="74"/>
      <c r="V195" s="23">
        <f>SUM(R195:U195)</f>
        <v>62700</v>
      </c>
      <c r="W195" s="23">
        <f>+Q195+V195</f>
        <v>62700</v>
      </c>
      <c r="X195" s="23">
        <f>SUM(Q195/W195)*100</f>
        <v>0</v>
      </c>
      <c r="Y195" s="23">
        <f>SUM(V195/W195)*100</f>
        <v>100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 t="s">
        <v>49</v>
      </c>
      <c r="K196" s="54"/>
      <c r="L196" s="74"/>
      <c r="M196" s="23"/>
      <c r="N196" s="74"/>
      <c r="O196" s="74"/>
      <c r="P196" s="23"/>
      <c r="Q196" s="23"/>
      <c r="R196" s="23"/>
      <c r="S196" s="74"/>
      <c r="T196" s="74">
        <v>87692.3</v>
      </c>
      <c r="U196" s="74"/>
      <c r="V196" s="23">
        <f>SUM(R196:U196)</f>
        <v>87692.3</v>
      </c>
      <c r="W196" s="23">
        <f>+Q196+V196</f>
        <v>87692.3</v>
      </c>
      <c r="X196" s="23">
        <f>SUM(Q196/W196)*100</f>
        <v>0</v>
      </c>
      <c r="Y196" s="23">
        <f>SUM(V196/W196)*100</f>
        <v>100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 t="s">
        <v>50</v>
      </c>
      <c r="K197" s="54"/>
      <c r="L197" s="74"/>
      <c r="M197" s="23"/>
      <c r="N197" s="74"/>
      <c r="O197" s="74"/>
      <c r="P197" s="23"/>
      <c r="Q197" s="23"/>
      <c r="R197" s="23"/>
      <c r="S197" s="74"/>
      <c r="T197" s="74">
        <v>87102.8</v>
      </c>
      <c r="U197" s="74"/>
      <c r="V197" s="23">
        <f>SUM(R197:U197)</f>
        <v>87102.8</v>
      </c>
      <c r="W197" s="23">
        <f>+Q197+V197</f>
        <v>87102.8</v>
      </c>
      <c r="X197" s="23">
        <f>SUM(Q197/W197)*100</f>
        <v>0</v>
      </c>
      <c r="Y197" s="23">
        <f>SUM(V197/W197)*100</f>
        <v>100</v>
      </c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51</v>
      </c>
      <c r="K198" s="54"/>
      <c r="L198" s="74"/>
      <c r="M198" s="23"/>
      <c r="N198" s="74"/>
      <c r="O198" s="74"/>
      <c r="P198" s="23"/>
      <c r="Q198" s="23"/>
      <c r="R198" s="23"/>
      <c r="S198" s="74"/>
      <c r="T198" s="74">
        <f>+T197/T195*100</f>
        <v>138.91993620414672</v>
      </c>
      <c r="U198" s="74"/>
      <c r="V198" s="23">
        <f>+V197/V195*100</f>
        <v>138.91993620414672</v>
      </c>
      <c r="W198" s="23">
        <f>+W197/W195*100</f>
        <v>138.91993620414672</v>
      </c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52</v>
      </c>
      <c r="K199" s="54"/>
      <c r="L199" s="74"/>
      <c r="M199" s="23"/>
      <c r="N199" s="74"/>
      <c r="O199" s="74"/>
      <c r="P199" s="23"/>
      <c r="Q199" s="23"/>
      <c r="R199" s="23"/>
      <c r="S199" s="74"/>
      <c r="T199" s="74">
        <f>+T197/T196*100</f>
        <v>99.3277630989266</v>
      </c>
      <c r="U199" s="74"/>
      <c r="V199" s="23">
        <f>+V197/V196*100</f>
        <v>99.3277630989266</v>
      </c>
      <c r="W199" s="23">
        <f>+W197/W196*100</f>
        <v>99.3277630989266</v>
      </c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/>
      <c r="K200" s="54"/>
      <c r="L200" s="74"/>
      <c r="M200" s="23"/>
      <c r="N200" s="74"/>
      <c r="O200" s="74"/>
      <c r="P200" s="23"/>
      <c r="Q200" s="23"/>
      <c r="R200" s="23"/>
      <c r="S200" s="74"/>
      <c r="T200" s="74"/>
      <c r="U200" s="74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 t="s">
        <v>95</v>
      </c>
      <c r="H201" s="51"/>
      <c r="I201" s="64"/>
      <c r="J201" s="53" t="s">
        <v>96</v>
      </c>
      <c r="K201" s="54"/>
      <c r="L201" s="74"/>
      <c r="M201" s="23"/>
      <c r="N201" s="74"/>
      <c r="O201" s="74"/>
      <c r="P201" s="23"/>
      <c r="Q201" s="23"/>
      <c r="R201" s="23"/>
      <c r="S201" s="74"/>
      <c r="T201" s="74"/>
      <c r="U201" s="74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 t="s">
        <v>48</v>
      </c>
      <c r="K202" s="54"/>
      <c r="L202" s="74"/>
      <c r="M202" s="23"/>
      <c r="N202" s="74"/>
      <c r="O202" s="74"/>
      <c r="P202" s="23"/>
      <c r="Q202" s="23">
        <f>SUM(L202:P202)</f>
        <v>0</v>
      </c>
      <c r="R202" s="23"/>
      <c r="S202" s="74"/>
      <c r="T202" s="74">
        <v>580900</v>
      </c>
      <c r="U202" s="74"/>
      <c r="V202" s="23">
        <f>SUM(R202:U202)</f>
        <v>580900</v>
      </c>
      <c r="W202" s="23">
        <f>+Q202+V202</f>
        <v>580900</v>
      </c>
      <c r="X202" s="23">
        <f>SUM(Q202/W202)*100</f>
        <v>0</v>
      </c>
      <c r="Y202" s="23">
        <f>SUM(V202/W202)*100</f>
        <v>100</v>
      </c>
      <c r="Z202" s="4"/>
    </row>
    <row r="203" spans="1:26" ht="23.25">
      <c r="A203" s="4"/>
      <c r="B203" s="51"/>
      <c r="C203" s="51"/>
      <c r="D203" s="51"/>
      <c r="E203" s="51"/>
      <c r="F203" s="51"/>
      <c r="G203" s="51"/>
      <c r="H203" s="51"/>
      <c r="I203" s="64"/>
      <c r="J203" s="53" t="s">
        <v>49</v>
      </c>
      <c r="K203" s="54"/>
      <c r="L203" s="74"/>
      <c r="M203" s="23"/>
      <c r="N203" s="74"/>
      <c r="O203" s="74"/>
      <c r="P203" s="23"/>
      <c r="Q203" s="23"/>
      <c r="R203" s="23"/>
      <c r="S203" s="74"/>
      <c r="T203" s="74">
        <v>506869.6</v>
      </c>
      <c r="U203" s="74"/>
      <c r="V203" s="23">
        <f>SUM(R203:U203)</f>
        <v>506869.6</v>
      </c>
      <c r="W203" s="23">
        <f>+Q203+V203</f>
        <v>506869.6</v>
      </c>
      <c r="X203" s="23">
        <f>SUM(Q203/W203)*100</f>
        <v>0</v>
      </c>
      <c r="Y203" s="23">
        <f>SUM(V203/W203)*100</f>
        <v>100</v>
      </c>
      <c r="Z203" s="4"/>
    </row>
    <row r="204" spans="1:26" ht="23.25">
      <c r="A204" s="4"/>
      <c r="B204" s="57"/>
      <c r="C204" s="58"/>
      <c r="D204" s="58"/>
      <c r="E204" s="58"/>
      <c r="F204" s="58"/>
      <c r="G204" s="58"/>
      <c r="H204" s="58"/>
      <c r="I204" s="53"/>
      <c r="J204" s="53" t="s">
        <v>50</v>
      </c>
      <c r="K204" s="54"/>
      <c r="L204" s="21"/>
      <c r="M204" s="21"/>
      <c r="N204" s="21"/>
      <c r="O204" s="21"/>
      <c r="P204" s="21"/>
      <c r="Q204" s="21"/>
      <c r="R204" s="21"/>
      <c r="S204" s="21"/>
      <c r="T204" s="21">
        <v>506474.3</v>
      </c>
      <c r="U204" s="21"/>
      <c r="V204" s="21">
        <f>SUM(R204:U204)</f>
        <v>506474.3</v>
      </c>
      <c r="W204" s="23">
        <f>+Q204+V204</f>
        <v>506474.3</v>
      </c>
      <c r="X204" s="21">
        <f>SUM(Q204/W204)*100</f>
        <v>0</v>
      </c>
      <c r="Y204" s="21">
        <f>SUM(V204/W204)*100</f>
        <v>100</v>
      </c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51</v>
      </c>
      <c r="K205" s="54"/>
      <c r="L205" s="74"/>
      <c r="M205" s="23"/>
      <c r="N205" s="74"/>
      <c r="O205" s="74"/>
      <c r="P205" s="23"/>
      <c r="Q205" s="23"/>
      <c r="R205" s="23"/>
      <c r="S205" s="74"/>
      <c r="T205" s="74">
        <f>+T204/T202*100</f>
        <v>87.18786365983819</v>
      </c>
      <c r="U205" s="74"/>
      <c r="V205" s="23">
        <f>+V204/V202*100</f>
        <v>87.18786365983819</v>
      </c>
      <c r="W205" s="23">
        <f>+W204/W202*100</f>
        <v>87.18786365983819</v>
      </c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 t="s">
        <v>52</v>
      </c>
      <c r="K206" s="54"/>
      <c r="L206" s="74"/>
      <c r="M206" s="23"/>
      <c r="N206" s="74"/>
      <c r="O206" s="74"/>
      <c r="P206" s="23"/>
      <c r="Q206" s="23"/>
      <c r="R206" s="23"/>
      <c r="S206" s="74"/>
      <c r="T206" s="74">
        <f>+T204/T203*100</f>
        <v>99.92201149960464</v>
      </c>
      <c r="U206" s="74"/>
      <c r="V206" s="23">
        <f>+V204/V203*100</f>
        <v>99.92201149960464</v>
      </c>
      <c r="W206" s="23">
        <f>+W204/W203*100</f>
        <v>99.92201149960464</v>
      </c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/>
      <c r="K207" s="54"/>
      <c r="L207" s="74"/>
      <c r="M207" s="23"/>
      <c r="N207" s="74"/>
      <c r="O207" s="74"/>
      <c r="P207" s="23"/>
      <c r="Q207" s="23"/>
      <c r="R207" s="23"/>
      <c r="S207" s="74"/>
      <c r="T207" s="74"/>
      <c r="U207" s="74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 t="s">
        <v>58</v>
      </c>
      <c r="I208" s="64"/>
      <c r="J208" s="53" t="s">
        <v>70</v>
      </c>
      <c r="K208" s="54"/>
      <c r="L208" s="74"/>
      <c r="M208" s="23"/>
      <c r="N208" s="74"/>
      <c r="O208" s="74"/>
      <c r="P208" s="23"/>
      <c r="Q208" s="23"/>
      <c r="R208" s="23"/>
      <c r="S208" s="74"/>
      <c r="T208" s="74"/>
      <c r="U208" s="74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48</v>
      </c>
      <c r="K209" s="54"/>
      <c r="L209" s="74"/>
      <c r="M209" s="23"/>
      <c r="N209" s="74"/>
      <c r="O209" s="74">
        <f>+O162+O170+O178+O195+O202</f>
        <v>256800</v>
      </c>
      <c r="P209" s="23">
        <f aca="true" t="shared" si="38" ref="O209:P211">+P162+P170+P178+P195+P202</f>
        <v>0</v>
      </c>
      <c r="Q209" s="23">
        <f>SUM(L209:P209)</f>
        <v>256800</v>
      </c>
      <c r="R209" s="23">
        <f aca="true" t="shared" si="39" ref="R209:S211">+R162+R170+R178+R195+R202</f>
        <v>476500</v>
      </c>
      <c r="S209" s="74">
        <f t="shared" si="39"/>
        <v>0</v>
      </c>
      <c r="T209" s="74">
        <f>+T161+T169+T178+T195+T202</f>
        <v>747500</v>
      </c>
      <c r="U209" s="74"/>
      <c r="V209" s="23">
        <f>SUM(R209:U209)</f>
        <v>1224000</v>
      </c>
      <c r="W209" s="23">
        <f>+Q209+V209</f>
        <v>1480800</v>
      </c>
      <c r="X209" s="23">
        <f>SUM(Q209/W209)*100</f>
        <v>17.3419773095624</v>
      </c>
      <c r="Y209" s="23">
        <f>SUM(V209/W209)*100</f>
        <v>82.6580226904376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49</v>
      </c>
      <c r="K210" s="54"/>
      <c r="L210" s="74"/>
      <c r="M210" s="23"/>
      <c r="N210" s="74"/>
      <c r="O210" s="74">
        <f t="shared" si="38"/>
        <v>248774.8</v>
      </c>
      <c r="P210" s="23">
        <f t="shared" si="38"/>
        <v>0</v>
      </c>
      <c r="Q210" s="23">
        <f>SUM(L210:P210)</f>
        <v>248774.8</v>
      </c>
      <c r="R210" s="23">
        <f t="shared" si="39"/>
        <v>527528.8</v>
      </c>
      <c r="S210" s="74">
        <f t="shared" si="39"/>
        <v>0</v>
      </c>
      <c r="T210" s="74">
        <f>+T162+T170+T179+T196+T203</f>
        <v>720688.8999999999</v>
      </c>
      <c r="U210" s="74"/>
      <c r="V210" s="23">
        <f>SUM(R210:U210)</f>
        <v>1248217.7</v>
      </c>
      <c r="W210" s="23">
        <f>+Q210+V210</f>
        <v>1496992.5</v>
      </c>
      <c r="X210" s="23">
        <f>SUM(Q210/W210)*100</f>
        <v>16.618306370940402</v>
      </c>
      <c r="Y210" s="23">
        <f>SUM(V210/W210)*100</f>
        <v>83.3816936290596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 t="s">
        <v>50</v>
      </c>
      <c r="K211" s="54"/>
      <c r="L211" s="74"/>
      <c r="M211" s="23"/>
      <c r="N211" s="74"/>
      <c r="O211" s="74">
        <f>SUM(O204+O197+O189+O171+O163+O163)</f>
        <v>248774.7</v>
      </c>
      <c r="P211" s="23">
        <f t="shared" si="38"/>
        <v>0</v>
      </c>
      <c r="Q211" s="23">
        <f>SUM(L211:P211)</f>
        <v>248774.7</v>
      </c>
      <c r="R211" s="23">
        <f>SUM(R189+R171+R163)</f>
        <v>527528.8</v>
      </c>
      <c r="S211" s="74">
        <f t="shared" si="39"/>
        <v>0</v>
      </c>
      <c r="T211" s="74">
        <f>+T163+T171+T180+T197+T204</f>
        <v>718502.5</v>
      </c>
      <c r="U211" s="74"/>
      <c r="V211" s="23">
        <f>SUM(R211:U211)</f>
        <v>1246031.3</v>
      </c>
      <c r="W211" s="23">
        <f>+Q211+V211</f>
        <v>1494806</v>
      </c>
      <c r="X211" s="23">
        <f>SUM(Q211/W211)*100</f>
        <v>16.64260780328685</v>
      </c>
      <c r="Y211" s="23">
        <f>SUM(V211/W211)*100</f>
        <v>83.35739219671315</v>
      </c>
      <c r="Z211" s="4"/>
    </row>
    <row r="212" spans="1:26" ht="23.25">
      <c r="A212" s="4"/>
      <c r="B212" s="51"/>
      <c r="C212" s="51"/>
      <c r="D212" s="51"/>
      <c r="E212" s="51"/>
      <c r="F212" s="51"/>
      <c r="G212" s="51"/>
      <c r="H212" s="51"/>
      <c r="I212" s="64"/>
      <c r="J212" s="53" t="s">
        <v>51</v>
      </c>
      <c r="K212" s="54"/>
      <c r="L212" s="74"/>
      <c r="M212" s="23"/>
      <c r="N212" s="74"/>
      <c r="O212" s="74">
        <f>+O211/O209*100</f>
        <v>96.8748831775701</v>
      </c>
      <c r="P212" s="23"/>
      <c r="Q212" s="23">
        <f>+Q211/Q209*100</f>
        <v>96.8748831775701</v>
      </c>
      <c r="R212" s="23">
        <f>+R211/R209*100</f>
        <v>110.70908709338931</v>
      </c>
      <c r="S212" s="74"/>
      <c r="T212" s="74">
        <f>+T211/T209*100</f>
        <v>96.12073578595319</v>
      </c>
      <c r="U212" s="74"/>
      <c r="V212" s="23">
        <f>+V211/V209*100</f>
        <v>101.79994281045752</v>
      </c>
      <c r="W212" s="23">
        <f>+W211/W209*100</f>
        <v>100.94584008643976</v>
      </c>
      <c r="X212" s="23"/>
      <c r="Y212" s="23"/>
      <c r="Z212" s="4"/>
    </row>
    <row r="213" spans="1:26" ht="23.25">
      <c r="A213" s="4"/>
      <c r="B213" s="57"/>
      <c r="C213" s="58"/>
      <c r="D213" s="58"/>
      <c r="E213" s="58"/>
      <c r="F213" s="58"/>
      <c r="G213" s="58"/>
      <c r="H213" s="58"/>
      <c r="I213" s="53"/>
      <c r="J213" s="53" t="s">
        <v>52</v>
      </c>
      <c r="K213" s="54"/>
      <c r="L213" s="21"/>
      <c r="M213" s="21"/>
      <c r="N213" s="21"/>
      <c r="O213" s="21">
        <f>+O211/O210*100</f>
        <v>99.99995980300257</v>
      </c>
      <c r="P213" s="21"/>
      <c r="Q213" s="21">
        <f>+Q211/Q210*100</f>
        <v>99.99995980300257</v>
      </c>
      <c r="R213" s="21">
        <f>+R211/R210*100</f>
        <v>100</v>
      </c>
      <c r="S213" s="21"/>
      <c r="T213" s="21">
        <f>+T211/T210*100</f>
        <v>99.69662360555299</v>
      </c>
      <c r="U213" s="21"/>
      <c r="V213" s="21">
        <f>+V211/V210*100</f>
        <v>99.82483824736663</v>
      </c>
      <c r="W213" s="21">
        <f>+W211/W210*100</f>
        <v>99.85394048400376</v>
      </c>
      <c r="X213" s="21"/>
      <c r="Y213" s="21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/>
      <c r="K214" s="54"/>
      <c r="L214" s="74"/>
      <c r="M214" s="23"/>
      <c r="N214" s="74"/>
      <c r="O214" s="74"/>
      <c r="P214" s="23"/>
      <c r="Q214" s="23"/>
      <c r="R214" s="23"/>
      <c r="S214" s="74"/>
      <c r="T214" s="74"/>
      <c r="U214" s="74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 t="s">
        <v>97</v>
      </c>
      <c r="G215" s="51"/>
      <c r="H215" s="51"/>
      <c r="I215" s="64"/>
      <c r="J215" s="53" t="s">
        <v>98</v>
      </c>
      <c r="K215" s="54"/>
      <c r="L215" s="74"/>
      <c r="M215" s="23"/>
      <c r="N215" s="74"/>
      <c r="O215" s="74"/>
      <c r="P215" s="23"/>
      <c r="Q215" s="23"/>
      <c r="R215" s="23"/>
      <c r="S215" s="74"/>
      <c r="T215" s="74"/>
      <c r="U215" s="74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99</v>
      </c>
      <c r="K216" s="54"/>
      <c r="L216" s="74"/>
      <c r="M216" s="23"/>
      <c r="N216" s="74"/>
      <c r="O216" s="74"/>
      <c r="P216" s="23"/>
      <c r="Q216" s="23"/>
      <c r="R216" s="23"/>
      <c r="S216" s="74"/>
      <c r="T216" s="74"/>
      <c r="U216" s="74"/>
      <c r="V216" s="23"/>
      <c r="W216" s="23"/>
      <c r="X216" s="23"/>
      <c r="Y216" s="23"/>
      <c r="Z216" s="4"/>
    </row>
    <row r="217" spans="1:26" ht="23.25">
      <c r="A217" s="4"/>
      <c r="B217" s="51"/>
      <c r="C217" s="51"/>
      <c r="D217" s="51"/>
      <c r="E217" s="51"/>
      <c r="F217" s="51"/>
      <c r="G217" s="51"/>
      <c r="H217" s="51"/>
      <c r="I217" s="64"/>
      <c r="J217" s="53" t="s">
        <v>48</v>
      </c>
      <c r="K217" s="54"/>
      <c r="L217" s="74"/>
      <c r="M217" s="23"/>
      <c r="N217" s="74"/>
      <c r="O217" s="74">
        <f>+O235+O242+O249</f>
        <v>296400</v>
      </c>
      <c r="P217" s="23"/>
      <c r="Q217" s="23">
        <f>SUM(L217:P217)</f>
        <v>296400</v>
      </c>
      <c r="R217" s="23">
        <f>+R235+R242+R249</f>
        <v>0</v>
      </c>
      <c r="S217" s="74"/>
      <c r="T217" s="74">
        <f>+T235+T242+T249</f>
        <v>0</v>
      </c>
      <c r="U217" s="74"/>
      <c r="V217" s="23">
        <f>SUM(R217:U217)</f>
        <v>0</v>
      </c>
      <c r="W217" s="23">
        <f>+Q217+V217</f>
        <v>296400</v>
      </c>
      <c r="X217" s="23">
        <f>SUM(Q217/W217)*100</f>
        <v>100</v>
      </c>
      <c r="Y217" s="23">
        <f>SUM(V217/W217)*100</f>
        <v>0</v>
      </c>
      <c r="Z217" s="4"/>
    </row>
    <row r="218" spans="1:26" ht="23.25">
      <c r="A218" s="4"/>
      <c r="B218" s="57"/>
      <c r="C218" s="57"/>
      <c r="D218" s="57"/>
      <c r="E218" s="57"/>
      <c r="F218" s="57"/>
      <c r="G218" s="57"/>
      <c r="H218" s="57"/>
      <c r="I218" s="64"/>
      <c r="J218" s="53" t="s">
        <v>49</v>
      </c>
      <c r="K218" s="54"/>
      <c r="L218" s="74"/>
      <c r="M218" s="23"/>
      <c r="N218" s="74"/>
      <c r="O218" s="74">
        <f>+O236+O243+O250</f>
        <v>293844.9</v>
      </c>
      <c r="P218" s="23"/>
      <c r="Q218" s="23">
        <f>SUM(L218:P218)</f>
        <v>293844.9</v>
      </c>
      <c r="R218" s="23">
        <f>+R236+R243+R250</f>
        <v>0</v>
      </c>
      <c r="S218" s="74"/>
      <c r="T218" s="74">
        <f>+T236+T243+T250</f>
        <v>0</v>
      </c>
      <c r="U218" s="74"/>
      <c r="V218" s="23">
        <f>SUM(R218:U218)</f>
        <v>0</v>
      </c>
      <c r="W218" s="23">
        <f>+Q218+V218</f>
        <v>293844.9</v>
      </c>
      <c r="X218" s="23">
        <f>SUM(Q218/W218)*100</f>
        <v>100</v>
      </c>
      <c r="Y218" s="23">
        <f>SUM(V218/W218)*100</f>
        <v>0</v>
      </c>
      <c r="Z218" s="4"/>
    </row>
    <row r="219" spans="1:26" ht="23.25">
      <c r="A219" s="4"/>
      <c r="B219" s="57"/>
      <c r="C219" s="58"/>
      <c r="D219" s="58"/>
      <c r="E219" s="58"/>
      <c r="F219" s="58"/>
      <c r="G219" s="58"/>
      <c r="H219" s="58"/>
      <c r="I219" s="53"/>
      <c r="J219" s="53" t="s">
        <v>50</v>
      </c>
      <c r="K219" s="54"/>
      <c r="L219" s="21"/>
      <c r="M219" s="21"/>
      <c r="N219" s="21"/>
      <c r="O219" s="21">
        <f>+O237+O244+O251</f>
        <v>289133.7</v>
      </c>
      <c r="P219" s="21"/>
      <c r="Q219" s="21">
        <f>SUM(L219:P219)</f>
        <v>289133.7</v>
      </c>
      <c r="R219" s="21"/>
      <c r="S219" s="21"/>
      <c r="T219" s="21">
        <f>+T237+T244+T251</f>
        <v>0</v>
      </c>
      <c r="U219" s="21"/>
      <c r="V219" s="21">
        <f>SUM(R219:U219)</f>
        <v>0</v>
      </c>
      <c r="W219" s="21">
        <f>+Q219+V219</f>
        <v>289133.7</v>
      </c>
      <c r="X219" s="23">
        <f>SUM(Q219/W219)*100</f>
        <v>100</v>
      </c>
      <c r="Y219" s="23">
        <f>SUM(V219/W219)*100</f>
        <v>0</v>
      </c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51</v>
      </c>
      <c r="K220" s="54"/>
      <c r="L220" s="74"/>
      <c r="M220" s="23"/>
      <c r="N220" s="74"/>
      <c r="O220" s="74">
        <f>+O219/O217*100</f>
        <v>97.54848178137652</v>
      </c>
      <c r="P220" s="23"/>
      <c r="Q220" s="23">
        <f>+Q219/Q217*100</f>
        <v>97.54848178137652</v>
      </c>
      <c r="R220" s="23"/>
      <c r="S220" s="74"/>
      <c r="T220" s="74"/>
      <c r="U220" s="74"/>
      <c r="V220" s="23"/>
      <c r="W220" s="23">
        <f>+W219/W217*100</f>
        <v>97.54848178137652</v>
      </c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52</v>
      </c>
      <c r="K221" s="54"/>
      <c r="L221" s="74"/>
      <c r="M221" s="23"/>
      <c r="N221" s="74"/>
      <c r="O221" s="74">
        <f>+O219/O218*100</f>
        <v>98.39670520060072</v>
      </c>
      <c r="P221" s="23"/>
      <c r="Q221" s="23">
        <f>+Q219/Q218*100</f>
        <v>98.39670520060072</v>
      </c>
      <c r="R221" s="23"/>
      <c r="S221" s="74"/>
      <c r="T221" s="74"/>
      <c r="U221" s="74"/>
      <c r="V221" s="23"/>
      <c r="W221" s="23">
        <f>+W219/W218*100</f>
        <v>98.39670520060072</v>
      </c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/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 t="s">
        <v>100</v>
      </c>
      <c r="H223" s="57"/>
      <c r="I223" s="64"/>
      <c r="J223" s="53" t="s">
        <v>118</v>
      </c>
      <c r="K223" s="54"/>
      <c r="L223" s="74"/>
      <c r="M223" s="23"/>
      <c r="N223" s="74"/>
      <c r="O223" s="74"/>
      <c r="P223" s="23"/>
      <c r="Q223" s="23"/>
      <c r="R223" s="23"/>
      <c r="S223" s="74"/>
      <c r="T223" s="74"/>
      <c r="U223" s="74"/>
      <c r="V223" s="23"/>
      <c r="W223" s="23"/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101</v>
      </c>
      <c r="K224" s="54"/>
      <c r="L224" s="74"/>
      <c r="M224" s="23"/>
      <c r="N224" s="74"/>
      <c r="O224" s="74"/>
      <c r="P224" s="23"/>
      <c r="Q224" s="23"/>
      <c r="R224" s="23"/>
      <c r="S224" s="74"/>
      <c r="T224" s="74"/>
      <c r="U224" s="74"/>
      <c r="V224" s="23"/>
      <c r="W224" s="23"/>
      <c r="X224" s="23"/>
      <c r="Y224" s="23"/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83" t="s">
        <v>133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42</v>
      </c>
      <c r="X228" s="13"/>
      <c r="Y228" s="16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46</v>
      </c>
      <c r="C234" s="51" t="s">
        <v>53</v>
      </c>
      <c r="D234" s="51" t="s">
        <v>46</v>
      </c>
      <c r="E234" s="51" t="s">
        <v>56</v>
      </c>
      <c r="F234" s="51" t="s">
        <v>97</v>
      </c>
      <c r="G234" s="51" t="s">
        <v>100</v>
      </c>
      <c r="H234" s="51"/>
      <c r="I234" s="64"/>
      <c r="J234" s="53" t="s">
        <v>102</v>
      </c>
      <c r="K234" s="56"/>
      <c r="L234" s="74"/>
      <c r="M234" s="74"/>
      <c r="N234" s="74"/>
      <c r="O234" s="74"/>
      <c r="P234" s="74"/>
      <c r="Q234" s="74"/>
      <c r="R234" s="74"/>
      <c r="S234" s="74"/>
      <c r="T234" s="74"/>
      <c r="U234" s="77"/>
      <c r="V234" s="23">
        <f>SUM(R234:U234)</f>
        <v>0</v>
      </c>
      <c r="W234" s="23">
        <f>+Q234+V234</f>
        <v>0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48</v>
      </c>
      <c r="K235" s="56"/>
      <c r="L235" s="74"/>
      <c r="M235" s="74"/>
      <c r="N235" s="74"/>
      <c r="O235" s="74">
        <v>102200</v>
      </c>
      <c r="P235" s="74"/>
      <c r="Q235" s="74">
        <f>SUM(L235:P235)</f>
        <v>102200</v>
      </c>
      <c r="R235" s="74"/>
      <c r="S235" s="74"/>
      <c r="T235" s="74"/>
      <c r="U235" s="77"/>
      <c r="V235" s="23">
        <f>SUM(R235:U235)</f>
        <v>0</v>
      </c>
      <c r="W235" s="23">
        <f>+Q235+V235</f>
        <v>102200</v>
      </c>
      <c r="X235" s="23">
        <f>SUM(Q235/W235)*100</f>
        <v>100</v>
      </c>
      <c r="Y235" s="23">
        <f>SUM(V235/W235)*100</f>
        <v>0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5" t="s">
        <v>49</v>
      </c>
      <c r="K236" s="56"/>
      <c r="L236" s="74"/>
      <c r="M236" s="74"/>
      <c r="N236" s="74"/>
      <c r="O236" s="74">
        <v>102664.9</v>
      </c>
      <c r="P236" s="74"/>
      <c r="Q236" s="74">
        <f>SUM(L236:P236)</f>
        <v>102664.9</v>
      </c>
      <c r="R236" s="74"/>
      <c r="S236" s="74"/>
      <c r="T236" s="74"/>
      <c r="U236" s="74"/>
      <c r="V236" s="23">
        <f>SUM(R236:U236)</f>
        <v>0</v>
      </c>
      <c r="W236" s="23">
        <f>+Q236+V236</f>
        <v>102664.9</v>
      </c>
      <c r="X236" s="23">
        <f>SUM(Q236/W236)*100</f>
        <v>100</v>
      </c>
      <c r="Y236" s="23">
        <f>SUM(V236/W236)*100</f>
        <v>0</v>
      </c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50</v>
      </c>
      <c r="K237" s="54"/>
      <c r="L237" s="74"/>
      <c r="M237" s="74"/>
      <c r="N237" s="74"/>
      <c r="O237" s="74">
        <v>102086.2</v>
      </c>
      <c r="P237" s="74"/>
      <c r="Q237" s="74">
        <f>SUM(L237:P237)</f>
        <v>102086.2</v>
      </c>
      <c r="R237" s="74"/>
      <c r="S237" s="74"/>
      <c r="T237" s="74"/>
      <c r="U237" s="74"/>
      <c r="V237" s="23">
        <f>SUM(R237:U237)</f>
        <v>0</v>
      </c>
      <c r="W237" s="23">
        <f>+Q237+V237</f>
        <v>102086.2</v>
      </c>
      <c r="X237" s="23">
        <f>SUM(Q237/W237)*100</f>
        <v>100</v>
      </c>
      <c r="Y237" s="23">
        <f>SUM(V237/W237)*100</f>
        <v>0</v>
      </c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 t="s">
        <v>51</v>
      </c>
      <c r="K238" s="54"/>
      <c r="L238" s="74"/>
      <c r="M238" s="23"/>
      <c r="N238" s="74"/>
      <c r="O238" s="74">
        <f>+O237/O235*100</f>
        <v>99.88864970645793</v>
      </c>
      <c r="P238" s="23"/>
      <c r="Q238" s="23">
        <f>+Q237/Q235*100</f>
        <v>99.88864970645793</v>
      </c>
      <c r="R238" s="23"/>
      <c r="S238" s="74"/>
      <c r="T238" s="74"/>
      <c r="U238" s="74"/>
      <c r="V238" s="23"/>
      <c r="W238" s="23">
        <f>+W237/W235*100</f>
        <v>99.88864970645793</v>
      </c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 t="s">
        <v>52</v>
      </c>
      <c r="K239" s="54"/>
      <c r="L239" s="74"/>
      <c r="M239" s="23"/>
      <c r="N239" s="74"/>
      <c r="O239" s="74">
        <f>+O237/O236*100</f>
        <v>99.43632146916815</v>
      </c>
      <c r="P239" s="23"/>
      <c r="Q239" s="23">
        <f>+Q237/Q236*100</f>
        <v>99.43632146916815</v>
      </c>
      <c r="R239" s="23"/>
      <c r="S239" s="74"/>
      <c r="T239" s="74"/>
      <c r="U239" s="74"/>
      <c r="V239" s="23"/>
      <c r="W239" s="23">
        <f>+W237/W236*100</f>
        <v>99.43632146916815</v>
      </c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/>
      <c r="K240" s="54"/>
      <c r="L240" s="74"/>
      <c r="M240" s="23"/>
      <c r="N240" s="74"/>
      <c r="O240" s="74"/>
      <c r="P240" s="23"/>
      <c r="Q240" s="23"/>
      <c r="R240" s="23"/>
      <c r="S240" s="74"/>
      <c r="T240" s="74"/>
      <c r="U240" s="74"/>
      <c r="V240" s="23"/>
      <c r="W240" s="23"/>
      <c r="X240" s="23"/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 t="s">
        <v>103</v>
      </c>
      <c r="H241" s="51"/>
      <c r="I241" s="64"/>
      <c r="J241" s="53" t="s">
        <v>104</v>
      </c>
      <c r="K241" s="54"/>
      <c r="L241" s="74"/>
      <c r="M241" s="23"/>
      <c r="N241" s="74"/>
      <c r="O241" s="74"/>
      <c r="P241" s="23"/>
      <c r="Q241" s="23"/>
      <c r="R241" s="23"/>
      <c r="S241" s="74"/>
      <c r="T241" s="74"/>
      <c r="U241" s="74"/>
      <c r="V241" s="23"/>
      <c r="W241" s="23"/>
      <c r="X241" s="23"/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3" t="s">
        <v>48</v>
      </c>
      <c r="K242" s="54"/>
      <c r="L242" s="74"/>
      <c r="M242" s="23"/>
      <c r="N242" s="74"/>
      <c r="O242" s="74">
        <v>168600</v>
      </c>
      <c r="P242" s="23"/>
      <c r="Q242" s="23">
        <f>SUM(L242:P242)</f>
        <v>168600</v>
      </c>
      <c r="R242" s="23"/>
      <c r="S242" s="74"/>
      <c r="T242" s="74"/>
      <c r="U242" s="74"/>
      <c r="V242" s="23">
        <f>SUM(R242:U242)</f>
        <v>0</v>
      </c>
      <c r="W242" s="23">
        <f>+Q242+V242</f>
        <v>168600</v>
      </c>
      <c r="X242" s="23">
        <f>SUM(Q242/W242)*100</f>
        <v>100</v>
      </c>
      <c r="Y242" s="23">
        <f>SUM(V242/W242)*100</f>
        <v>0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49</v>
      </c>
      <c r="K243" s="54"/>
      <c r="L243" s="74"/>
      <c r="M243" s="23"/>
      <c r="N243" s="74"/>
      <c r="O243" s="74">
        <v>152036</v>
      </c>
      <c r="P243" s="23"/>
      <c r="Q243" s="23">
        <f>SUM(L243:P243)</f>
        <v>152036</v>
      </c>
      <c r="R243" s="23"/>
      <c r="S243" s="74"/>
      <c r="T243" s="74"/>
      <c r="U243" s="74"/>
      <c r="V243" s="23"/>
      <c r="W243" s="23">
        <f>+Q243+V243</f>
        <v>152036</v>
      </c>
      <c r="X243" s="23">
        <f>SUM(Q243/W243)*100</f>
        <v>100</v>
      </c>
      <c r="Y243" s="23">
        <f>SUM(V243/W243)*100</f>
        <v>0</v>
      </c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50</v>
      </c>
      <c r="K244" s="54"/>
      <c r="L244" s="74"/>
      <c r="M244" s="23"/>
      <c r="N244" s="74"/>
      <c r="O244" s="74">
        <v>147903.5</v>
      </c>
      <c r="P244" s="23"/>
      <c r="Q244" s="23">
        <f>SUM(L244:P244)</f>
        <v>147903.5</v>
      </c>
      <c r="R244" s="23"/>
      <c r="S244" s="74"/>
      <c r="T244" s="74"/>
      <c r="U244" s="74"/>
      <c r="V244" s="23"/>
      <c r="W244" s="23">
        <f>+Q244+V244</f>
        <v>147903.5</v>
      </c>
      <c r="X244" s="23">
        <f>SUM(Q244/W244)*100</f>
        <v>100</v>
      </c>
      <c r="Y244" s="23">
        <f>SUM(V244/W244)*100</f>
        <v>0</v>
      </c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 t="s">
        <v>51</v>
      </c>
      <c r="K245" s="54"/>
      <c r="L245" s="74"/>
      <c r="M245" s="23"/>
      <c r="N245" s="74"/>
      <c r="O245" s="74">
        <f>+O244/O242*100</f>
        <v>87.72449584816133</v>
      </c>
      <c r="P245" s="23"/>
      <c r="Q245" s="23">
        <f>+Q244/Q242*100</f>
        <v>87.72449584816133</v>
      </c>
      <c r="R245" s="23"/>
      <c r="S245" s="74"/>
      <c r="T245" s="74"/>
      <c r="U245" s="74"/>
      <c r="V245" s="23"/>
      <c r="W245" s="23">
        <f>+W244/W242*100</f>
        <v>87.72449584816133</v>
      </c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4"/>
      <c r="J246" s="53" t="s">
        <v>52</v>
      </c>
      <c r="K246" s="54"/>
      <c r="L246" s="74"/>
      <c r="M246" s="23"/>
      <c r="N246" s="74"/>
      <c r="O246" s="74">
        <f>+O244/O243*100</f>
        <v>97.28189376200373</v>
      </c>
      <c r="P246" s="23"/>
      <c r="Q246" s="23">
        <f>+Q244/Q243*100</f>
        <v>97.28189376200373</v>
      </c>
      <c r="R246" s="23"/>
      <c r="S246" s="74"/>
      <c r="T246" s="74"/>
      <c r="U246" s="74"/>
      <c r="V246" s="23"/>
      <c r="W246" s="23">
        <f>+W244/W243*100</f>
        <v>97.28189376200373</v>
      </c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/>
      <c r="K247" s="54"/>
      <c r="L247" s="74"/>
      <c r="M247" s="23"/>
      <c r="N247" s="74"/>
      <c r="O247" s="74"/>
      <c r="P247" s="23"/>
      <c r="Q247" s="23"/>
      <c r="R247" s="23"/>
      <c r="S247" s="74"/>
      <c r="T247" s="74"/>
      <c r="U247" s="74"/>
      <c r="V247" s="23"/>
      <c r="W247" s="23"/>
      <c r="X247" s="23"/>
      <c r="Y247" s="23"/>
      <c r="Z247" s="4"/>
    </row>
    <row r="248" spans="1:26" ht="23.25">
      <c r="A248" s="4"/>
      <c r="B248" s="51"/>
      <c r="C248" s="51"/>
      <c r="D248" s="51"/>
      <c r="E248" s="51"/>
      <c r="F248" s="51"/>
      <c r="G248" s="51" t="s">
        <v>105</v>
      </c>
      <c r="H248" s="51"/>
      <c r="I248" s="64"/>
      <c r="J248" s="53" t="s">
        <v>106</v>
      </c>
      <c r="K248" s="54"/>
      <c r="L248" s="74"/>
      <c r="M248" s="23"/>
      <c r="N248" s="74"/>
      <c r="O248" s="74"/>
      <c r="P248" s="23"/>
      <c r="Q248" s="23"/>
      <c r="R248" s="23"/>
      <c r="S248" s="74"/>
      <c r="T248" s="74"/>
      <c r="U248" s="74"/>
      <c r="V248" s="23"/>
      <c r="W248" s="23"/>
      <c r="X248" s="23"/>
      <c r="Y248" s="23"/>
      <c r="Z248" s="4"/>
    </row>
    <row r="249" spans="1:26" ht="23.25">
      <c r="A249" s="4"/>
      <c r="B249" s="57"/>
      <c r="C249" s="58"/>
      <c r="D249" s="58"/>
      <c r="E249" s="58"/>
      <c r="F249" s="58"/>
      <c r="G249" s="58"/>
      <c r="H249" s="58"/>
      <c r="I249" s="53"/>
      <c r="J249" s="53" t="s">
        <v>48</v>
      </c>
      <c r="K249" s="54"/>
      <c r="L249" s="21"/>
      <c r="M249" s="21"/>
      <c r="N249" s="21"/>
      <c r="O249" s="21">
        <v>25600</v>
      </c>
      <c r="P249" s="21"/>
      <c r="Q249" s="21">
        <f>SUM(L249:P249)</f>
        <v>25600</v>
      </c>
      <c r="R249" s="21"/>
      <c r="S249" s="21"/>
      <c r="T249" s="21"/>
      <c r="U249" s="21"/>
      <c r="V249" s="21"/>
      <c r="W249" s="21">
        <f>+Q249+V249</f>
        <v>25600</v>
      </c>
      <c r="X249" s="21">
        <f>SUM(Q249/W249)*100</f>
        <v>100</v>
      </c>
      <c r="Y249" s="21">
        <f>SUM(V249/W249)*100</f>
        <v>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49</v>
      </c>
      <c r="K250" s="54"/>
      <c r="L250" s="74"/>
      <c r="M250" s="23"/>
      <c r="N250" s="74"/>
      <c r="O250" s="74">
        <v>39144</v>
      </c>
      <c r="P250" s="23"/>
      <c r="Q250" s="21">
        <f>SUM(L250:P250)</f>
        <v>39144</v>
      </c>
      <c r="R250" s="23"/>
      <c r="S250" s="74"/>
      <c r="T250" s="74"/>
      <c r="U250" s="74"/>
      <c r="V250" s="23"/>
      <c r="W250" s="23">
        <f>+Q250+V250</f>
        <v>39144</v>
      </c>
      <c r="X250" s="23">
        <f>SUM(Q250/W250)*100</f>
        <v>100</v>
      </c>
      <c r="Y250" s="23">
        <f>SUM(V250/W250)*100</f>
        <v>0</v>
      </c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50</v>
      </c>
      <c r="K251" s="54"/>
      <c r="L251" s="74"/>
      <c r="M251" s="23"/>
      <c r="N251" s="74"/>
      <c r="O251" s="74">
        <v>39144</v>
      </c>
      <c r="P251" s="23"/>
      <c r="Q251" s="21">
        <f>SUM(L251:P251)</f>
        <v>39144</v>
      </c>
      <c r="R251" s="23"/>
      <c r="S251" s="74"/>
      <c r="T251" s="74"/>
      <c r="U251" s="74"/>
      <c r="V251" s="23"/>
      <c r="W251" s="23">
        <f>+Q251+V251</f>
        <v>39144</v>
      </c>
      <c r="X251" s="23">
        <f>SUM(Q251/W251)*100</f>
        <v>100</v>
      </c>
      <c r="Y251" s="23">
        <f>SUM(V251/W251)*100</f>
        <v>0</v>
      </c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 t="s">
        <v>51</v>
      </c>
      <c r="K252" s="54"/>
      <c r="L252" s="74"/>
      <c r="M252" s="23"/>
      <c r="N252" s="74"/>
      <c r="O252" s="74">
        <f>+O251/O249*100</f>
        <v>152.90625</v>
      </c>
      <c r="P252" s="23"/>
      <c r="Q252" s="23">
        <f>+Q251/Q249*100</f>
        <v>152.90625</v>
      </c>
      <c r="R252" s="23"/>
      <c r="S252" s="74"/>
      <c r="T252" s="74"/>
      <c r="U252" s="74"/>
      <c r="V252" s="23"/>
      <c r="W252" s="23">
        <f>+W251/W249*100</f>
        <v>152.90625</v>
      </c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4"/>
      <c r="J253" s="53" t="s">
        <v>52</v>
      </c>
      <c r="K253" s="54"/>
      <c r="L253" s="74"/>
      <c r="M253" s="23"/>
      <c r="N253" s="74"/>
      <c r="O253" s="74">
        <f>+O251/O250*100</f>
        <v>100</v>
      </c>
      <c r="P253" s="23"/>
      <c r="Q253" s="23">
        <f>+Q251/Q250*100</f>
        <v>100</v>
      </c>
      <c r="R253" s="23"/>
      <c r="S253" s="74"/>
      <c r="T253" s="74"/>
      <c r="U253" s="74"/>
      <c r="V253" s="23"/>
      <c r="W253" s="23">
        <f>+W251/W250*100</f>
        <v>100</v>
      </c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/>
      <c r="K254" s="54"/>
      <c r="L254" s="74"/>
      <c r="M254" s="23"/>
      <c r="N254" s="74"/>
      <c r="O254" s="74"/>
      <c r="P254" s="23"/>
      <c r="Q254" s="23"/>
      <c r="R254" s="23"/>
      <c r="S254" s="74"/>
      <c r="T254" s="74"/>
      <c r="U254" s="74"/>
      <c r="V254" s="23"/>
      <c r="W254" s="23"/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 t="s">
        <v>58</v>
      </c>
      <c r="I255" s="64"/>
      <c r="J255" s="53" t="s">
        <v>70</v>
      </c>
      <c r="K255" s="54"/>
      <c r="L255" s="74"/>
      <c r="M255" s="23"/>
      <c r="N255" s="74"/>
      <c r="O255" s="74"/>
      <c r="P255" s="23"/>
      <c r="Q255" s="23"/>
      <c r="R255" s="23"/>
      <c r="S255" s="74"/>
      <c r="T255" s="74"/>
      <c r="U255" s="74"/>
      <c r="V255" s="23"/>
      <c r="W255" s="23"/>
      <c r="X255" s="23"/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48</v>
      </c>
      <c r="K256" s="54"/>
      <c r="L256" s="74"/>
      <c r="M256" s="23"/>
      <c r="N256" s="74"/>
      <c r="O256" s="74">
        <f>+O235+O242+O249</f>
        <v>296400</v>
      </c>
      <c r="P256" s="23"/>
      <c r="Q256" s="23">
        <f>SUM(L256:P256)</f>
        <v>296400</v>
      </c>
      <c r="R256" s="23"/>
      <c r="S256" s="74"/>
      <c r="T256" s="74"/>
      <c r="U256" s="74"/>
      <c r="V256" s="23"/>
      <c r="W256" s="23">
        <f>+Q256+V256</f>
        <v>296400</v>
      </c>
      <c r="X256" s="23">
        <f>SUM(Q256/W256)*100</f>
        <v>100</v>
      </c>
      <c r="Y256" s="23">
        <f>SUM(V256/W256)*100</f>
        <v>0</v>
      </c>
      <c r="Z256" s="4"/>
    </row>
    <row r="257" spans="1:26" ht="23.25">
      <c r="A257" s="4"/>
      <c r="B257" s="51"/>
      <c r="C257" s="51"/>
      <c r="D257" s="51"/>
      <c r="E257" s="51"/>
      <c r="F257" s="51"/>
      <c r="G257" s="51"/>
      <c r="H257" s="51"/>
      <c r="I257" s="64"/>
      <c r="J257" s="53" t="s">
        <v>49</v>
      </c>
      <c r="K257" s="54"/>
      <c r="L257" s="74"/>
      <c r="M257" s="23"/>
      <c r="N257" s="74"/>
      <c r="O257" s="74">
        <f>+O236+O243+O250</f>
        <v>293844.9</v>
      </c>
      <c r="P257" s="23"/>
      <c r="Q257" s="23">
        <f>SUM(L257:P257)</f>
        <v>293844.9</v>
      </c>
      <c r="R257" s="23"/>
      <c r="S257" s="74"/>
      <c r="T257" s="74"/>
      <c r="U257" s="74"/>
      <c r="V257" s="23"/>
      <c r="W257" s="23">
        <f>+Q257+V257</f>
        <v>293844.9</v>
      </c>
      <c r="X257" s="23">
        <f>SUM(Q257/W257)*100</f>
        <v>100</v>
      </c>
      <c r="Y257" s="23">
        <f>SUM(V257/W257)*100</f>
        <v>0</v>
      </c>
      <c r="Z257" s="4"/>
    </row>
    <row r="258" spans="1:26" ht="23.25">
      <c r="A258" s="4"/>
      <c r="B258" s="57"/>
      <c r="C258" s="58"/>
      <c r="D258" s="58"/>
      <c r="E258" s="58"/>
      <c r="F258" s="58"/>
      <c r="G258" s="58"/>
      <c r="H258" s="58"/>
      <c r="I258" s="53"/>
      <c r="J258" s="53" t="s">
        <v>50</v>
      </c>
      <c r="K258" s="54"/>
      <c r="L258" s="21"/>
      <c r="M258" s="21"/>
      <c r="N258" s="21"/>
      <c r="O258" s="21">
        <f>+O237+O244+O251</f>
        <v>289133.7</v>
      </c>
      <c r="P258" s="21"/>
      <c r="Q258" s="21">
        <f>SUM(L258:P258)</f>
        <v>289133.7</v>
      </c>
      <c r="R258" s="21"/>
      <c r="S258" s="21"/>
      <c r="T258" s="21"/>
      <c r="U258" s="21"/>
      <c r="V258" s="21"/>
      <c r="W258" s="21">
        <f>+Q258+V258</f>
        <v>289133.7</v>
      </c>
      <c r="X258" s="21">
        <f>SUM(Q258/W258)*100</f>
        <v>100</v>
      </c>
      <c r="Y258" s="21">
        <f>SUM(V258/W258)*100</f>
        <v>0</v>
      </c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 t="s">
        <v>51</v>
      </c>
      <c r="K259" s="54"/>
      <c r="L259" s="74"/>
      <c r="M259" s="23"/>
      <c r="N259" s="74"/>
      <c r="O259" s="74">
        <f>+O258/O256*100</f>
        <v>97.54848178137652</v>
      </c>
      <c r="P259" s="23"/>
      <c r="Q259" s="23">
        <f>+Q258/Q256*100</f>
        <v>97.54848178137652</v>
      </c>
      <c r="R259" s="23"/>
      <c r="S259" s="74"/>
      <c r="T259" s="74"/>
      <c r="U259" s="74"/>
      <c r="V259" s="23"/>
      <c r="W259" s="23">
        <f>+W258/W256*100</f>
        <v>97.54848178137652</v>
      </c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4"/>
      <c r="J260" s="53" t="s">
        <v>52</v>
      </c>
      <c r="K260" s="54"/>
      <c r="L260" s="74"/>
      <c r="M260" s="23"/>
      <c r="N260" s="74"/>
      <c r="O260" s="74">
        <f>+O258/O257*100</f>
        <v>98.39670520060072</v>
      </c>
      <c r="P260" s="23"/>
      <c r="Q260" s="23">
        <f>+Q258/Q257*100</f>
        <v>98.39670520060072</v>
      </c>
      <c r="R260" s="23"/>
      <c r="S260" s="74"/>
      <c r="T260" s="74"/>
      <c r="U260" s="74"/>
      <c r="V260" s="23"/>
      <c r="W260" s="23">
        <f>+W258/W257*100</f>
        <v>98.39670520060072</v>
      </c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/>
      <c r="K261" s="54"/>
      <c r="L261" s="74"/>
      <c r="M261" s="23"/>
      <c r="N261" s="74"/>
      <c r="O261" s="74"/>
      <c r="P261" s="23"/>
      <c r="Q261" s="23"/>
      <c r="R261" s="23"/>
      <c r="S261" s="74"/>
      <c r="T261" s="74"/>
      <c r="U261" s="74"/>
      <c r="V261" s="23"/>
      <c r="W261" s="23"/>
      <c r="X261" s="23"/>
      <c r="Y261" s="23"/>
      <c r="Z261" s="4"/>
    </row>
    <row r="262" spans="1:26" ht="23.25">
      <c r="A262" s="4"/>
      <c r="B262" s="51"/>
      <c r="C262" s="51"/>
      <c r="D262" s="51"/>
      <c r="E262" s="51"/>
      <c r="F262" s="51" t="s">
        <v>107</v>
      </c>
      <c r="G262" s="51"/>
      <c r="H262" s="51"/>
      <c r="I262" s="64"/>
      <c r="J262" s="82" t="s">
        <v>126</v>
      </c>
      <c r="K262" s="54"/>
      <c r="L262" s="74"/>
      <c r="M262" s="23"/>
      <c r="N262" s="74"/>
      <c r="O262" s="74"/>
      <c r="P262" s="23"/>
      <c r="Q262" s="23"/>
      <c r="R262" s="23"/>
      <c r="S262" s="74"/>
      <c r="T262" s="74"/>
      <c r="U262" s="74"/>
      <c r="V262" s="23"/>
      <c r="W262" s="23"/>
      <c r="X262" s="23"/>
      <c r="Y262" s="23"/>
      <c r="Z262" s="4"/>
    </row>
    <row r="263" spans="1:26" ht="23.25">
      <c r="A263" s="4"/>
      <c r="B263" s="57"/>
      <c r="C263" s="57"/>
      <c r="D263" s="57"/>
      <c r="E263" s="57"/>
      <c r="F263" s="57"/>
      <c r="G263" s="57"/>
      <c r="H263" s="57"/>
      <c r="I263" s="64"/>
      <c r="J263" s="53" t="s">
        <v>123</v>
      </c>
      <c r="K263" s="54"/>
      <c r="L263" s="74"/>
      <c r="M263" s="23"/>
      <c r="N263" s="74"/>
      <c r="O263" s="74"/>
      <c r="P263" s="23"/>
      <c r="Q263" s="23"/>
      <c r="R263" s="23"/>
      <c r="S263" s="74"/>
      <c r="T263" s="74"/>
      <c r="U263" s="74"/>
      <c r="V263" s="23"/>
      <c r="W263" s="23"/>
      <c r="X263" s="23"/>
      <c r="Y263" s="23"/>
      <c r="Z263" s="4"/>
    </row>
    <row r="264" spans="1:26" ht="23.25">
      <c r="A264" s="4"/>
      <c r="B264" s="57"/>
      <c r="C264" s="58"/>
      <c r="D264" s="58"/>
      <c r="E264" s="58"/>
      <c r="F264" s="58"/>
      <c r="G264" s="58"/>
      <c r="H264" s="58"/>
      <c r="I264" s="53"/>
      <c r="J264" s="53" t="s">
        <v>48</v>
      </c>
      <c r="K264" s="54"/>
      <c r="L264" s="21"/>
      <c r="M264" s="21"/>
      <c r="N264" s="21"/>
      <c r="O264" s="21">
        <f>+O280</f>
        <v>0</v>
      </c>
      <c r="P264" s="21"/>
      <c r="Q264" s="21">
        <f>SUM(L264:P264)</f>
        <v>0</v>
      </c>
      <c r="R264" s="21">
        <f aca="true" t="shared" si="40" ref="R264:U266">+R280</f>
        <v>0</v>
      </c>
      <c r="S264" s="21">
        <f t="shared" si="40"/>
        <v>0</v>
      </c>
      <c r="T264" s="74">
        <f t="shared" si="40"/>
        <v>0</v>
      </c>
      <c r="U264" s="21">
        <f t="shared" si="40"/>
        <v>0</v>
      </c>
      <c r="V264" s="21"/>
      <c r="W264" s="23">
        <f>+Q264+V264</f>
        <v>0</v>
      </c>
      <c r="X264" s="23"/>
      <c r="Y264" s="23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49</v>
      </c>
      <c r="K265" s="54"/>
      <c r="L265" s="74"/>
      <c r="M265" s="23"/>
      <c r="N265" s="74"/>
      <c r="O265" s="74">
        <f>+O281</f>
        <v>0</v>
      </c>
      <c r="P265" s="23"/>
      <c r="Q265" s="23">
        <f>SUM(L265:P265)</f>
        <v>0</v>
      </c>
      <c r="R265" s="23">
        <f t="shared" si="40"/>
        <v>0</v>
      </c>
      <c r="S265" s="74">
        <f t="shared" si="40"/>
        <v>0</v>
      </c>
      <c r="T265" s="74">
        <f t="shared" si="40"/>
        <v>23355</v>
      </c>
      <c r="U265" s="74">
        <f t="shared" si="40"/>
        <v>0</v>
      </c>
      <c r="V265" s="23">
        <f>SUM(R265:U265)</f>
        <v>23355</v>
      </c>
      <c r="W265" s="23">
        <f>+Q265+V265</f>
        <v>23355</v>
      </c>
      <c r="X265" s="23">
        <f>SUM(Q265/W265)*100</f>
        <v>0</v>
      </c>
      <c r="Y265" s="23">
        <f>SUM(V265/W265)*100</f>
        <v>100</v>
      </c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 t="s">
        <v>50</v>
      </c>
      <c r="K266" s="54"/>
      <c r="L266" s="74"/>
      <c r="M266" s="23"/>
      <c r="N266" s="74"/>
      <c r="O266" s="74">
        <f>+O282</f>
        <v>0</v>
      </c>
      <c r="P266" s="23"/>
      <c r="Q266" s="23">
        <f>SUM(L266:P266)</f>
        <v>0</v>
      </c>
      <c r="R266" s="23">
        <f t="shared" si="40"/>
        <v>0</v>
      </c>
      <c r="S266" s="74">
        <f t="shared" si="40"/>
        <v>0</v>
      </c>
      <c r="T266" s="74">
        <f t="shared" si="40"/>
        <v>22644.6</v>
      </c>
      <c r="U266" s="74">
        <f t="shared" si="40"/>
        <v>0</v>
      </c>
      <c r="V266" s="23">
        <f>SUM(R266:U266)</f>
        <v>22644.6</v>
      </c>
      <c r="W266" s="23">
        <f>+Q266+V266</f>
        <v>22644.6</v>
      </c>
      <c r="X266" s="23">
        <f>SUM(Q266/W266)*100</f>
        <v>0</v>
      </c>
      <c r="Y266" s="23">
        <f>SUM(V266/W266)*100</f>
        <v>100</v>
      </c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/>
      <c r="I267" s="64"/>
      <c r="J267" s="53" t="s">
        <v>51</v>
      </c>
      <c r="K267" s="54"/>
      <c r="L267" s="74"/>
      <c r="M267" s="23"/>
      <c r="N267" s="74"/>
      <c r="O267" s="74"/>
      <c r="P267" s="23"/>
      <c r="Q267" s="23"/>
      <c r="R267" s="23"/>
      <c r="S267" s="74"/>
      <c r="T267" s="74"/>
      <c r="U267" s="74"/>
      <c r="V267" s="74"/>
      <c r="W267" s="74"/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52</v>
      </c>
      <c r="K268" s="54"/>
      <c r="L268" s="74"/>
      <c r="M268" s="23"/>
      <c r="N268" s="74"/>
      <c r="O268" s="74"/>
      <c r="P268" s="23"/>
      <c r="Q268" s="23"/>
      <c r="R268" s="23"/>
      <c r="S268" s="74"/>
      <c r="T268" s="74">
        <f>+T266/T265*100</f>
        <v>96.95825305073859</v>
      </c>
      <c r="U268" s="74"/>
      <c r="V268" s="74">
        <f>+V266/V265*100</f>
        <v>96.95825305073859</v>
      </c>
      <c r="W268" s="74">
        <f>+W266/W265*100</f>
        <v>96.95825305073859</v>
      </c>
      <c r="X268" s="23"/>
      <c r="Y268" s="23"/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/>
      <c r="K269" s="54"/>
      <c r="L269" s="74"/>
      <c r="M269" s="23"/>
      <c r="N269" s="74"/>
      <c r="O269" s="74"/>
      <c r="P269" s="23"/>
      <c r="Q269" s="23"/>
      <c r="R269" s="23"/>
      <c r="S269" s="74"/>
      <c r="T269" s="74"/>
      <c r="U269" s="74"/>
      <c r="V269" s="74"/>
      <c r="W269" s="74"/>
      <c r="X269" s="23"/>
      <c r="Y269" s="23"/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83" t="s">
        <v>134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42</v>
      </c>
      <c r="X273" s="13"/>
      <c r="Y273" s="16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1" t="s">
        <v>46</v>
      </c>
      <c r="C279" s="51" t="s">
        <v>53</v>
      </c>
      <c r="D279" s="51" t="s">
        <v>46</v>
      </c>
      <c r="E279" s="51" t="s">
        <v>56</v>
      </c>
      <c r="F279" s="51" t="s">
        <v>107</v>
      </c>
      <c r="G279" s="51" t="s">
        <v>108</v>
      </c>
      <c r="H279" s="51"/>
      <c r="I279" s="64"/>
      <c r="J279" s="53" t="s">
        <v>119</v>
      </c>
      <c r="K279" s="56"/>
      <c r="L279" s="74"/>
      <c r="M279" s="74"/>
      <c r="N279" s="74"/>
      <c r="O279" s="74"/>
      <c r="P279" s="74"/>
      <c r="Q279" s="74">
        <f>SUM(L279:P279)</f>
        <v>0</v>
      </c>
      <c r="R279" s="74"/>
      <c r="S279" s="74"/>
      <c r="T279" s="74"/>
      <c r="U279" s="77"/>
      <c r="V279" s="23"/>
      <c r="W279" s="23">
        <f>+Q279+V279</f>
        <v>0</v>
      </c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48</v>
      </c>
      <c r="K280" s="56"/>
      <c r="L280" s="74"/>
      <c r="M280" s="74"/>
      <c r="N280" s="74"/>
      <c r="O280" s="74"/>
      <c r="P280" s="74"/>
      <c r="Q280" s="74">
        <f>SUM(L280:P280)</f>
        <v>0</v>
      </c>
      <c r="R280" s="74"/>
      <c r="S280" s="74"/>
      <c r="T280" s="74"/>
      <c r="U280" s="77"/>
      <c r="V280" s="23"/>
      <c r="W280" s="23">
        <f>+Q280+V280</f>
        <v>0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5" t="s">
        <v>49</v>
      </c>
      <c r="K281" s="56"/>
      <c r="L281" s="74"/>
      <c r="M281" s="74"/>
      <c r="N281" s="74"/>
      <c r="O281" s="74"/>
      <c r="P281" s="74"/>
      <c r="Q281" s="74"/>
      <c r="R281" s="74"/>
      <c r="S281" s="74"/>
      <c r="T281" s="74">
        <v>23355</v>
      </c>
      <c r="U281" s="74"/>
      <c r="V281" s="23">
        <f>SUM(R281:U281)</f>
        <v>23355</v>
      </c>
      <c r="W281" s="23">
        <f>+Q281+V281</f>
        <v>23355</v>
      </c>
      <c r="X281" s="23">
        <f>SUM(Q281/W281)*100</f>
        <v>0</v>
      </c>
      <c r="Y281" s="23">
        <f>SUM(V281/W281)*100</f>
        <v>100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 t="s">
        <v>50</v>
      </c>
      <c r="K282" s="54"/>
      <c r="L282" s="74"/>
      <c r="M282" s="74"/>
      <c r="N282" s="74"/>
      <c r="O282" s="74">
        <v>0</v>
      </c>
      <c r="P282" s="74"/>
      <c r="Q282" s="23"/>
      <c r="R282" s="74"/>
      <c r="S282" s="74"/>
      <c r="T282" s="74">
        <v>22644.6</v>
      </c>
      <c r="U282" s="74"/>
      <c r="V282" s="23">
        <f>SUM(R282:U282)</f>
        <v>22644.6</v>
      </c>
      <c r="W282" s="23">
        <f>+Q282+V282</f>
        <v>22644.6</v>
      </c>
      <c r="X282" s="23">
        <f>SUM(Q282/W282)*100</f>
        <v>0</v>
      </c>
      <c r="Y282" s="23">
        <f>SUM(V282/W282)*100</f>
        <v>100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4"/>
      <c r="J283" s="53" t="s">
        <v>51</v>
      </c>
      <c r="K283" s="54"/>
      <c r="L283" s="74"/>
      <c r="M283" s="23"/>
      <c r="N283" s="74"/>
      <c r="O283" s="74"/>
      <c r="P283" s="23"/>
      <c r="Q283" s="23"/>
      <c r="R283" s="23"/>
      <c r="S283" s="74"/>
      <c r="T283" s="74"/>
      <c r="U283" s="74"/>
      <c r="V283" s="74"/>
      <c r="W283" s="74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52</v>
      </c>
      <c r="K284" s="54"/>
      <c r="L284" s="74"/>
      <c r="M284" s="23"/>
      <c r="N284" s="74"/>
      <c r="O284" s="74"/>
      <c r="P284" s="23"/>
      <c r="Q284" s="23"/>
      <c r="R284" s="23"/>
      <c r="S284" s="74"/>
      <c r="T284" s="74">
        <f>+T282/T281*100</f>
        <v>96.95825305073859</v>
      </c>
      <c r="U284" s="74"/>
      <c r="V284" s="74">
        <f>+V282/V281*100</f>
        <v>96.95825305073859</v>
      </c>
      <c r="W284" s="74">
        <f>+W282/W281*100</f>
        <v>96.95825305073859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/>
      <c r="K285" s="54"/>
      <c r="L285" s="74"/>
      <c r="M285" s="23"/>
      <c r="N285" s="74"/>
      <c r="O285" s="74"/>
      <c r="P285" s="23"/>
      <c r="Q285" s="23"/>
      <c r="R285" s="23"/>
      <c r="S285" s="74"/>
      <c r="T285" s="74"/>
      <c r="U285" s="74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 t="s">
        <v>58</v>
      </c>
      <c r="I286" s="64"/>
      <c r="J286" s="53" t="s">
        <v>70</v>
      </c>
      <c r="K286" s="54"/>
      <c r="L286" s="74"/>
      <c r="M286" s="23"/>
      <c r="N286" s="74"/>
      <c r="O286" s="74"/>
      <c r="P286" s="23"/>
      <c r="Q286" s="23"/>
      <c r="R286" s="23"/>
      <c r="S286" s="74"/>
      <c r="T286" s="74"/>
      <c r="U286" s="74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48</v>
      </c>
      <c r="K287" s="54"/>
      <c r="L287" s="74"/>
      <c r="M287" s="23"/>
      <c r="N287" s="74"/>
      <c r="O287" s="74"/>
      <c r="P287" s="23"/>
      <c r="Q287" s="23"/>
      <c r="R287" s="23"/>
      <c r="S287" s="74"/>
      <c r="T287" s="74"/>
      <c r="U287" s="74"/>
      <c r="V287" s="23"/>
      <c r="W287" s="23">
        <f>+Q287+V287</f>
        <v>0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49</v>
      </c>
      <c r="K288" s="54"/>
      <c r="L288" s="74"/>
      <c r="M288" s="23"/>
      <c r="N288" s="74"/>
      <c r="O288" s="74"/>
      <c r="P288" s="23"/>
      <c r="Q288" s="23"/>
      <c r="R288" s="23"/>
      <c r="S288" s="74"/>
      <c r="T288" s="74">
        <f>SUM(T265)</f>
        <v>23355</v>
      </c>
      <c r="U288" s="74"/>
      <c r="V288" s="23">
        <f>SUM(R288:U288)</f>
        <v>23355</v>
      </c>
      <c r="W288" s="23">
        <f>+Q288+V288</f>
        <v>23355</v>
      </c>
      <c r="X288" s="23"/>
      <c r="Y288" s="23">
        <f>SUM(V288/W288)*100</f>
        <v>100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50</v>
      </c>
      <c r="K289" s="54"/>
      <c r="L289" s="74"/>
      <c r="M289" s="23"/>
      <c r="N289" s="74"/>
      <c r="O289" s="74"/>
      <c r="P289" s="23"/>
      <c r="Q289" s="23"/>
      <c r="R289" s="23"/>
      <c r="S289" s="74"/>
      <c r="T289" s="74">
        <f>SUM(T266)</f>
        <v>22644.6</v>
      </c>
      <c r="U289" s="74"/>
      <c r="V289" s="23">
        <f>SUM(R289:U289)</f>
        <v>22644.6</v>
      </c>
      <c r="W289" s="23">
        <f>+Q289+V289</f>
        <v>22644.6</v>
      </c>
      <c r="X289" s="23"/>
      <c r="Y289" s="23">
        <f>SUM(V289/W289)*100</f>
        <v>100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 t="s">
        <v>51</v>
      </c>
      <c r="K290" s="54"/>
      <c r="L290" s="74"/>
      <c r="M290" s="23"/>
      <c r="N290" s="74"/>
      <c r="O290" s="74"/>
      <c r="P290" s="23"/>
      <c r="Q290" s="23"/>
      <c r="R290" s="23"/>
      <c r="S290" s="74"/>
      <c r="T290" s="74"/>
      <c r="U290" s="74"/>
      <c r="V290" s="74"/>
      <c r="W290" s="74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 t="s">
        <v>52</v>
      </c>
      <c r="K291" s="54"/>
      <c r="L291" s="74"/>
      <c r="M291" s="23"/>
      <c r="N291" s="74"/>
      <c r="O291" s="74"/>
      <c r="P291" s="23"/>
      <c r="Q291" s="23"/>
      <c r="R291" s="23"/>
      <c r="S291" s="74"/>
      <c r="T291" s="74">
        <f>+T289/T288*100</f>
        <v>96.95825305073859</v>
      </c>
      <c r="U291" s="74"/>
      <c r="V291" s="74">
        <f>+V289/V288*100</f>
        <v>96.95825305073859</v>
      </c>
      <c r="W291" s="74">
        <f>+W289/W288*100</f>
        <v>96.95825305073859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/>
      <c r="K292" s="54"/>
      <c r="L292" s="74"/>
      <c r="M292" s="23"/>
      <c r="N292" s="74"/>
      <c r="O292" s="74"/>
      <c r="P292" s="23"/>
      <c r="Q292" s="23"/>
      <c r="R292" s="23"/>
      <c r="S292" s="74"/>
      <c r="T292" s="74"/>
      <c r="U292" s="74"/>
      <c r="V292" s="23"/>
      <c r="W292" s="23"/>
      <c r="X292" s="23"/>
      <c r="Y292" s="23"/>
      <c r="Z292" s="4"/>
    </row>
    <row r="293" spans="1:26" ht="23.25">
      <c r="A293" s="4"/>
      <c r="B293" s="51"/>
      <c r="C293" s="51"/>
      <c r="D293" s="51"/>
      <c r="E293" s="51" t="s">
        <v>109</v>
      </c>
      <c r="F293" s="51"/>
      <c r="G293" s="51"/>
      <c r="H293" s="51"/>
      <c r="I293" s="64"/>
      <c r="J293" s="53" t="s">
        <v>110</v>
      </c>
      <c r="K293" s="54"/>
      <c r="L293" s="74"/>
      <c r="M293" s="23"/>
      <c r="N293" s="74"/>
      <c r="O293" s="74"/>
      <c r="P293" s="23"/>
      <c r="Q293" s="23"/>
      <c r="R293" s="23"/>
      <c r="S293" s="74"/>
      <c r="T293" s="74"/>
      <c r="U293" s="74"/>
      <c r="V293" s="23"/>
      <c r="W293" s="23"/>
      <c r="X293" s="23"/>
      <c r="Y293" s="23"/>
      <c r="Z293" s="4"/>
    </row>
    <row r="294" spans="1:26" ht="23.25">
      <c r="A294" s="4"/>
      <c r="B294" s="57"/>
      <c r="C294" s="58"/>
      <c r="D294" s="58"/>
      <c r="E294" s="58"/>
      <c r="F294" s="58"/>
      <c r="G294" s="58"/>
      <c r="H294" s="58"/>
      <c r="I294" s="53"/>
      <c r="J294" s="53" t="s">
        <v>48</v>
      </c>
      <c r="K294" s="54"/>
      <c r="L294" s="21"/>
      <c r="M294" s="21"/>
      <c r="N294" s="21"/>
      <c r="O294" s="21"/>
      <c r="P294" s="21"/>
      <c r="Q294" s="21"/>
      <c r="R294" s="21"/>
      <c r="S294" s="21"/>
      <c r="T294" s="21">
        <f>+T301</f>
        <v>1720100</v>
      </c>
      <c r="U294" s="21"/>
      <c r="V294" s="21">
        <f>SUM(R294:T294)</f>
        <v>1720100</v>
      </c>
      <c r="W294" s="21">
        <f>+Q294+V294</f>
        <v>1720100</v>
      </c>
      <c r="X294" s="23">
        <f>SUM(Q294/W294)*100</f>
        <v>0</v>
      </c>
      <c r="Y294" s="23">
        <f>SUM(V294/W294)*100</f>
        <v>100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49</v>
      </c>
      <c r="K295" s="54"/>
      <c r="L295" s="74"/>
      <c r="M295" s="23"/>
      <c r="N295" s="74"/>
      <c r="O295" s="74"/>
      <c r="P295" s="23"/>
      <c r="Q295" s="23"/>
      <c r="R295" s="23"/>
      <c r="S295" s="74"/>
      <c r="T295" s="74">
        <f>+T302</f>
        <v>1697877.1</v>
      </c>
      <c r="U295" s="74"/>
      <c r="V295" s="23">
        <f>SUM(R295:T295)</f>
        <v>1697877.1</v>
      </c>
      <c r="W295" s="23">
        <f>+Q295+V295</f>
        <v>1697877.1</v>
      </c>
      <c r="X295" s="23">
        <f>SUM(Q295/W295)*100</f>
        <v>0</v>
      </c>
      <c r="Y295" s="23">
        <f>SUM(V295/W295)*100</f>
        <v>100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50</v>
      </c>
      <c r="K296" s="54"/>
      <c r="L296" s="74"/>
      <c r="M296" s="23"/>
      <c r="N296" s="74"/>
      <c r="O296" s="74"/>
      <c r="P296" s="23"/>
      <c r="Q296" s="23"/>
      <c r="R296" s="23"/>
      <c r="S296" s="74"/>
      <c r="T296" s="74">
        <f>+T303</f>
        <v>1692163.9</v>
      </c>
      <c r="U296" s="74"/>
      <c r="V296" s="23">
        <f>SUM(R296:T296)</f>
        <v>1692163.9</v>
      </c>
      <c r="W296" s="23">
        <f>+Q296+V296</f>
        <v>1692163.9</v>
      </c>
      <c r="X296" s="23">
        <f>SUM(Q296/W296)*100</f>
        <v>0</v>
      </c>
      <c r="Y296" s="23">
        <f>SUM(V296/W296)*100</f>
        <v>100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 t="s">
        <v>51</v>
      </c>
      <c r="K297" s="54"/>
      <c r="L297" s="74"/>
      <c r="M297" s="23"/>
      <c r="N297" s="74"/>
      <c r="O297" s="74"/>
      <c r="P297" s="23"/>
      <c r="Q297" s="23"/>
      <c r="R297" s="23"/>
      <c r="S297" s="74"/>
      <c r="T297" s="74">
        <f>+T296/T294*100</f>
        <v>98.37590256380443</v>
      </c>
      <c r="U297" s="74"/>
      <c r="V297" s="23">
        <f>+V296/V294*100</f>
        <v>98.37590256380443</v>
      </c>
      <c r="W297" s="23">
        <f>+W296/W294*100</f>
        <v>98.37590256380443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 t="s">
        <v>52</v>
      </c>
      <c r="K298" s="54"/>
      <c r="L298" s="74"/>
      <c r="M298" s="23"/>
      <c r="N298" s="74"/>
      <c r="O298" s="74"/>
      <c r="P298" s="23"/>
      <c r="Q298" s="23"/>
      <c r="R298" s="23"/>
      <c r="S298" s="74"/>
      <c r="T298" s="74">
        <f>+T296/T295*100</f>
        <v>99.66350921394722</v>
      </c>
      <c r="U298" s="74"/>
      <c r="V298" s="23">
        <f>+V296/V295*100</f>
        <v>99.66350921394722</v>
      </c>
      <c r="W298" s="23">
        <f>+W296/W295*100</f>
        <v>99.66350921394722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/>
      <c r="K299" s="54"/>
      <c r="L299" s="74"/>
      <c r="M299" s="23"/>
      <c r="N299" s="74"/>
      <c r="O299" s="74"/>
      <c r="P299" s="23"/>
      <c r="Q299" s="23"/>
      <c r="R299" s="23"/>
      <c r="S299" s="74"/>
      <c r="T299" s="74"/>
      <c r="U299" s="74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 t="s">
        <v>111</v>
      </c>
      <c r="G300" s="51"/>
      <c r="H300" s="51"/>
      <c r="I300" s="64"/>
      <c r="J300" s="53" t="s">
        <v>112</v>
      </c>
      <c r="K300" s="54"/>
      <c r="L300" s="74"/>
      <c r="M300" s="23"/>
      <c r="N300" s="74"/>
      <c r="O300" s="74"/>
      <c r="P300" s="23"/>
      <c r="Q300" s="23"/>
      <c r="R300" s="23"/>
      <c r="S300" s="74"/>
      <c r="T300" s="74"/>
      <c r="U300" s="74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48</v>
      </c>
      <c r="K301" s="54"/>
      <c r="L301" s="74"/>
      <c r="M301" s="23"/>
      <c r="N301" s="74"/>
      <c r="O301" s="74"/>
      <c r="P301" s="23"/>
      <c r="Q301" s="23"/>
      <c r="R301" s="23"/>
      <c r="S301" s="74"/>
      <c r="T301" s="74">
        <v>1720100</v>
      </c>
      <c r="U301" s="74"/>
      <c r="V301" s="23">
        <f>SUM(R301:T301)</f>
        <v>1720100</v>
      </c>
      <c r="W301" s="23">
        <f>+Q301+V301</f>
        <v>1720100</v>
      </c>
      <c r="X301" s="23">
        <f>SUM(Q301/W301)*100</f>
        <v>0</v>
      </c>
      <c r="Y301" s="23">
        <f>SUM(V301/W301)*100</f>
        <v>100</v>
      </c>
      <c r="Z301" s="4"/>
    </row>
    <row r="302" spans="1:26" ht="23.25">
      <c r="A302" s="4"/>
      <c r="B302" s="51"/>
      <c r="C302" s="51"/>
      <c r="D302" s="51"/>
      <c r="E302" s="51"/>
      <c r="F302" s="51"/>
      <c r="G302" s="51"/>
      <c r="H302" s="51"/>
      <c r="I302" s="64"/>
      <c r="J302" s="53" t="s">
        <v>49</v>
      </c>
      <c r="K302" s="54"/>
      <c r="L302" s="74"/>
      <c r="M302" s="23"/>
      <c r="N302" s="74"/>
      <c r="O302" s="74"/>
      <c r="P302" s="23"/>
      <c r="Q302" s="23"/>
      <c r="R302" s="23"/>
      <c r="S302" s="74"/>
      <c r="T302" s="74">
        <v>1697877.1</v>
      </c>
      <c r="U302" s="74"/>
      <c r="V302" s="23">
        <f>SUM(R302:T302)</f>
        <v>1697877.1</v>
      </c>
      <c r="W302" s="23">
        <f>+Q302+V302</f>
        <v>1697877.1</v>
      </c>
      <c r="X302" s="23">
        <f>SUM(Q302/W302)*100</f>
        <v>0</v>
      </c>
      <c r="Y302" s="23">
        <f>SUM(V302/W302)*100</f>
        <v>100</v>
      </c>
      <c r="Z302" s="4"/>
    </row>
    <row r="303" spans="1:26" ht="23.25">
      <c r="A303" s="4"/>
      <c r="B303" s="57"/>
      <c r="C303" s="58"/>
      <c r="D303" s="58"/>
      <c r="E303" s="58"/>
      <c r="F303" s="58"/>
      <c r="G303" s="58"/>
      <c r="H303" s="58"/>
      <c r="I303" s="53"/>
      <c r="J303" s="53" t="s">
        <v>50</v>
      </c>
      <c r="K303" s="54"/>
      <c r="L303" s="21"/>
      <c r="M303" s="21"/>
      <c r="N303" s="21"/>
      <c r="O303" s="21"/>
      <c r="P303" s="21"/>
      <c r="Q303" s="21"/>
      <c r="R303" s="21"/>
      <c r="S303" s="21"/>
      <c r="T303" s="21">
        <v>1692163.9</v>
      </c>
      <c r="U303" s="21"/>
      <c r="V303" s="23">
        <f>SUM(R303:T303)</f>
        <v>1692163.9</v>
      </c>
      <c r="W303" s="23">
        <f>+Q303+V303</f>
        <v>1692163.9</v>
      </c>
      <c r="X303" s="23">
        <f>SUM(Q303/W303)*100</f>
        <v>0</v>
      </c>
      <c r="Y303" s="23">
        <f>SUM(V303/W303)*100</f>
        <v>100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51</v>
      </c>
      <c r="K304" s="54"/>
      <c r="L304" s="74"/>
      <c r="M304" s="23"/>
      <c r="N304" s="74"/>
      <c r="O304" s="74"/>
      <c r="P304" s="23"/>
      <c r="Q304" s="23"/>
      <c r="R304" s="23"/>
      <c r="S304" s="74"/>
      <c r="T304" s="74">
        <f>+T303/T301*100</f>
        <v>98.37590256380443</v>
      </c>
      <c r="U304" s="74"/>
      <c r="V304" s="23">
        <f>+V303/V301*100</f>
        <v>98.37590256380443</v>
      </c>
      <c r="W304" s="23">
        <f>+W303/W301*100</f>
        <v>98.37590256380443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52</v>
      </c>
      <c r="K305" s="54"/>
      <c r="L305" s="74"/>
      <c r="M305" s="23"/>
      <c r="N305" s="74"/>
      <c r="O305" s="74"/>
      <c r="P305" s="23"/>
      <c r="Q305" s="23"/>
      <c r="R305" s="23"/>
      <c r="S305" s="74"/>
      <c r="T305" s="74">
        <f>+T303/T302*100</f>
        <v>99.66350921394722</v>
      </c>
      <c r="U305" s="74"/>
      <c r="V305" s="23">
        <f>+V303/V302*100</f>
        <v>99.66350921394722</v>
      </c>
      <c r="W305" s="23">
        <f>+W303/W302*100</f>
        <v>99.66350921394722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/>
      <c r="K306" s="54"/>
      <c r="L306" s="74"/>
      <c r="M306" s="23"/>
      <c r="N306" s="74"/>
      <c r="O306" s="74"/>
      <c r="P306" s="23"/>
      <c r="Q306" s="23"/>
      <c r="R306" s="23"/>
      <c r="S306" s="74"/>
      <c r="T306" s="74"/>
      <c r="U306" s="74"/>
      <c r="V306" s="23"/>
      <c r="W306" s="23"/>
      <c r="X306" s="23"/>
      <c r="Y306" s="23"/>
      <c r="Z306" s="4"/>
    </row>
    <row r="307" spans="1:26" ht="23.25">
      <c r="A307" s="4"/>
      <c r="B307" s="51"/>
      <c r="C307" s="51"/>
      <c r="D307" s="51"/>
      <c r="E307" s="51"/>
      <c r="F307" s="51"/>
      <c r="G307" s="51"/>
      <c r="H307" s="51" t="s">
        <v>58</v>
      </c>
      <c r="I307" s="64"/>
      <c r="J307" s="53" t="s">
        <v>113</v>
      </c>
      <c r="K307" s="54"/>
      <c r="L307" s="74"/>
      <c r="M307" s="23"/>
      <c r="N307" s="74"/>
      <c r="O307" s="74"/>
      <c r="P307" s="23"/>
      <c r="Q307" s="23"/>
      <c r="R307" s="23"/>
      <c r="S307" s="74"/>
      <c r="T307" s="74"/>
      <c r="U307" s="74"/>
      <c r="V307" s="23"/>
      <c r="W307" s="23"/>
      <c r="X307" s="23"/>
      <c r="Y307" s="23"/>
      <c r="Z307" s="4"/>
    </row>
    <row r="308" spans="1:26" ht="23.25">
      <c r="A308" s="4"/>
      <c r="B308" s="57"/>
      <c r="C308" s="57"/>
      <c r="D308" s="57"/>
      <c r="E308" s="57"/>
      <c r="F308" s="57"/>
      <c r="G308" s="57"/>
      <c r="H308" s="57"/>
      <c r="I308" s="64"/>
      <c r="J308" s="53" t="s">
        <v>48</v>
      </c>
      <c r="K308" s="54"/>
      <c r="L308" s="74"/>
      <c r="M308" s="23"/>
      <c r="N308" s="74"/>
      <c r="O308" s="74"/>
      <c r="P308" s="23"/>
      <c r="Q308" s="23"/>
      <c r="R308" s="23"/>
      <c r="S308" s="74"/>
      <c r="T308" s="74">
        <f>+T301</f>
        <v>1720100</v>
      </c>
      <c r="U308" s="74"/>
      <c r="V308" s="23">
        <f>SUM(R308:T308)</f>
        <v>1720100</v>
      </c>
      <c r="W308" s="23">
        <f>+Q308+V308</f>
        <v>1720100</v>
      </c>
      <c r="X308" s="23">
        <f>SUM(Q308/W308)*100</f>
        <v>0</v>
      </c>
      <c r="Y308" s="23">
        <f>SUM(V308/W308)*100</f>
        <v>100</v>
      </c>
      <c r="Z308" s="4"/>
    </row>
    <row r="309" spans="1:26" ht="23.25">
      <c r="A309" s="4"/>
      <c r="B309" s="57"/>
      <c r="C309" s="58"/>
      <c r="D309" s="58"/>
      <c r="E309" s="58"/>
      <c r="F309" s="58"/>
      <c r="G309" s="58"/>
      <c r="H309" s="58"/>
      <c r="I309" s="53"/>
      <c r="J309" s="53" t="s">
        <v>49</v>
      </c>
      <c r="K309" s="54"/>
      <c r="L309" s="21"/>
      <c r="M309" s="21"/>
      <c r="N309" s="21"/>
      <c r="O309" s="21"/>
      <c r="P309" s="21"/>
      <c r="Q309" s="21"/>
      <c r="R309" s="21"/>
      <c r="S309" s="21"/>
      <c r="T309" s="21">
        <f>+T302</f>
        <v>1697877.1</v>
      </c>
      <c r="U309" s="21"/>
      <c r="V309" s="21">
        <f>SUM(R309:T309)</f>
        <v>1697877.1</v>
      </c>
      <c r="W309" s="21">
        <f>+Q309+V309</f>
        <v>1697877.1</v>
      </c>
      <c r="X309" s="23">
        <f>SUM(Q309/W309)*100</f>
        <v>0</v>
      </c>
      <c r="Y309" s="23">
        <f>SUM(V309/W309)*100</f>
        <v>100</v>
      </c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50</v>
      </c>
      <c r="K310" s="54"/>
      <c r="L310" s="74"/>
      <c r="M310" s="23"/>
      <c r="N310" s="74"/>
      <c r="O310" s="74"/>
      <c r="P310" s="23"/>
      <c r="Q310" s="23"/>
      <c r="R310" s="23"/>
      <c r="S310" s="74"/>
      <c r="T310" s="74">
        <f>+T303</f>
        <v>1692163.9</v>
      </c>
      <c r="U310" s="74"/>
      <c r="V310" s="23">
        <f>SUM(R310:T310)</f>
        <v>1692163.9</v>
      </c>
      <c r="W310" s="23">
        <f>+Q310+V310</f>
        <v>1692163.9</v>
      </c>
      <c r="X310" s="23">
        <f>SUM(Q310/W310)*100</f>
        <v>0</v>
      </c>
      <c r="Y310" s="23">
        <f>SUM(V310/W310)*100</f>
        <v>100</v>
      </c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51</v>
      </c>
      <c r="K311" s="54"/>
      <c r="L311" s="74"/>
      <c r="M311" s="23"/>
      <c r="N311" s="74"/>
      <c r="O311" s="74"/>
      <c r="P311" s="23"/>
      <c r="Q311" s="23"/>
      <c r="R311" s="23"/>
      <c r="S311" s="74"/>
      <c r="T311" s="74">
        <f>+T310/T308*100</f>
        <v>98.37590256380443</v>
      </c>
      <c r="U311" s="74"/>
      <c r="V311" s="23">
        <f>+V310/V308*100</f>
        <v>98.37590256380443</v>
      </c>
      <c r="W311" s="23">
        <f>+W310/W308*100</f>
        <v>98.37590256380443</v>
      </c>
      <c r="X311" s="23"/>
      <c r="Y311" s="23"/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 t="s">
        <v>52</v>
      </c>
      <c r="K312" s="54"/>
      <c r="L312" s="74"/>
      <c r="M312" s="23"/>
      <c r="N312" s="74"/>
      <c r="O312" s="74"/>
      <c r="P312" s="23"/>
      <c r="Q312" s="23"/>
      <c r="R312" s="23"/>
      <c r="S312" s="74"/>
      <c r="T312" s="74">
        <f>+T310/T309*100</f>
        <v>99.66350921394722</v>
      </c>
      <c r="U312" s="74"/>
      <c r="V312" s="23">
        <f>+V310/V309*100</f>
        <v>99.66350921394722</v>
      </c>
      <c r="W312" s="23">
        <f>+W310/W309*100</f>
        <v>99.66350921394722</v>
      </c>
      <c r="X312" s="23"/>
      <c r="Y312" s="23"/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/>
      <c r="K313" s="54"/>
      <c r="L313" s="74"/>
      <c r="M313" s="23"/>
      <c r="N313" s="74"/>
      <c r="O313" s="74"/>
      <c r="P313" s="23"/>
      <c r="Q313" s="23"/>
      <c r="R313" s="23"/>
      <c r="S313" s="74"/>
      <c r="T313" s="74"/>
      <c r="U313" s="74"/>
      <c r="V313" s="23"/>
      <c r="W313" s="23"/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/>
      <c r="K314" s="54"/>
      <c r="L314" s="74"/>
      <c r="M314" s="23"/>
      <c r="N314" s="74"/>
      <c r="O314" s="74"/>
      <c r="P314" s="23"/>
      <c r="Q314" s="23"/>
      <c r="R314" s="23"/>
      <c r="S314" s="74"/>
      <c r="T314" s="74"/>
      <c r="U314" s="74"/>
      <c r="V314" s="23"/>
      <c r="W314" s="23"/>
      <c r="X314" s="23"/>
      <c r="Y314" s="23"/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83" t="s">
        <v>135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42</v>
      </c>
      <c r="X318" s="13"/>
      <c r="Y318" s="16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1"/>
      <c r="C324" s="51"/>
      <c r="D324" s="51"/>
      <c r="E324" s="51"/>
      <c r="F324" s="51"/>
      <c r="G324" s="51"/>
      <c r="H324" s="51"/>
      <c r="I324" s="64"/>
      <c r="J324" s="82" t="s">
        <v>127</v>
      </c>
      <c r="K324" s="56"/>
      <c r="L324" s="74"/>
      <c r="M324" s="74"/>
      <c r="N324" s="74"/>
      <c r="O324" s="74"/>
      <c r="P324" s="74"/>
      <c r="Q324" s="74"/>
      <c r="R324" s="74"/>
      <c r="S324" s="74"/>
      <c r="T324" s="74"/>
      <c r="U324" s="77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82" t="s">
        <v>128</v>
      </c>
      <c r="K325" s="56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23"/>
      <c r="W325" s="23"/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5" t="s">
        <v>124</v>
      </c>
      <c r="K326" s="54"/>
      <c r="L326" s="74"/>
      <c r="M326" s="74"/>
      <c r="N326" s="74"/>
      <c r="O326" s="74"/>
      <c r="P326" s="74"/>
      <c r="Q326" s="23"/>
      <c r="R326" s="74"/>
      <c r="S326" s="74"/>
      <c r="T326" s="74"/>
      <c r="U326" s="74"/>
      <c r="V326" s="23"/>
      <c r="W326" s="23"/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5" t="s">
        <v>120</v>
      </c>
      <c r="K327" s="54"/>
      <c r="L327" s="74"/>
      <c r="M327" s="23"/>
      <c r="N327" s="74"/>
      <c r="O327" s="74"/>
      <c r="P327" s="23"/>
      <c r="Q327" s="23"/>
      <c r="R327" s="23"/>
      <c r="S327" s="74"/>
      <c r="T327" s="74"/>
      <c r="U327" s="74"/>
      <c r="V327" s="23"/>
      <c r="W327" s="23"/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/>
      <c r="K328" s="54"/>
      <c r="L328" s="74"/>
      <c r="M328" s="23"/>
      <c r="N328" s="74"/>
      <c r="O328" s="74"/>
      <c r="P328" s="23"/>
      <c r="Q328" s="23"/>
      <c r="R328" s="23"/>
      <c r="S328" s="74"/>
      <c r="T328" s="74"/>
      <c r="U328" s="74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4"/>
      <c r="J329" s="53"/>
      <c r="K329" s="54"/>
      <c r="L329" s="74"/>
      <c r="M329" s="23"/>
      <c r="N329" s="74"/>
      <c r="O329" s="74"/>
      <c r="P329" s="23"/>
      <c r="Q329" s="23"/>
      <c r="R329" s="23"/>
      <c r="S329" s="74"/>
      <c r="T329" s="74"/>
      <c r="U329" s="74"/>
      <c r="V329" s="23"/>
      <c r="W329" s="23"/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/>
      <c r="K330" s="54"/>
      <c r="L330" s="74"/>
      <c r="M330" s="23"/>
      <c r="N330" s="74"/>
      <c r="O330" s="74"/>
      <c r="P330" s="23"/>
      <c r="Q330" s="23"/>
      <c r="R330" s="23"/>
      <c r="S330" s="74"/>
      <c r="T330" s="74"/>
      <c r="U330" s="74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/>
      <c r="K331" s="54"/>
      <c r="L331" s="74"/>
      <c r="M331" s="23"/>
      <c r="N331" s="74"/>
      <c r="O331" s="74"/>
      <c r="P331" s="23"/>
      <c r="Q331" s="23"/>
      <c r="R331" s="23"/>
      <c r="S331" s="74"/>
      <c r="T331" s="74"/>
      <c r="U331" s="74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/>
      <c r="K332" s="54"/>
      <c r="L332" s="74"/>
      <c r="M332" s="23"/>
      <c r="N332" s="74"/>
      <c r="O332" s="74"/>
      <c r="P332" s="23"/>
      <c r="Q332" s="23"/>
      <c r="R332" s="23"/>
      <c r="S332" s="74"/>
      <c r="T332" s="74"/>
      <c r="U332" s="74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/>
      <c r="K333" s="54"/>
      <c r="L333" s="74"/>
      <c r="M333" s="23"/>
      <c r="N333" s="74"/>
      <c r="O333" s="74"/>
      <c r="P333" s="23"/>
      <c r="Q333" s="23"/>
      <c r="R333" s="23"/>
      <c r="S333" s="74"/>
      <c r="T333" s="74"/>
      <c r="U333" s="74"/>
      <c r="V333" s="23"/>
      <c r="W333" s="23"/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/>
      <c r="K334" s="54"/>
      <c r="L334" s="74"/>
      <c r="M334" s="23"/>
      <c r="N334" s="74"/>
      <c r="O334" s="74"/>
      <c r="P334" s="23"/>
      <c r="Q334" s="23"/>
      <c r="R334" s="23"/>
      <c r="S334" s="74"/>
      <c r="T334" s="74"/>
      <c r="U334" s="74"/>
      <c r="V334" s="23"/>
      <c r="W334" s="23"/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/>
      <c r="K335" s="54"/>
      <c r="L335" s="74"/>
      <c r="M335" s="23"/>
      <c r="N335" s="74"/>
      <c r="O335" s="74"/>
      <c r="P335" s="23"/>
      <c r="Q335" s="23"/>
      <c r="R335" s="23"/>
      <c r="S335" s="74"/>
      <c r="T335" s="74"/>
      <c r="U335" s="74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4"/>
      <c r="J336" s="53"/>
      <c r="K336" s="54"/>
      <c r="L336" s="74"/>
      <c r="M336" s="23"/>
      <c r="N336" s="74"/>
      <c r="O336" s="74"/>
      <c r="P336" s="23"/>
      <c r="Q336" s="23"/>
      <c r="R336" s="23"/>
      <c r="S336" s="74"/>
      <c r="T336" s="74"/>
      <c r="U336" s="74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/>
      <c r="K337" s="54"/>
      <c r="L337" s="74"/>
      <c r="M337" s="23"/>
      <c r="N337" s="74"/>
      <c r="O337" s="74"/>
      <c r="P337" s="23"/>
      <c r="Q337" s="23"/>
      <c r="R337" s="23"/>
      <c r="S337" s="74"/>
      <c r="T337" s="74"/>
      <c r="U337" s="74"/>
      <c r="V337" s="23"/>
      <c r="W337" s="23"/>
      <c r="X337" s="23"/>
      <c r="Y337" s="23"/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/>
      <c r="K338" s="54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/>
      <c r="K339" s="54"/>
      <c r="L339" s="74"/>
      <c r="M339" s="23"/>
      <c r="N339" s="74"/>
      <c r="O339" s="74"/>
      <c r="P339" s="23"/>
      <c r="Q339" s="23"/>
      <c r="R339" s="23"/>
      <c r="S339" s="74"/>
      <c r="T339" s="74"/>
      <c r="U339" s="74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4"/>
      <c r="J340" s="53"/>
      <c r="K340" s="54"/>
      <c r="L340" s="74"/>
      <c r="M340" s="23"/>
      <c r="N340" s="74"/>
      <c r="O340" s="74"/>
      <c r="P340" s="23"/>
      <c r="Q340" s="23"/>
      <c r="R340" s="23"/>
      <c r="S340" s="74"/>
      <c r="T340" s="74"/>
      <c r="U340" s="74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/>
      <c r="K341" s="54"/>
      <c r="L341" s="74"/>
      <c r="M341" s="23"/>
      <c r="N341" s="74"/>
      <c r="O341" s="74"/>
      <c r="P341" s="23"/>
      <c r="Q341" s="23"/>
      <c r="R341" s="23"/>
      <c r="S341" s="74"/>
      <c r="T341" s="74"/>
      <c r="U341" s="74"/>
      <c r="V341" s="23"/>
      <c r="W341" s="23"/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/>
      <c r="K342" s="54"/>
      <c r="L342" s="74"/>
      <c r="M342" s="23"/>
      <c r="N342" s="74"/>
      <c r="O342" s="74"/>
      <c r="P342" s="23"/>
      <c r="Q342" s="23"/>
      <c r="R342" s="23"/>
      <c r="S342" s="74"/>
      <c r="T342" s="74"/>
      <c r="U342" s="74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4"/>
      <c r="J343" s="53"/>
      <c r="K343" s="54"/>
      <c r="L343" s="74"/>
      <c r="M343" s="23"/>
      <c r="N343" s="74"/>
      <c r="O343" s="74"/>
      <c r="P343" s="23"/>
      <c r="Q343" s="23"/>
      <c r="R343" s="23"/>
      <c r="S343" s="74"/>
      <c r="T343" s="74"/>
      <c r="U343" s="74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/>
      <c r="K344" s="54"/>
      <c r="L344" s="74"/>
      <c r="M344" s="23"/>
      <c r="N344" s="74"/>
      <c r="O344" s="74"/>
      <c r="P344" s="23"/>
      <c r="Q344" s="23"/>
      <c r="R344" s="23"/>
      <c r="S344" s="74"/>
      <c r="T344" s="74"/>
      <c r="U344" s="74"/>
      <c r="V344" s="23"/>
      <c r="W344" s="23"/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/>
      <c r="K345" s="54"/>
      <c r="L345" s="74"/>
      <c r="M345" s="23"/>
      <c r="N345" s="74"/>
      <c r="O345" s="74"/>
      <c r="P345" s="23"/>
      <c r="Q345" s="23"/>
      <c r="R345" s="23"/>
      <c r="S345" s="74"/>
      <c r="T345" s="74"/>
      <c r="U345" s="74"/>
      <c r="V345" s="23"/>
      <c r="W345" s="23"/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/>
      <c r="K346" s="54"/>
      <c r="L346" s="74"/>
      <c r="M346" s="23"/>
      <c r="N346" s="74"/>
      <c r="O346" s="74"/>
      <c r="P346" s="23"/>
      <c r="Q346" s="23"/>
      <c r="R346" s="23"/>
      <c r="S346" s="74"/>
      <c r="T346" s="74"/>
      <c r="U346" s="74"/>
      <c r="V346" s="23"/>
      <c r="W346" s="23"/>
      <c r="X346" s="23"/>
      <c r="Y346" s="23"/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/>
      <c r="K347" s="54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4"/>
      <c r="J348" s="53"/>
      <c r="K348" s="54"/>
      <c r="L348" s="74"/>
      <c r="M348" s="23"/>
      <c r="N348" s="74"/>
      <c r="O348" s="74"/>
      <c r="P348" s="23"/>
      <c r="Q348" s="23"/>
      <c r="R348" s="23"/>
      <c r="S348" s="74"/>
      <c r="T348" s="74"/>
      <c r="U348" s="74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/>
      <c r="K349" s="54"/>
      <c r="L349" s="74"/>
      <c r="M349" s="23"/>
      <c r="N349" s="74"/>
      <c r="O349" s="74"/>
      <c r="P349" s="23"/>
      <c r="Q349" s="23"/>
      <c r="R349" s="23"/>
      <c r="S349" s="74"/>
      <c r="T349" s="74"/>
      <c r="U349" s="74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/>
      <c r="K350" s="54"/>
      <c r="L350" s="74"/>
      <c r="M350" s="23"/>
      <c r="N350" s="74"/>
      <c r="O350" s="74"/>
      <c r="P350" s="23"/>
      <c r="Q350" s="23"/>
      <c r="R350" s="23"/>
      <c r="S350" s="74"/>
      <c r="T350" s="74"/>
      <c r="U350" s="74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/>
      <c r="K351" s="54"/>
      <c r="L351" s="74"/>
      <c r="M351" s="23"/>
      <c r="N351" s="74"/>
      <c r="O351" s="74"/>
      <c r="P351" s="23"/>
      <c r="Q351" s="23"/>
      <c r="R351" s="23"/>
      <c r="S351" s="74"/>
      <c r="T351" s="74"/>
      <c r="U351" s="74"/>
      <c r="V351" s="23"/>
      <c r="W351" s="23"/>
      <c r="X351" s="23"/>
      <c r="Y351" s="23"/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/>
      <c r="K352" s="54"/>
      <c r="L352" s="74"/>
      <c r="M352" s="23"/>
      <c r="N352" s="74"/>
      <c r="O352" s="74"/>
      <c r="P352" s="23"/>
      <c r="Q352" s="23"/>
      <c r="R352" s="23"/>
      <c r="S352" s="74"/>
      <c r="T352" s="74"/>
      <c r="U352" s="74"/>
      <c r="V352" s="23"/>
      <c r="W352" s="23"/>
      <c r="X352" s="23"/>
      <c r="Y352" s="23"/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/>
      <c r="K353" s="54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/>
      <c r="K354" s="54"/>
      <c r="L354" s="74"/>
      <c r="M354" s="23"/>
      <c r="N354" s="74"/>
      <c r="O354" s="74"/>
      <c r="P354" s="23"/>
      <c r="Q354" s="23"/>
      <c r="R354" s="23"/>
      <c r="S354" s="74"/>
      <c r="T354" s="74"/>
      <c r="U354" s="74"/>
      <c r="V354" s="23"/>
      <c r="W354" s="23"/>
      <c r="X354" s="23"/>
      <c r="Y354" s="23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/>
      <c r="K355" s="54"/>
      <c r="L355" s="74"/>
      <c r="M355" s="23"/>
      <c r="N355" s="74"/>
      <c r="O355" s="74"/>
      <c r="P355" s="23"/>
      <c r="Q355" s="23"/>
      <c r="R355" s="23"/>
      <c r="S355" s="74"/>
      <c r="T355" s="74"/>
      <c r="U355" s="74"/>
      <c r="V355" s="23"/>
      <c r="W355" s="23"/>
      <c r="X355" s="23"/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/>
      <c r="K356" s="54"/>
      <c r="L356" s="74"/>
      <c r="M356" s="23"/>
      <c r="N356" s="74"/>
      <c r="O356" s="74"/>
      <c r="P356" s="23"/>
      <c r="Q356" s="23"/>
      <c r="R356" s="23"/>
      <c r="S356" s="74"/>
      <c r="T356" s="74"/>
      <c r="U356" s="74"/>
      <c r="V356" s="23"/>
      <c r="W356" s="23"/>
      <c r="X356" s="23"/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/>
      <c r="K357" s="54"/>
      <c r="L357" s="74"/>
      <c r="M357" s="23"/>
      <c r="N357" s="74"/>
      <c r="O357" s="74"/>
      <c r="P357" s="23"/>
      <c r="Q357" s="23"/>
      <c r="R357" s="23"/>
      <c r="S357" s="74"/>
      <c r="T357" s="74"/>
      <c r="U357" s="74"/>
      <c r="V357" s="23"/>
      <c r="W357" s="23"/>
      <c r="X357" s="23"/>
      <c r="Y357" s="23"/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/>
      <c r="I358" s="64"/>
      <c r="J358" s="53"/>
      <c r="K358" s="54"/>
      <c r="L358" s="74"/>
      <c r="M358" s="23"/>
      <c r="N358" s="74"/>
      <c r="O358" s="74"/>
      <c r="P358" s="23"/>
      <c r="Q358" s="23"/>
      <c r="R358" s="23"/>
      <c r="S358" s="74"/>
      <c r="T358" s="74"/>
      <c r="U358" s="74"/>
      <c r="V358" s="23"/>
      <c r="W358" s="23"/>
      <c r="X358" s="23"/>
      <c r="Y358" s="23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/>
      <c r="K359" s="54"/>
      <c r="L359" s="74"/>
      <c r="M359" s="23"/>
      <c r="N359" s="74"/>
      <c r="O359" s="74"/>
      <c r="P359" s="23"/>
      <c r="Q359" s="23"/>
      <c r="R359" s="23"/>
      <c r="S359" s="74"/>
      <c r="T359" s="74"/>
      <c r="U359" s="74"/>
      <c r="V359" s="23"/>
      <c r="W359" s="23"/>
      <c r="X359" s="23"/>
      <c r="Y359" s="23"/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1" t="s">
        <v>30</v>
      </c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orientation="landscape" scale="27" r:id="rId3"/>
  <rowBreaks count="3" manualBreakCount="3">
    <brk id="90" max="255" man="1"/>
    <brk id="180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2000-05-27T17:05:31Z</cp:lastPrinted>
  <dcterms:created xsi:type="dcterms:W3CDTF">1998-09-03T23:22:53Z</dcterms:created>
  <dcterms:modified xsi:type="dcterms:W3CDTF">2000-06-07T00:12:55Z</dcterms:modified>
  <cp:category/>
  <cp:version/>
  <cp:contentType/>
  <cp:contentStatus/>
</cp:coreProperties>
</file>