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'Hoja1'!$A$1:$X$135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<sst xmlns="http://schemas.openxmlformats.org/spreadsheetml/2006/main" count="253" uniqueCount="73">
  <si>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</si>
  <si>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</si>
  <si>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</si>
  <si>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</si>
  <si>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</si>
  <si>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</si>
  <si>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</si>
  <si>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</si>
  <si>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</si>
  <si>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</si>
  <si>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</si>
  <si>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</si>
  <si>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</si>
  <si>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</si>
  <si>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</si>
  <si>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</si>
  <si>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</si>
  <si>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</si>
  <si>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</si>
  <si>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</si>
  <si>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</si>
  <si>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</si>
  <si>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</si>
  <si>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</si>
  <si>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</si>
  <si>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</si>
  <si>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</si>
  <si>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</si>
  <si>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</si>
  <si>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</si>
  <si>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</si>
  <si>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</si>
  <si>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</si>
  <si>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</si>
  <si>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</si>
  <si>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</si>
  <si>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</si>
  <si>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</si>
  <si>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PODER JUDICIAL DE LA FEDERACION</t>
  </si>
  <si>
    <t>02</t>
  </si>
  <si>
    <t>IMPARTICION DE JUSTICIA</t>
  </si>
  <si>
    <t>Gasto Directo</t>
  </si>
  <si>
    <t>Ayudas, Subsidios y Transferencias</t>
  </si>
  <si>
    <t>03</t>
  </si>
  <si>
    <t>Programa de Impartición de Justicia</t>
  </si>
  <si>
    <t>000</t>
  </si>
  <si>
    <t>Programa Normal de Operación</t>
  </si>
  <si>
    <t>003</t>
  </si>
  <si>
    <t>Impartir Justicia en el ámbito de su competencia</t>
  </si>
  <si>
    <t>N000</t>
  </si>
  <si>
    <t>Actividad institucional no asociado a Proyectos</t>
  </si>
  <si>
    <t>100</t>
  </si>
  <si>
    <t>Suprema Corte de Justicia de la Nación</t>
  </si>
  <si>
    <t>110</t>
  </si>
  <si>
    <t>Consejo de la Judicatura Federal</t>
  </si>
  <si>
    <t>004</t>
  </si>
  <si>
    <t>Resolver impugnaciones en procesos electorales</t>
  </si>
  <si>
    <t>Actividad Institucional no asociada a proyectos</t>
  </si>
  <si>
    <t>210</t>
  </si>
  <si>
    <t>Sala Superior</t>
  </si>
  <si>
    <t>211</t>
  </si>
  <si>
    <t>Salas Regionales</t>
  </si>
  <si>
    <t>09</t>
  </si>
  <si>
    <t>SEGURIDAD SOCIAL</t>
  </si>
  <si>
    <t>Seguros</t>
  </si>
  <si>
    <t>707</t>
  </si>
  <si>
    <t>Pagar las aportaciones del Gobierno Federal</t>
  </si>
  <si>
    <t>TOTAL DEL GASTO PROGRAMABLE</t>
  </si>
  <si>
    <t>DEVENGADO</t>
  </si>
  <si>
    <t>HOJA  2   DE  3  .</t>
  </si>
  <si>
    <t>HOJA  3   DE  3  .</t>
  </si>
  <si>
    <t xml:space="preserve">  Gasto Directo</t>
  </si>
  <si>
    <t xml:space="preserve">  Ayudas, Subsidios y Transferencias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</si>
</sst>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vertical="center"/>
    </xf>
    <xf numFmtId="49" fontId="0" fillId="0" borderId="14" xfId="0" applyNumberFormat="1" applyFont="1" applyFill="1" applyBorder="1" applyAlignment="1" quotePrefix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106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SUM(S14:S15)</f>
        <v>7459222.2</v>
      </c>
      <c r="T13" s="81">
        <f>SUM(T14:T15)</f>
        <v>9502932.700000001</v>
      </c>
      <c r="U13" s="88">
        <f>SUM(U14:U15)</f>
        <v>9102101.7</v>
      </c>
      <c r="V13" s="80">
        <f>SUM(U13/S13*100)</f>
        <v>122.02480977172124</v>
      </c>
      <c r="W13" s="81">
        <f>SUM(U13/T13*100)</f>
        <v>95.78202842581426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71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+S18</f>
        <v>7369715.9</v>
      </c>
      <c r="T14" s="81">
        <f t="shared" si="0"/>
        <v>9381832.8</v>
      </c>
      <c r="U14" s="88">
        <f t="shared" si="0"/>
        <v>8986959.6</v>
      </c>
      <c r="V14" s="80">
        <f>SUM(U14/S14*100)</f>
        <v>121.94445107443015</v>
      </c>
      <c r="W14" s="81">
        <f>SUM(U14/T14*100)</f>
        <v>95.79108679063219</v>
      </c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72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89506.3</v>
      </c>
      <c r="T15" s="81">
        <f t="shared" si="0"/>
        <v>121099.9</v>
      </c>
      <c r="U15" s="88">
        <f t="shared" si="0"/>
        <v>115142.1</v>
      </c>
      <c r="V15" s="80">
        <f>SUM(U15/S15*100)</f>
        <v>128.64133586127457</v>
      </c>
      <c r="W15" s="81">
        <f>SUM(U15/T15*100)</f>
        <v>95.0802601818829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/>
      <c r="D17" s="106" t="s">
        <v>43</v>
      </c>
      <c r="E17" s="40"/>
      <c r="F17" s="41"/>
      <c r="G17" s="42"/>
      <c r="H17" s="43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>SUM(S18:S19)</f>
        <v>7459222.2</v>
      </c>
      <c r="T17" s="81">
        <f>SUM(T18:T19)</f>
        <v>9502932.700000001</v>
      </c>
      <c r="U17" s="88">
        <f>SUM(U18:U19)</f>
        <v>9102101.7</v>
      </c>
      <c r="V17" s="80">
        <f>SUM(U17/S17*100)</f>
        <v>122.02480977172124</v>
      </c>
      <c r="W17" s="81">
        <f>SUM(U17/T17*100)</f>
        <v>95.78202842581426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71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+S22</f>
        <v>7369715.9</v>
      </c>
      <c r="T18" s="81">
        <f t="shared" si="1"/>
        <v>9381832.8</v>
      </c>
      <c r="U18" s="88">
        <f t="shared" si="1"/>
        <v>8986959.6</v>
      </c>
      <c r="V18" s="80">
        <f>SUM(U18/S18*100)</f>
        <v>121.94445107443015</v>
      </c>
      <c r="W18" s="81">
        <f>SUM(U18/T18*100)</f>
        <v>95.79108679063219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72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89506.3</v>
      </c>
      <c r="T19" s="81">
        <f t="shared" si="1"/>
        <v>121099.9</v>
      </c>
      <c r="U19" s="88">
        <f t="shared" si="1"/>
        <v>115142.1</v>
      </c>
      <c r="V19" s="80">
        <f>SUM(U19/S19*100)</f>
        <v>128.64133586127457</v>
      </c>
      <c r="W19" s="81">
        <f>SUM(U19/T19*100)</f>
        <v>95.0802601818829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/>
      <c r="E21" s="106" t="s">
        <v>45</v>
      </c>
      <c r="F21" s="41"/>
      <c r="G21" s="42"/>
      <c r="H21" s="43"/>
      <c r="I21" s="44"/>
      <c r="J21" s="48" t="s">
        <v>46</v>
      </c>
      <c r="K21" s="49"/>
      <c r="L21" s="42"/>
      <c r="M21" s="86"/>
      <c r="N21" s="71"/>
      <c r="O21" s="72"/>
      <c r="P21" s="70"/>
      <c r="Q21" s="78"/>
      <c r="R21" s="79"/>
      <c r="S21" s="80">
        <f>SUM(S22:S23)</f>
        <v>7459222.2</v>
      </c>
      <c r="T21" s="81">
        <f>SUM(T22:T23)</f>
        <v>9502932.700000001</v>
      </c>
      <c r="U21" s="88">
        <f>SUM(U22:U23)</f>
        <v>9102101.7</v>
      </c>
      <c r="V21" s="80">
        <f>SUM(U21/S21*100)</f>
        <v>122.02480977172124</v>
      </c>
      <c r="W21" s="81">
        <f>SUM(U21/T21*100)</f>
        <v>95.78202842581426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71</v>
      </c>
      <c r="K22" s="49"/>
      <c r="L22" s="42"/>
      <c r="M22" s="86"/>
      <c r="N22" s="71"/>
      <c r="O22" s="72"/>
      <c r="P22" s="70"/>
      <c r="Q22" s="78"/>
      <c r="R22" s="79"/>
      <c r="S22" s="80">
        <f aca="true" t="shared" si="2" ref="S22:U23">+S26+S41</f>
        <v>7369715.9</v>
      </c>
      <c r="T22" s="81">
        <f t="shared" si="2"/>
        <v>9381832.8</v>
      </c>
      <c r="U22" s="88">
        <f t="shared" si="2"/>
        <v>8986959.6</v>
      </c>
      <c r="V22" s="80">
        <f>SUM(U22/S22*100)</f>
        <v>121.94445107443015</v>
      </c>
      <c r="W22" s="81">
        <f>SUM(U22/T22*100)</f>
        <v>95.79108679063219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72</v>
      </c>
      <c r="K23" s="49"/>
      <c r="L23" s="42"/>
      <c r="M23" s="86"/>
      <c r="N23" s="71"/>
      <c r="O23" s="72"/>
      <c r="P23" s="70"/>
      <c r="Q23" s="78"/>
      <c r="R23" s="79"/>
      <c r="S23" s="80">
        <f t="shared" si="2"/>
        <v>89506.3</v>
      </c>
      <c r="T23" s="81">
        <f t="shared" si="2"/>
        <v>121099.9</v>
      </c>
      <c r="U23" s="88">
        <f t="shared" si="2"/>
        <v>115142.1</v>
      </c>
      <c r="V23" s="80">
        <f>SUM(U23/S23*100)</f>
        <v>128.64133586127457</v>
      </c>
      <c r="W23" s="81">
        <f>SUM(U23/T23*100)</f>
        <v>95.0802601818829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/>
      <c r="F25" s="107" t="s">
        <v>47</v>
      </c>
      <c r="G25" s="42"/>
      <c r="H25" s="43"/>
      <c r="I25" s="44"/>
      <c r="J25" s="48" t="s">
        <v>48</v>
      </c>
      <c r="K25" s="49"/>
      <c r="L25" s="42"/>
      <c r="M25" s="86"/>
      <c r="N25" s="71"/>
      <c r="O25" s="72"/>
      <c r="P25" s="70"/>
      <c r="Q25" s="78"/>
      <c r="R25" s="79"/>
      <c r="S25" s="80">
        <f>SUM(S26:S27)</f>
        <v>6131191.3</v>
      </c>
      <c r="T25" s="81">
        <f>SUM(T26:T27)</f>
        <v>8085915.4</v>
      </c>
      <c r="U25" s="88">
        <f>SUM(U26:U27)</f>
        <v>8085915.4</v>
      </c>
      <c r="V25" s="80">
        <f>SUM(U25/S25*100)</f>
        <v>131.88163611857945</v>
      </c>
      <c r="W25" s="81">
        <f>SUM(U25/T25*100)</f>
        <v>100</v>
      </c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71</v>
      </c>
      <c r="K26" s="49"/>
      <c r="L26" s="42"/>
      <c r="M26" s="86"/>
      <c r="N26" s="71"/>
      <c r="O26" s="72"/>
      <c r="P26" s="70"/>
      <c r="Q26" s="78"/>
      <c r="R26" s="79"/>
      <c r="S26" s="80">
        <f aca="true" t="shared" si="3" ref="S26:U27">+S30</f>
        <v>6052817</v>
      </c>
      <c r="T26" s="81">
        <f t="shared" si="3"/>
        <v>8024247.5</v>
      </c>
      <c r="U26" s="88">
        <f t="shared" si="3"/>
        <v>8024247.5</v>
      </c>
      <c r="V26" s="80">
        <f>SUM(U26/S26*100)</f>
        <v>132.57046264574</v>
      </c>
      <c r="W26" s="81">
        <f>SUM(U26/T26*100)</f>
        <v>100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72</v>
      </c>
      <c r="K27" s="49"/>
      <c r="L27" s="42"/>
      <c r="M27" s="86"/>
      <c r="N27" s="71"/>
      <c r="O27" s="72"/>
      <c r="P27" s="70"/>
      <c r="Q27" s="78"/>
      <c r="R27" s="79"/>
      <c r="S27" s="80">
        <f t="shared" si="3"/>
        <v>78374.3</v>
      </c>
      <c r="T27" s="81">
        <f t="shared" si="3"/>
        <v>61667.9</v>
      </c>
      <c r="U27" s="88">
        <f t="shared" si="3"/>
        <v>61667.9</v>
      </c>
      <c r="V27" s="80">
        <f>SUM(U27/S27*100)</f>
        <v>78.68382875508935</v>
      </c>
      <c r="W27" s="81">
        <f>SUM(U27/T27*100)</f>
        <v>100</v>
      </c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/>
      <c r="G29" s="104" t="s">
        <v>49</v>
      </c>
      <c r="H29" s="43"/>
      <c r="I29" s="44"/>
      <c r="J29" s="48" t="s">
        <v>50</v>
      </c>
      <c r="K29" s="49"/>
      <c r="L29" s="42"/>
      <c r="M29" s="86"/>
      <c r="N29" s="71"/>
      <c r="O29" s="72"/>
      <c r="P29" s="70"/>
      <c r="Q29" s="78"/>
      <c r="R29" s="79"/>
      <c r="S29" s="80">
        <f>SUM(S30:S31)</f>
        <v>6131191.3</v>
      </c>
      <c r="T29" s="81">
        <f>SUM(T30:T31)</f>
        <v>8085915.4</v>
      </c>
      <c r="U29" s="88">
        <f>SUM(U30:U31)</f>
        <v>8085915.4</v>
      </c>
      <c r="V29" s="80">
        <f>SUM(U29/S29*100)</f>
        <v>131.88163611857945</v>
      </c>
      <c r="W29" s="81">
        <f>SUM(U29/T29*100)</f>
        <v>100</v>
      </c>
      <c r="X29" s="1"/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71</v>
      </c>
      <c r="K30" s="49"/>
      <c r="L30" s="42"/>
      <c r="M30" s="86"/>
      <c r="N30" s="71"/>
      <c r="O30" s="72"/>
      <c r="P30" s="70"/>
      <c r="Q30" s="78"/>
      <c r="R30" s="79"/>
      <c r="S30" s="80">
        <f aca="true" t="shared" si="4" ref="S30:U31">+S34+S37</f>
        <v>6052817</v>
      </c>
      <c r="T30" s="81">
        <f t="shared" si="4"/>
        <v>8024247.5</v>
      </c>
      <c r="U30" s="88">
        <f t="shared" si="4"/>
        <v>8024247.5</v>
      </c>
      <c r="V30" s="80">
        <f>SUM(U30/S30*100)</f>
        <v>132.57046264574</v>
      </c>
      <c r="W30" s="81">
        <f>SUM(U30/T30*100)</f>
        <v>100</v>
      </c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72</v>
      </c>
      <c r="K31" s="49"/>
      <c r="L31" s="42"/>
      <c r="M31" s="86"/>
      <c r="N31" s="71"/>
      <c r="O31" s="72"/>
      <c r="P31" s="70"/>
      <c r="Q31" s="78"/>
      <c r="R31" s="79"/>
      <c r="S31" s="80">
        <f t="shared" si="4"/>
        <v>78374.3</v>
      </c>
      <c r="T31" s="81">
        <f t="shared" si="4"/>
        <v>61667.9</v>
      </c>
      <c r="U31" s="88">
        <f t="shared" si="4"/>
        <v>61667.9</v>
      </c>
      <c r="V31" s="80">
        <f>SUM(U31/S31*100)</f>
        <v>78.68382875508935</v>
      </c>
      <c r="W31" s="81">
        <f>SUM(U31/T31*100)</f>
        <v>100</v>
      </c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106" t="s">
        <v>51</v>
      </c>
      <c r="I33" s="44"/>
      <c r="J33" s="48" t="s">
        <v>52</v>
      </c>
      <c r="K33" s="49"/>
      <c r="L33" s="42"/>
      <c r="M33" s="86"/>
      <c r="N33" s="71"/>
      <c r="O33" s="72"/>
      <c r="P33" s="70"/>
      <c r="Q33" s="78"/>
      <c r="R33" s="79"/>
      <c r="S33" s="80">
        <f>SUM(S34:S35)</f>
        <v>1129845.4000000001</v>
      </c>
      <c r="T33" s="81">
        <f>SUM(T34:T35)</f>
        <v>1288803.5999999999</v>
      </c>
      <c r="U33" s="88">
        <f>SUM(U34:U35)</f>
        <v>1288803.5999999999</v>
      </c>
      <c r="V33" s="80">
        <f>SUM(U33/S33*100)</f>
        <v>114.06902218657524</v>
      </c>
      <c r="W33" s="81">
        <f>SUM(U33/T33*100)</f>
        <v>100</v>
      </c>
      <c r="X33" s="1"/>
    </row>
    <row r="34" spans="1:24" ht="23.25">
      <c r="A34" s="1"/>
      <c r="B34" s="40"/>
      <c r="C34" s="40"/>
      <c r="D34" s="40"/>
      <c r="E34" s="40"/>
      <c r="F34" s="41"/>
      <c r="G34" s="42"/>
      <c r="H34" s="43"/>
      <c r="I34" s="44"/>
      <c r="J34" s="48" t="s">
        <v>71</v>
      </c>
      <c r="K34" s="49"/>
      <c r="L34" s="42"/>
      <c r="M34" s="86"/>
      <c r="N34" s="71"/>
      <c r="O34" s="72"/>
      <c r="P34" s="70"/>
      <c r="Q34" s="78"/>
      <c r="R34" s="79"/>
      <c r="S34" s="80">
        <v>1056628.3</v>
      </c>
      <c r="T34" s="81">
        <v>1232438.7</v>
      </c>
      <c r="U34" s="88">
        <v>1232438.7</v>
      </c>
      <c r="V34" s="80">
        <f>SUM(U34/S34*100)</f>
        <v>116.63881234299704</v>
      </c>
      <c r="W34" s="81">
        <f>SUM(U34/T34*100)</f>
        <v>100</v>
      </c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72</v>
      </c>
      <c r="K35" s="49"/>
      <c r="L35" s="42"/>
      <c r="M35" s="86"/>
      <c r="N35" s="71"/>
      <c r="O35" s="72"/>
      <c r="P35" s="70"/>
      <c r="Q35" s="78"/>
      <c r="R35" s="79"/>
      <c r="S35" s="80">
        <v>73217.1</v>
      </c>
      <c r="T35" s="81">
        <v>56364.9</v>
      </c>
      <c r="U35" s="88">
        <v>56364.9</v>
      </c>
      <c r="V35" s="80">
        <f>SUM(U35/S35*100)</f>
        <v>76.983245717189</v>
      </c>
      <c r="W35" s="81">
        <f>SUM(U35/T35*100)</f>
        <v>100</v>
      </c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106" t="s">
        <v>53</v>
      </c>
      <c r="I36" s="44"/>
      <c r="J36" s="48" t="s">
        <v>54</v>
      </c>
      <c r="K36" s="49"/>
      <c r="L36" s="42"/>
      <c r="M36" s="86"/>
      <c r="N36" s="71"/>
      <c r="O36" s="72"/>
      <c r="P36" s="70"/>
      <c r="Q36" s="78"/>
      <c r="R36" s="79"/>
      <c r="S36" s="80">
        <f>SUM(S37:S38)</f>
        <v>5001345.9</v>
      </c>
      <c r="T36" s="81">
        <f>SUM(T37:T38)</f>
        <v>6797111.8</v>
      </c>
      <c r="U36" s="88">
        <f>SUM(U37:U38)</f>
        <v>6797111.8</v>
      </c>
      <c r="V36" s="80">
        <f>SUM(U36/S36*100)</f>
        <v>135.90565291634798</v>
      </c>
      <c r="W36" s="81">
        <f>SUM(U36/T36*100)</f>
        <v>100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71</v>
      </c>
      <c r="K37" s="49"/>
      <c r="L37" s="42"/>
      <c r="M37" s="86"/>
      <c r="N37" s="71"/>
      <c r="O37" s="72"/>
      <c r="P37" s="70"/>
      <c r="Q37" s="78"/>
      <c r="R37" s="79"/>
      <c r="S37" s="80">
        <v>4996188.7</v>
      </c>
      <c r="T37" s="81">
        <f>5278914.5+1512894.3</f>
        <v>6791808.8</v>
      </c>
      <c r="U37" s="88">
        <f>5278914.5+1512894.3</f>
        <v>6791808.8</v>
      </c>
      <c r="V37" s="80">
        <f>(U37/S37)*100</f>
        <v>135.9397974700195</v>
      </c>
      <c r="W37" s="81">
        <f>(U37/T37)*100</f>
        <v>100</v>
      </c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 t="s">
        <v>72</v>
      </c>
      <c r="K38" s="49"/>
      <c r="L38" s="42"/>
      <c r="M38" s="86"/>
      <c r="N38" s="71"/>
      <c r="O38" s="72"/>
      <c r="P38" s="70"/>
      <c r="Q38" s="78"/>
      <c r="R38" s="79"/>
      <c r="S38" s="80">
        <v>5157.2</v>
      </c>
      <c r="T38" s="81">
        <v>5303</v>
      </c>
      <c r="U38" s="88">
        <v>5303</v>
      </c>
      <c r="V38" s="80">
        <f>(U38/S38)*100</f>
        <v>102.82711548902506</v>
      </c>
      <c r="W38" s="81">
        <f>(U38/T38)*100</f>
        <v>100</v>
      </c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/>
      <c r="K39" s="49"/>
      <c r="L39" s="42"/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107" t="s">
        <v>55</v>
      </c>
      <c r="G40" s="42"/>
      <c r="H40" s="40"/>
      <c r="I40" s="44"/>
      <c r="J40" s="42" t="s">
        <v>56</v>
      </c>
      <c r="K40" s="49"/>
      <c r="L40" s="42"/>
      <c r="M40" s="86"/>
      <c r="N40" s="71"/>
      <c r="O40" s="72"/>
      <c r="P40" s="70"/>
      <c r="Q40" s="78"/>
      <c r="R40" s="79"/>
      <c r="S40" s="80">
        <f>SUM(S41:S42)</f>
        <v>1328030.9</v>
      </c>
      <c r="T40" s="81">
        <f>SUM(T41:T42)</f>
        <v>1417017.3</v>
      </c>
      <c r="U40" s="88">
        <f>SUM(U41:U42)</f>
        <v>1016186.2999999999</v>
      </c>
      <c r="V40" s="80">
        <f>(+U40/S40)*100</f>
        <v>76.51827227815257</v>
      </c>
      <c r="W40" s="81">
        <f>(+U40/T40)*100</f>
        <v>71.71304824577652</v>
      </c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 t="s">
        <v>71</v>
      </c>
      <c r="K41" s="49"/>
      <c r="L41" s="42"/>
      <c r="M41" s="86"/>
      <c r="N41" s="71"/>
      <c r="O41" s="72"/>
      <c r="P41" s="70"/>
      <c r="Q41" s="78"/>
      <c r="R41" s="79"/>
      <c r="S41" s="80">
        <f aca="true" t="shared" si="5" ref="S41:U42">+S56</f>
        <v>1316898.9</v>
      </c>
      <c r="T41" s="81">
        <f t="shared" si="5"/>
        <v>1357585.3</v>
      </c>
      <c r="U41" s="88">
        <f t="shared" si="5"/>
        <v>962712.1</v>
      </c>
      <c r="V41" s="80">
        <f>(+U41/S41)*100</f>
        <v>73.10448053377522</v>
      </c>
      <c r="W41" s="81">
        <f>(+U41/T41)*100</f>
        <v>70.91356248480297</v>
      </c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72</v>
      </c>
      <c r="K42" s="49"/>
      <c r="L42" s="42"/>
      <c r="M42" s="86"/>
      <c r="N42" s="71"/>
      <c r="O42" s="72"/>
      <c r="P42" s="70"/>
      <c r="Q42" s="78"/>
      <c r="R42" s="79"/>
      <c r="S42" s="80">
        <f t="shared" si="5"/>
        <v>11132</v>
      </c>
      <c r="T42" s="81">
        <f t="shared" si="5"/>
        <v>59432</v>
      </c>
      <c r="U42" s="88">
        <f t="shared" si="5"/>
        <v>53474.2</v>
      </c>
      <c r="V42" s="80">
        <f>(+U42/S42)*100</f>
        <v>480.3647143370463</v>
      </c>
      <c r="W42" s="81">
        <f>(+U42/T42)*100</f>
        <v>89.9754341095706</v>
      </c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/>
      <c r="K43" s="49"/>
      <c r="L43" s="42"/>
      <c r="M43" s="86"/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/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69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102" t="s">
        <v>39</v>
      </c>
      <c r="C55" s="43"/>
      <c r="D55" s="102" t="s">
        <v>43</v>
      </c>
      <c r="E55" s="102" t="s">
        <v>45</v>
      </c>
      <c r="F55" s="103" t="s">
        <v>55</v>
      </c>
      <c r="G55" s="105" t="s">
        <v>49</v>
      </c>
      <c r="H55" s="43"/>
      <c r="I55" s="44"/>
      <c r="J55" s="48" t="s">
        <v>57</v>
      </c>
      <c r="K55" s="49"/>
      <c r="L55" s="42"/>
      <c r="M55" s="86"/>
      <c r="N55" s="71"/>
      <c r="O55" s="72"/>
      <c r="P55" s="70"/>
      <c r="Q55" s="78"/>
      <c r="R55" s="79"/>
      <c r="S55" s="80">
        <f>SUM(S56:S57)</f>
        <v>1328030.9</v>
      </c>
      <c r="T55" s="81">
        <f>SUM(T56:T57)</f>
        <v>1417017.3</v>
      </c>
      <c r="U55" s="88">
        <f>SUM(U56:U57)</f>
        <v>1016186.2999999999</v>
      </c>
      <c r="V55" s="80">
        <f>(+U55/S55)*100</f>
        <v>76.51827227815257</v>
      </c>
      <c r="W55" s="81">
        <f>(+U55/T55)*100</f>
        <v>71.71304824577652</v>
      </c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 t="s">
        <v>71</v>
      </c>
      <c r="K56" s="49"/>
      <c r="L56" s="42"/>
      <c r="M56" s="86"/>
      <c r="N56" s="71"/>
      <c r="O56" s="72"/>
      <c r="P56" s="70"/>
      <c r="Q56" s="78"/>
      <c r="R56" s="79"/>
      <c r="S56" s="80">
        <f aca="true" t="shared" si="6" ref="S56:U57">+S60+S63</f>
        <v>1316898.9</v>
      </c>
      <c r="T56" s="81">
        <f t="shared" si="6"/>
        <v>1357585.3</v>
      </c>
      <c r="U56" s="88">
        <f t="shared" si="6"/>
        <v>962712.1</v>
      </c>
      <c r="V56" s="80">
        <f>(+U56/S56)*100</f>
        <v>73.10448053377522</v>
      </c>
      <c r="W56" s="81">
        <f>(+U56/T56)*100</f>
        <v>70.91356248480297</v>
      </c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3"/>
      <c r="I57" s="44"/>
      <c r="J57" s="48" t="s">
        <v>72</v>
      </c>
      <c r="K57" s="49"/>
      <c r="L57" s="42"/>
      <c r="M57" s="86"/>
      <c r="N57" s="71"/>
      <c r="O57" s="72"/>
      <c r="P57" s="70"/>
      <c r="Q57" s="78"/>
      <c r="R57" s="79"/>
      <c r="S57" s="80">
        <f t="shared" si="6"/>
        <v>11132</v>
      </c>
      <c r="T57" s="81">
        <f t="shared" si="6"/>
        <v>59432</v>
      </c>
      <c r="U57" s="88">
        <f t="shared" si="6"/>
        <v>53474.2</v>
      </c>
      <c r="V57" s="80">
        <f>(+U57/S57)*100</f>
        <v>480.3647143370463</v>
      </c>
      <c r="W57" s="81">
        <f>(+U57/T57)*100</f>
        <v>89.9754341095706</v>
      </c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3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106" t="s">
        <v>58</v>
      </c>
      <c r="I59" s="44"/>
      <c r="J59" s="48" t="s">
        <v>59</v>
      </c>
      <c r="K59" s="49"/>
      <c r="L59" s="42"/>
      <c r="M59" s="86"/>
      <c r="N59" s="71"/>
      <c r="O59" s="72"/>
      <c r="P59" s="70"/>
      <c r="Q59" s="78"/>
      <c r="R59" s="79"/>
      <c r="S59" s="80">
        <f>SUM(S60:S61)</f>
        <v>697165.2</v>
      </c>
      <c r="T59" s="81">
        <f>SUM(T60:T61)</f>
        <v>815718.9</v>
      </c>
      <c r="U59" s="88">
        <f>SUM(U60:U61)</f>
        <v>656805.2</v>
      </c>
      <c r="V59" s="80">
        <f aca="true" t="shared" si="7" ref="V59:V64">(+U59/S59)*100</f>
        <v>94.21084127549683</v>
      </c>
      <c r="W59" s="81">
        <f aca="true" t="shared" si="8" ref="W59:W64">(+U59/T59)*100</f>
        <v>80.51857079687622</v>
      </c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43"/>
      <c r="I60" s="44"/>
      <c r="J60" s="48" t="s">
        <v>71</v>
      </c>
      <c r="K60" s="49"/>
      <c r="L60" s="42"/>
      <c r="M60" s="86"/>
      <c r="N60" s="71"/>
      <c r="O60" s="72"/>
      <c r="P60" s="70"/>
      <c r="Q60" s="78"/>
      <c r="R60" s="79"/>
      <c r="S60" s="80">
        <v>690510.2</v>
      </c>
      <c r="T60" s="81">
        <v>759793.9</v>
      </c>
      <c r="U60" s="88">
        <v>603986.1</v>
      </c>
      <c r="V60" s="80">
        <f t="shared" si="7"/>
        <v>87.46954063821215</v>
      </c>
      <c r="W60" s="81">
        <f t="shared" si="8"/>
        <v>79.49341262150169</v>
      </c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 t="s">
        <v>72</v>
      </c>
      <c r="K61" s="49"/>
      <c r="L61" s="42"/>
      <c r="M61" s="86"/>
      <c r="N61" s="71"/>
      <c r="O61" s="72"/>
      <c r="P61" s="70"/>
      <c r="Q61" s="78"/>
      <c r="R61" s="79"/>
      <c r="S61" s="80">
        <v>6655</v>
      </c>
      <c r="T61" s="81">
        <v>55925</v>
      </c>
      <c r="U61" s="88">
        <v>52819.1</v>
      </c>
      <c r="V61" s="80">
        <f t="shared" si="7"/>
        <v>793.6754320060105</v>
      </c>
      <c r="W61" s="81">
        <f t="shared" si="8"/>
        <v>94.44631202503354</v>
      </c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106" t="s">
        <v>60</v>
      </c>
      <c r="I62" s="44"/>
      <c r="J62" s="48" t="s">
        <v>61</v>
      </c>
      <c r="K62" s="49"/>
      <c r="L62" s="42"/>
      <c r="M62" s="86"/>
      <c r="N62" s="71"/>
      <c r="O62" s="72"/>
      <c r="P62" s="70"/>
      <c r="Q62" s="78"/>
      <c r="R62" s="79"/>
      <c r="S62" s="80">
        <f>SUM(S63:S64)</f>
        <v>630865.7</v>
      </c>
      <c r="T62" s="81">
        <f>SUM(T63:T64)</f>
        <v>601298.4</v>
      </c>
      <c r="U62" s="88">
        <f>SUM(U63:U64)</f>
        <v>359381.1</v>
      </c>
      <c r="V62" s="80">
        <f t="shared" si="7"/>
        <v>56.96634006255215</v>
      </c>
      <c r="W62" s="81">
        <f t="shared" si="8"/>
        <v>59.76751310164803</v>
      </c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3"/>
      <c r="I63" s="44"/>
      <c r="J63" s="48" t="s">
        <v>71</v>
      </c>
      <c r="K63" s="49"/>
      <c r="L63" s="42"/>
      <c r="M63" s="86"/>
      <c r="N63" s="71"/>
      <c r="O63" s="72"/>
      <c r="P63" s="70"/>
      <c r="Q63" s="78"/>
      <c r="R63" s="79"/>
      <c r="S63" s="80">
        <v>626388.7</v>
      </c>
      <c r="T63" s="81">
        <v>597791.4</v>
      </c>
      <c r="U63" s="88">
        <v>358726</v>
      </c>
      <c r="V63" s="80">
        <f t="shared" si="7"/>
        <v>57.26891305670105</v>
      </c>
      <c r="W63" s="81">
        <f t="shared" si="8"/>
        <v>60.00855816928782</v>
      </c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3"/>
      <c r="I64" s="44"/>
      <c r="J64" s="48" t="s">
        <v>72</v>
      </c>
      <c r="K64" s="49"/>
      <c r="L64" s="42"/>
      <c r="M64" s="86"/>
      <c r="N64" s="71"/>
      <c r="O64" s="72"/>
      <c r="P64" s="70"/>
      <c r="Q64" s="78"/>
      <c r="R64" s="79"/>
      <c r="S64" s="80">
        <v>4477</v>
      </c>
      <c r="T64" s="81">
        <v>3507</v>
      </c>
      <c r="U64" s="88">
        <v>655.1</v>
      </c>
      <c r="V64" s="80">
        <f t="shared" si="7"/>
        <v>14.63256645074827</v>
      </c>
      <c r="W64" s="81">
        <f t="shared" si="8"/>
        <v>18.679783290561737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43"/>
      <c r="I65" s="44"/>
      <c r="J65" s="48"/>
      <c r="K65" s="49"/>
      <c r="L65" s="42"/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102" t="s">
        <v>62</v>
      </c>
      <c r="C66" s="43"/>
      <c r="D66" s="43"/>
      <c r="E66" s="43"/>
      <c r="F66" s="41"/>
      <c r="G66" s="42"/>
      <c r="H66" s="43"/>
      <c r="I66" s="44"/>
      <c r="J66" s="48" t="s">
        <v>63</v>
      </c>
      <c r="K66" s="49"/>
      <c r="L66" s="42"/>
      <c r="M66" s="86"/>
      <c r="N66" s="71"/>
      <c r="O66" s="72"/>
      <c r="P66" s="70"/>
      <c r="Q66" s="78"/>
      <c r="R66" s="79"/>
      <c r="S66" s="80">
        <f>SUM(S67:S68)</f>
        <v>616543.8</v>
      </c>
      <c r="T66" s="81">
        <f>SUM(T67:T68)</f>
        <v>404473.60000000003</v>
      </c>
      <c r="U66" s="88">
        <f>SUM(U67:U68)</f>
        <v>393079.20000000007</v>
      </c>
      <c r="V66" s="80">
        <f>SUM(U66/S66*100)</f>
        <v>63.75527578089343</v>
      </c>
      <c r="W66" s="81">
        <f>SUM(U66/T66*100)</f>
        <v>97.18290637510088</v>
      </c>
      <c r="X66" s="1"/>
    </row>
    <row r="67" spans="1:24" ht="23.25">
      <c r="A67" s="1"/>
      <c r="B67" s="43"/>
      <c r="C67" s="43"/>
      <c r="D67" s="43"/>
      <c r="E67" s="43"/>
      <c r="F67" s="50"/>
      <c r="G67" s="42"/>
      <c r="H67" s="43"/>
      <c r="I67" s="44"/>
      <c r="J67" s="48" t="s">
        <v>71</v>
      </c>
      <c r="K67" s="49"/>
      <c r="L67" s="42"/>
      <c r="M67" s="86"/>
      <c r="N67" s="71"/>
      <c r="O67" s="72"/>
      <c r="P67" s="70"/>
      <c r="Q67" s="78"/>
      <c r="R67" s="79"/>
      <c r="S67" s="80">
        <f>+S71</f>
        <v>616543.8</v>
      </c>
      <c r="T67" s="81">
        <f>+T71</f>
        <v>404473.60000000003</v>
      </c>
      <c r="U67" s="88">
        <f>+U71</f>
        <v>393079.20000000007</v>
      </c>
      <c r="V67" s="80">
        <f>SUM(U67/S67*100)</f>
        <v>63.75527578089343</v>
      </c>
      <c r="W67" s="81">
        <f>SUM(U67/T67*100)</f>
        <v>97.18290637510088</v>
      </c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43"/>
      <c r="I68" s="44"/>
      <c r="J68" s="48" t="s">
        <v>72</v>
      </c>
      <c r="K68" s="49"/>
      <c r="L68" s="42"/>
      <c r="M68" s="86"/>
      <c r="N68" s="71"/>
      <c r="O68" s="72"/>
      <c r="P68" s="70"/>
      <c r="Q68" s="78"/>
      <c r="R68" s="79"/>
      <c r="S68" s="80"/>
      <c r="T68" s="81"/>
      <c r="U68" s="88"/>
      <c r="V68" s="80"/>
      <c r="W68" s="81"/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/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3"/>
      <c r="C70" s="102" t="s">
        <v>43</v>
      </c>
      <c r="D70" s="43"/>
      <c r="E70" s="43"/>
      <c r="F70" s="41"/>
      <c r="G70" s="42"/>
      <c r="H70" s="40"/>
      <c r="I70" s="44"/>
      <c r="J70" s="48" t="s">
        <v>64</v>
      </c>
      <c r="K70" s="49"/>
      <c r="L70" s="42"/>
      <c r="M70" s="86"/>
      <c r="N70" s="71"/>
      <c r="O70" s="72"/>
      <c r="P70" s="70"/>
      <c r="Q70" s="78"/>
      <c r="R70" s="79"/>
      <c r="S70" s="80">
        <f>SUM(S71:S72)</f>
        <v>616543.8</v>
      </c>
      <c r="T70" s="81">
        <f>SUM(T71:T72)</f>
        <v>404473.60000000003</v>
      </c>
      <c r="U70" s="88">
        <f>SUM(U71:U72)</f>
        <v>393079.20000000007</v>
      </c>
      <c r="V70" s="80">
        <f>SUM(U70/S70*100)</f>
        <v>63.75527578089343</v>
      </c>
      <c r="W70" s="81">
        <f>SUM(U70/T70*100)</f>
        <v>97.18290637510088</v>
      </c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 t="s">
        <v>71</v>
      </c>
      <c r="K71" s="49"/>
      <c r="L71" s="42"/>
      <c r="M71" s="86"/>
      <c r="N71" s="71"/>
      <c r="O71" s="72"/>
      <c r="P71" s="70"/>
      <c r="Q71" s="78"/>
      <c r="R71" s="79"/>
      <c r="S71" s="80">
        <f>+S75</f>
        <v>616543.8</v>
      </c>
      <c r="T71" s="81">
        <f>+T75</f>
        <v>404473.60000000003</v>
      </c>
      <c r="U71" s="88">
        <f>+U75</f>
        <v>393079.20000000007</v>
      </c>
      <c r="V71" s="80">
        <f>SUM(U71/S71*100)</f>
        <v>63.75527578089343</v>
      </c>
      <c r="W71" s="81">
        <f>SUM(U71/T71*100)</f>
        <v>97.18290637510088</v>
      </c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43"/>
      <c r="I72" s="44"/>
      <c r="J72" s="48" t="s">
        <v>72</v>
      </c>
      <c r="K72" s="49"/>
      <c r="L72" s="42"/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/>
      <c r="K73" s="49"/>
      <c r="L73" s="42"/>
      <c r="M73" s="86"/>
      <c r="N73" s="71"/>
      <c r="O73" s="72"/>
      <c r="P73" s="70"/>
      <c r="Q73" s="78"/>
      <c r="R73" s="79"/>
      <c r="S73" s="80"/>
      <c r="T73" s="81"/>
      <c r="U73" s="88"/>
      <c r="V73" s="80"/>
      <c r="W73" s="81"/>
      <c r="X73" s="1"/>
    </row>
    <row r="74" spans="1:24" ht="23.25">
      <c r="A74" s="1"/>
      <c r="B74" s="43"/>
      <c r="C74" s="43"/>
      <c r="D74" s="102" t="s">
        <v>43</v>
      </c>
      <c r="E74" s="43"/>
      <c r="F74" s="41"/>
      <c r="G74" s="42"/>
      <c r="H74" s="43"/>
      <c r="I74" s="44"/>
      <c r="J74" s="48" t="s">
        <v>44</v>
      </c>
      <c r="K74" s="49"/>
      <c r="L74" s="42"/>
      <c r="M74" s="86"/>
      <c r="N74" s="71"/>
      <c r="O74" s="72"/>
      <c r="P74" s="70"/>
      <c r="Q74" s="78"/>
      <c r="R74" s="79"/>
      <c r="S74" s="80">
        <f>SUM(S75:S76)</f>
        <v>616543.8</v>
      </c>
      <c r="T74" s="81">
        <f>SUM(T75:T76)</f>
        <v>404473.60000000003</v>
      </c>
      <c r="U74" s="88">
        <f>SUM(U75:U76)</f>
        <v>393079.20000000007</v>
      </c>
      <c r="V74" s="80">
        <f>SUM(U74/S74*100)</f>
        <v>63.75527578089343</v>
      </c>
      <c r="W74" s="81">
        <f>SUM(U74/T74*100)</f>
        <v>97.18290637510088</v>
      </c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43"/>
      <c r="I75" s="44"/>
      <c r="J75" s="48" t="s">
        <v>71</v>
      </c>
      <c r="K75" s="49"/>
      <c r="L75" s="42"/>
      <c r="M75" s="86"/>
      <c r="N75" s="71"/>
      <c r="O75" s="72"/>
      <c r="P75" s="70"/>
      <c r="Q75" s="78"/>
      <c r="R75" s="79"/>
      <c r="S75" s="80">
        <f>+S79</f>
        <v>616543.8</v>
      </c>
      <c r="T75" s="81">
        <f>+T79</f>
        <v>404473.60000000003</v>
      </c>
      <c r="U75" s="88">
        <f>+U79</f>
        <v>393079.20000000007</v>
      </c>
      <c r="V75" s="80">
        <f>SUM(U75/S75*100)</f>
        <v>63.75527578089343</v>
      </c>
      <c r="W75" s="81">
        <f>SUM(U75/T75*100)</f>
        <v>97.18290637510088</v>
      </c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 t="s">
        <v>72</v>
      </c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/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3"/>
      <c r="C78" s="43"/>
      <c r="D78" s="43"/>
      <c r="E78" s="102" t="s">
        <v>45</v>
      </c>
      <c r="F78" s="41"/>
      <c r="G78" s="42"/>
      <c r="H78" s="43"/>
      <c r="I78" s="44"/>
      <c r="J78" s="48" t="s">
        <v>46</v>
      </c>
      <c r="K78" s="49"/>
      <c r="L78" s="42"/>
      <c r="M78" s="86"/>
      <c r="N78" s="71"/>
      <c r="O78" s="72"/>
      <c r="P78" s="70"/>
      <c r="Q78" s="78"/>
      <c r="R78" s="79"/>
      <c r="S78" s="80">
        <f>SUM(S79:S80)</f>
        <v>616543.8</v>
      </c>
      <c r="T78" s="81">
        <f>SUM(T79:T80)</f>
        <v>404473.60000000003</v>
      </c>
      <c r="U78" s="88">
        <f>SUM(U79:U80)</f>
        <v>393079.20000000007</v>
      </c>
      <c r="V78" s="80">
        <f>SUM(U78/S78*100)</f>
        <v>63.75527578089343</v>
      </c>
      <c r="W78" s="81">
        <f>SUM(U78/T78*100)</f>
        <v>97.18290637510088</v>
      </c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/>
      <c r="I79" s="44"/>
      <c r="J79" s="48" t="s">
        <v>71</v>
      </c>
      <c r="K79" s="49"/>
      <c r="L79" s="42"/>
      <c r="M79" s="86"/>
      <c r="N79" s="71"/>
      <c r="O79" s="72"/>
      <c r="P79" s="70"/>
      <c r="Q79" s="78"/>
      <c r="R79" s="79"/>
      <c r="S79" s="80">
        <f>+S83</f>
        <v>616543.8</v>
      </c>
      <c r="T79" s="81">
        <f>+T83</f>
        <v>404473.60000000003</v>
      </c>
      <c r="U79" s="88">
        <f>+U83</f>
        <v>393079.20000000007</v>
      </c>
      <c r="V79" s="80">
        <f>SUM(U79/S79*100)</f>
        <v>63.75527578089343</v>
      </c>
      <c r="W79" s="81">
        <f>SUM(U79/T79*100)</f>
        <v>97.18290637510088</v>
      </c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3"/>
      <c r="I80" s="44"/>
      <c r="J80" s="48" t="s">
        <v>72</v>
      </c>
      <c r="K80" s="49"/>
      <c r="L80" s="42"/>
      <c r="M80" s="86"/>
      <c r="N80" s="71"/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/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43"/>
      <c r="D82" s="43"/>
      <c r="E82" s="43"/>
      <c r="F82" s="103" t="s">
        <v>65</v>
      </c>
      <c r="G82" s="42"/>
      <c r="H82" s="43"/>
      <c r="I82" s="44"/>
      <c r="J82" s="48" t="s">
        <v>66</v>
      </c>
      <c r="K82" s="49"/>
      <c r="L82" s="42"/>
      <c r="M82" s="86"/>
      <c r="N82" s="71"/>
      <c r="O82" s="72"/>
      <c r="P82" s="70"/>
      <c r="Q82" s="78"/>
      <c r="R82" s="79"/>
      <c r="S82" s="80">
        <f>SUM(S83:S84)</f>
        <v>616543.8</v>
      </c>
      <c r="T82" s="81">
        <f>SUM(T83:T84)</f>
        <v>404473.60000000003</v>
      </c>
      <c r="U82" s="88">
        <f>SUM(U83:U84)</f>
        <v>393079.20000000007</v>
      </c>
      <c r="V82" s="80">
        <f>SUM(U82/S82*100)</f>
        <v>63.75527578089343</v>
      </c>
      <c r="W82" s="81">
        <f>SUM(U82/T82*100)</f>
        <v>97.18290637510088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 t="s">
        <v>71</v>
      </c>
      <c r="K83" s="49"/>
      <c r="L83" s="42"/>
      <c r="M83" s="86"/>
      <c r="N83" s="71"/>
      <c r="O83" s="72"/>
      <c r="P83" s="70"/>
      <c r="Q83" s="78"/>
      <c r="R83" s="79"/>
      <c r="S83" s="80">
        <f>+S87</f>
        <v>616543.8</v>
      </c>
      <c r="T83" s="81">
        <f>+T87</f>
        <v>404473.60000000003</v>
      </c>
      <c r="U83" s="88">
        <f>+U87</f>
        <v>393079.20000000007</v>
      </c>
      <c r="V83" s="80">
        <f>SUM(U83/S83*100)</f>
        <v>63.75527578089343</v>
      </c>
      <c r="W83" s="81">
        <f>SUM(U83/T83*100)</f>
        <v>97.18290637510088</v>
      </c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3"/>
      <c r="I84" s="44"/>
      <c r="J84" s="48" t="s">
        <v>72</v>
      </c>
      <c r="K84" s="49"/>
      <c r="L84" s="42"/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3"/>
      <c r="E86" s="43"/>
      <c r="F86" s="50"/>
      <c r="G86" s="104" t="s">
        <v>49</v>
      </c>
      <c r="H86" s="43"/>
      <c r="I86" s="44"/>
      <c r="J86" s="48" t="s">
        <v>50</v>
      </c>
      <c r="K86" s="49"/>
      <c r="L86" s="42"/>
      <c r="M86" s="86"/>
      <c r="N86" s="71"/>
      <c r="O86" s="72"/>
      <c r="P86" s="70"/>
      <c r="Q86" s="78"/>
      <c r="R86" s="79"/>
      <c r="S86" s="80">
        <f>SUM(S87:S88)</f>
        <v>616543.8</v>
      </c>
      <c r="T86" s="81">
        <f>SUM(T87:T88)</f>
        <v>404473.60000000003</v>
      </c>
      <c r="U86" s="88">
        <f>SUM(U87:U88)</f>
        <v>393079.20000000007</v>
      </c>
      <c r="V86" s="80">
        <f>SUM(U86/S86*100)</f>
        <v>63.75527578089343</v>
      </c>
      <c r="W86" s="81">
        <f>SUM(U86/T86*100)</f>
        <v>97.18290637510088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 t="s">
        <v>71</v>
      </c>
      <c r="K87" s="49"/>
      <c r="L87" s="42"/>
      <c r="M87" s="86"/>
      <c r="N87" s="71"/>
      <c r="O87" s="72"/>
      <c r="P87" s="70"/>
      <c r="Q87" s="78"/>
      <c r="R87" s="79"/>
      <c r="S87" s="80">
        <f>+S101+S104+S107+S110</f>
        <v>616543.8</v>
      </c>
      <c r="T87" s="81">
        <f>+T101+T104+T107+T110</f>
        <v>404473.60000000003</v>
      </c>
      <c r="U87" s="88">
        <f>+U101+U104+U107+U110</f>
        <v>393079.20000000007</v>
      </c>
      <c r="V87" s="80">
        <f>SUM(U87/S87*100)</f>
        <v>63.75527578089343</v>
      </c>
      <c r="W87" s="81">
        <f>SUM(U87/T87*100)</f>
        <v>97.18290637510088</v>
      </c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3"/>
      <c r="I88" s="44"/>
      <c r="J88" s="48" t="s">
        <v>72</v>
      </c>
      <c r="K88" s="49"/>
      <c r="L88" s="42"/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70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102" t="s">
        <v>62</v>
      </c>
      <c r="C100" s="102" t="s">
        <v>43</v>
      </c>
      <c r="D100" s="102" t="s">
        <v>43</v>
      </c>
      <c r="E100" s="102" t="s">
        <v>45</v>
      </c>
      <c r="F100" s="103" t="s">
        <v>65</v>
      </c>
      <c r="G100" s="104" t="s">
        <v>49</v>
      </c>
      <c r="H100" s="106" t="s">
        <v>51</v>
      </c>
      <c r="I100" s="44"/>
      <c r="J100" s="48" t="s">
        <v>52</v>
      </c>
      <c r="K100" s="49"/>
      <c r="L100" s="42"/>
      <c r="M100" s="86"/>
      <c r="N100" s="71"/>
      <c r="O100" s="72"/>
      <c r="P100" s="70"/>
      <c r="Q100" s="78"/>
      <c r="R100" s="79"/>
      <c r="S100" s="80">
        <f>SUM(S101)</f>
        <v>66871.9</v>
      </c>
      <c r="T100" s="81">
        <f>SUM(T101)</f>
        <v>40669.9</v>
      </c>
      <c r="U100" s="88">
        <f>SUM(U101)</f>
        <v>40669.9</v>
      </c>
      <c r="V100" s="80">
        <f>SUM(U100/S100*100)</f>
        <v>60.817622947755346</v>
      </c>
      <c r="W100" s="81">
        <f>SUM(U100/T100*100)</f>
        <v>100</v>
      </c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 t="s">
        <v>71</v>
      </c>
      <c r="K101" s="49"/>
      <c r="L101" s="42"/>
      <c r="M101" s="86"/>
      <c r="N101" s="71"/>
      <c r="O101" s="72"/>
      <c r="P101" s="70"/>
      <c r="Q101" s="78"/>
      <c r="R101" s="79"/>
      <c r="S101" s="80">
        <v>66871.9</v>
      </c>
      <c r="T101" s="81">
        <v>40669.9</v>
      </c>
      <c r="U101" s="88">
        <v>40669.9</v>
      </c>
      <c r="V101" s="80">
        <f>SUM(U101/S101*100)</f>
        <v>60.817622947755346</v>
      </c>
      <c r="W101" s="81">
        <f>SUM(U101/T101*100)</f>
        <v>100</v>
      </c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3"/>
      <c r="I102" s="44"/>
      <c r="J102" s="48" t="s">
        <v>72</v>
      </c>
      <c r="K102" s="49"/>
      <c r="L102" s="42"/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106" t="s">
        <v>53</v>
      </c>
      <c r="I103" s="44"/>
      <c r="J103" s="48" t="s">
        <v>54</v>
      </c>
      <c r="K103" s="49"/>
      <c r="L103" s="42"/>
      <c r="M103" s="86"/>
      <c r="N103" s="71"/>
      <c r="O103" s="72"/>
      <c r="P103" s="70"/>
      <c r="Q103" s="78"/>
      <c r="R103" s="79"/>
      <c r="S103" s="80">
        <f>SUM(S104)</f>
        <v>525287.5</v>
      </c>
      <c r="T103" s="81">
        <f>SUM(T104)</f>
        <v>326851.7</v>
      </c>
      <c r="U103" s="88">
        <f>SUM(U104)</f>
        <v>326851.7</v>
      </c>
      <c r="V103" s="80">
        <f>SUM(U103/S103*100)</f>
        <v>62.223391952026276</v>
      </c>
      <c r="W103" s="81">
        <f>SUM(U103/T103*100)</f>
        <v>100</v>
      </c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 t="s">
        <v>71</v>
      </c>
      <c r="K104" s="49"/>
      <c r="L104" s="42"/>
      <c r="M104" s="86"/>
      <c r="N104" s="71"/>
      <c r="O104" s="72"/>
      <c r="P104" s="70"/>
      <c r="Q104" s="78"/>
      <c r="R104" s="79"/>
      <c r="S104" s="80">
        <v>525287.5</v>
      </c>
      <c r="T104" s="81">
        <v>326851.7</v>
      </c>
      <c r="U104" s="88">
        <v>326851.7</v>
      </c>
      <c r="V104" s="80">
        <f>(U104/S104)*100</f>
        <v>62.223391952026276</v>
      </c>
      <c r="W104" s="81">
        <f>(U104/T104)*100</f>
        <v>100</v>
      </c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48" t="s">
        <v>72</v>
      </c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106" t="s">
        <v>58</v>
      </c>
      <c r="I106" s="44"/>
      <c r="J106" s="48" t="s">
        <v>59</v>
      </c>
      <c r="K106" s="49"/>
      <c r="L106" s="42"/>
      <c r="M106" s="86"/>
      <c r="N106" s="71"/>
      <c r="O106" s="72"/>
      <c r="P106" s="70"/>
      <c r="Q106" s="78"/>
      <c r="R106" s="79"/>
      <c r="S106" s="80">
        <f>+S107</f>
        <v>11552.4</v>
      </c>
      <c r="T106" s="81">
        <f>+T107</f>
        <v>18654</v>
      </c>
      <c r="U106" s="88">
        <f>+U107</f>
        <v>14693.2</v>
      </c>
      <c r="V106" s="80">
        <f>(+U106/S106)*100</f>
        <v>127.1874242581628</v>
      </c>
      <c r="W106" s="81">
        <f>(+U106/T106)*100</f>
        <v>78.76702047818162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 t="s">
        <v>71</v>
      </c>
      <c r="K107" s="49"/>
      <c r="L107" s="42"/>
      <c r="M107" s="86"/>
      <c r="N107" s="71"/>
      <c r="O107" s="72"/>
      <c r="P107" s="70"/>
      <c r="Q107" s="78"/>
      <c r="R107" s="79"/>
      <c r="S107" s="80">
        <v>11552.4</v>
      </c>
      <c r="T107" s="81">
        <v>18654</v>
      </c>
      <c r="U107" s="88">
        <v>14693.2</v>
      </c>
      <c r="V107" s="80">
        <f>(+U107/S107)*100</f>
        <v>127.1874242581628</v>
      </c>
      <c r="W107" s="81">
        <f>(+U107/T107)*100</f>
        <v>78.76702047818162</v>
      </c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 t="s">
        <v>72</v>
      </c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106" t="s">
        <v>60</v>
      </c>
      <c r="I109" s="44"/>
      <c r="J109" s="48" t="s">
        <v>61</v>
      </c>
      <c r="K109" s="49"/>
      <c r="L109" s="42"/>
      <c r="M109" s="86"/>
      <c r="N109" s="71"/>
      <c r="O109" s="72"/>
      <c r="P109" s="70"/>
      <c r="Q109" s="78"/>
      <c r="R109" s="79"/>
      <c r="S109" s="80">
        <f>SUM(S110:S111)</f>
        <v>12832</v>
      </c>
      <c r="T109" s="81">
        <f>+T110</f>
        <v>18298</v>
      </c>
      <c r="U109" s="88">
        <f>+U110</f>
        <v>10864.4</v>
      </c>
      <c r="V109" s="80">
        <f>(+U109/S109)*100</f>
        <v>84.66645885286783</v>
      </c>
      <c r="W109" s="81">
        <f>(+U109/T109)*100</f>
        <v>59.37479505956935</v>
      </c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 t="s">
        <v>71</v>
      </c>
      <c r="K110" s="49"/>
      <c r="L110" s="42"/>
      <c r="M110" s="86"/>
      <c r="N110" s="71"/>
      <c r="O110" s="72"/>
      <c r="P110" s="70"/>
      <c r="Q110" s="78"/>
      <c r="R110" s="79"/>
      <c r="S110" s="80">
        <v>12832</v>
      </c>
      <c r="T110" s="81">
        <v>18298</v>
      </c>
      <c r="U110" s="88">
        <v>10864.4</v>
      </c>
      <c r="V110" s="80">
        <f>(+U110/S110)*100</f>
        <v>84.66645885286783</v>
      </c>
      <c r="W110" s="81">
        <f>(+U110/T110)*100</f>
        <v>59.37479505956935</v>
      </c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 t="s">
        <v>72</v>
      </c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/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89" t="s">
        <v>67</v>
      </c>
      <c r="K113" s="90"/>
      <c r="L113" s="91"/>
      <c r="M113" s="92"/>
      <c r="N113" s="93"/>
      <c r="O113" s="94"/>
      <c r="P113" s="95"/>
      <c r="Q113" s="96"/>
      <c r="R113" s="97"/>
      <c r="S113" s="98"/>
      <c r="T113" s="99"/>
      <c r="U113" s="100"/>
      <c r="V113" s="98"/>
      <c r="W113" s="99"/>
      <c r="X113" s="101"/>
    </row>
    <row r="114" spans="1:24" ht="23.25">
      <c r="A114" s="1"/>
      <c r="B114" s="43"/>
      <c r="C114" s="43"/>
      <c r="D114" s="43"/>
      <c r="E114" s="43"/>
      <c r="F114" s="41"/>
      <c r="G114" s="42"/>
      <c r="H114" s="40"/>
      <c r="I114" s="44"/>
      <c r="J114" s="89" t="s">
        <v>68</v>
      </c>
      <c r="K114" s="90"/>
      <c r="L114" s="91"/>
      <c r="M114" s="92"/>
      <c r="N114" s="93"/>
      <c r="O114" s="94"/>
      <c r="P114" s="95"/>
      <c r="Q114" s="96"/>
      <c r="R114" s="97"/>
      <c r="S114" s="98">
        <f>SUM(S115:S116)</f>
        <v>8075766</v>
      </c>
      <c r="T114" s="99">
        <f>SUM(T115:T116)</f>
        <v>9907406.3</v>
      </c>
      <c r="U114" s="100">
        <f>SUM(U115:U116)</f>
        <v>9495180.899999999</v>
      </c>
      <c r="V114" s="98">
        <f>(+U114/S114)*100</f>
        <v>117.5762262056627</v>
      </c>
      <c r="W114" s="99">
        <f>(+U114/T114)*100</f>
        <v>95.8392197966081</v>
      </c>
      <c r="X114" s="101"/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89" t="s">
        <v>41</v>
      </c>
      <c r="K115" s="90"/>
      <c r="L115" s="91"/>
      <c r="M115" s="92"/>
      <c r="N115" s="93"/>
      <c r="O115" s="94"/>
      <c r="P115" s="95"/>
      <c r="Q115" s="96"/>
      <c r="R115" s="97"/>
      <c r="S115" s="98">
        <f aca="true" t="shared" si="9" ref="S115:U116">+S67+S14</f>
        <v>7986259.7</v>
      </c>
      <c r="T115" s="99">
        <f t="shared" si="9"/>
        <v>9786306.4</v>
      </c>
      <c r="U115" s="100">
        <f t="shared" si="9"/>
        <v>9380038.799999999</v>
      </c>
      <c r="V115" s="98">
        <f>(+U115/S115)*100</f>
        <v>117.45221358128384</v>
      </c>
      <c r="W115" s="99">
        <f>(+U115/T115)*100</f>
        <v>95.8486114843083</v>
      </c>
      <c r="X115" s="10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89" t="s">
        <v>42</v>
      </c>
      <c r="K116" s="90"/>
      <c r="L116" s="91"/>
      <c r="M116" s="92"/>
      <c r="N116" s="93"/>
      <c r="O116" s="94"/>
      <c r="P116" s="95"/>
      <c r="Q116" s="96"/>
      <c r="R116" s="97"/>
      <c r="S116" s="98">
        <f t="shared" si="9"/>
        <v>89506.3</v>
      </c>
      <c r="T116" s="99">
        <f t="shared" si="9"/>
        <v>121099.9</v>
      </c>
      <c r="U116" s="100">
        <f t="shared" si="9"/>
        <v>115142.1</v>
      </c>
      <c r="V116" s="98">
        <f>(+U116/S116)*100</f>
        <v>128.64133586127457</v>
      </c>
      <c r="W116" s="99">
        <f>(+U116/T116)*100</f>
        <v>95.0802601818829</v>
      </c>
      <c r="X116" s="10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/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/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/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3"/>
      <c r="I120" s="44"/>
      <c r="J120" s="48"/>
      <c r="K120" s="49"/>
      <c r="L120" s="42"/>
      <c r="M120" s="86"/>
      <c r="N120" s="71"/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/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/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/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/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/>
      <c r="K125" s="49"/>
      <c r="L125" s="42"/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48"/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48"/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/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/>
      <c r="K130" s="49"/>
      <c r="L130" s="42"/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/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/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81" spans="1:24" ht="23.25">
      <c r="A181" t="s">
        <v>13</v>
      </c>
      <c r="X18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2001-05-25T23:21:32Z</cp:lastPrinted>
  <dcterms:created xsi:type="dcterms:W3CDTF">1998-09-03T23:55:40Z</dcterms:created>
  <dcterms:modified xsi:type="dcterms:W3CDTF">2001-06-04T19:47:12Z</dcterms:modified>
  <cp:category/>
  <cp:version/>
  <cp:contentType/>
  <cp:contentStatus/>
</cp:coreProperties>
</file>