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'Hoja1'!$A$1:$X$720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<sst xmlns="http://schemas.openxmlformats.org/spreadsheetml/2006/main" count="1319" uniqueCount="244">
  <si>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</si>
  <si>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</si>
  <si>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</si>
  <si>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</si>
  <si>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</si>
  <si>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</si>
  <si>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</si>
  <si>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</si>
  <si>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</si>
  <si>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</si>
  <si>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</si>
  <si>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</si>
  <si>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</si>
  <si>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</si>
  <si>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</si>
  <si>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</si>
  <si>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</si>
  <si>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</si>
  <si>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</si>
  <si>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</si>
  <si>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</si>
  <si>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</si>
  <si>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</si>
  <si>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</si>
  <si>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</si>
  <si>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</si>
  <si>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</si>
  <si>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</si>
  <si>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</si>
  <si>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</si>
  <si>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</si>
  <si>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</si>
  <si>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</si>
  <si>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</si>
  <si>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</si>
  <si>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</si>
  <si>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</si>
  <si>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</si>
  <si>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>07</t>
  </si>
  <si>
    <t>EDUCACION</t>
  </si>
  <si>
    <t xml:space="preserve">  Gasto Directo</t>
  </si>
  <si>
    <t xml:space="preserve">  Ayudas, Subsidios y Transferencias</t>
  </si>
  <si>
    <t>Ciencia y Tecnología</t>
  </si>
  <si>
    <t>Programa de Ciencia y Tecnología</t>
  </si>
  <si>
    <t>06</t>
  </si>
  <si>
    <t>25</t>
  </si>
  <si>
    <t>019</t>
  </si>
  <si>
    <t>Fomento de la Investigación Científica y Tec-</t>
  </si>
  <si>
    <t>nológica</t>
  </si>
  <si>
    <t>432</t>
  </si>
  <si>
    <t>Formar servidores públicos especializados</t>
  </si>
  <si>
    <t>T0Q</t>
  </si>
  <si>
    <t>Instituto Nacional de Investigaciones Nucleares</t>
  </si>
  <si>
    <t>433</t>
  </si>
  <si>
    <t>Llevar a cabo la investigación científica y tec-</t>
  </si>
  <si>
    <t>T0K</t>
  </si>
  <si>
    <t>Instituto de Investigaciones Eléctricas</t>
  </si>
  <si>
    <t>09</t>
  </si>
  <si>
    <t>SEGURIDAD SOCIAL</t>
  </si>
  <si>
    <t>Seguros</t>
  </si>
  <si>
    <t>03</t>
  </si>
  <si>
    <t>17</t>
  </si>
  <si>
    <t>Programa de Desarrollo y Reestructuración</t>
  </si>
  <si>
    <t>del Sector de la Energía</t>
  </si>
  <si>
    <t>000</t>
  </si>
  <si>
    <t>Programa Normal de Operación</t>
  </si>
  <si>
    <t>707</t>
  </si>
  <si>
    <t>C00</t>
  </si>
  <si>
    <t>Comisión Reguladora de Energía</t>
  </si>
  <si>
    <t>100</t>
  </si>
  <si>
    <t>Secretaría</t>
  </si>
  <si>
    <t>110</t>
  </si>
  <si>
    <t>111</t>
  </si>
  <si>
    <t>Dirección General de Asuntos Jurídicos</t>
  </si>
  <si>
    <t>Unidad de Comunicación Social</t>
  </si>
  <si>
    <t>112</t>
  </si>
  <si>
    <t>113</t>
  </si>
  <si>
    <t>Dirección General de Asuntos Internacionales</t>
  </si>
  <si>
    <t>Unidad de Contraloría Interna</t>
  </si>
  <si>
    <t>114</t>
  </si>
  <si>
    <t>Dirección General de Gas L.P. y de Instala-</t>
  </si>
  <si>
    <t>ciones Eléctricas</t>
  </si>
  <si>
    <t>200</t>
  </si>
  <si>
    <t xml:space="preserve">Subsecretaría de Política y Desarrollo de </t>
  </si>
  <si>
    <t>Energéticos</t>
  </si>
  <si>
    <t>210</t>
  </si>
  <si>
    <t>Dirección General de Política y Desarrollo de</t>
  </si>
  <si>
    <t>211</t>
  </si>
  <si>
    <t>Dirección General de Recursos Energéticos y</t>
  </si>
  <si>
    <t>Radiactivos</t>
  </si>
  <si>
    <t>300</t>
  </si>
  <si>
    <t>Subsecretaría de Operación Energética</t>
  </si>
  <si>
    <t>310</t>
  </si>
  <si>
    <t>Dirección General de Operación Financiera</t>
  </si>
  <si>
    <t>311</t>
  </si>
  <si>
    <t>Dirección General de Operaciones Productivas</t>
  </si>
  <si>
    <t>312</t>
  </si>
  <si>
    <t>Dirección General de Seguridad y Protección</t>
  </si>
  <si>
    <t>al Ambiente</t>
  </si>
  <si>
    <t>400</t>
  </si>
  <si>
    <t>Oficialía Mayor</t>
  </si>
  <si>
    <t>411</t>
  </si>
  <si>
    <t>Dirección General de Recursos Humanos</t>
  </si>
  <si>
    <t>412</t>
  </si>
  <si>
    <t>Dirección General de Programación y Presu-</t>
  </si>
  <si>
    <t>puesto</t>
  </si>
  <si>
    <t>410</t>
  </si>
  <si>
    <t>Dirección General de Recursos y Servicios</t>
  </si>
  <si>
    <t>Generales</t>
  </si>
  <si>
    <t>15</t>
  </si>
  <si>
    <t>ENERGIA</t>
  </si>
  <si>
    <t>00</t>
  </si>
  <si>
    <t>Subfunción de Servicios Compartidos</t>
  </si>
  <si>
    <t>101</t>
  </si>
  <si>
    <t>Diseñar políticas públicas y las estrategias</t>
  </si>
  <si>
    <t>para su implantación</t>
  </si>
  <si>
    <t>102</t>
  </si>
  <si>
    <t>Porciento</t>
  </si>
  <si>
    <t>104</t>
  </si>
  <si>
    <t>Comunicar y difundir las actividades y com-</t>
  </si>
  <si>
    <t>promisos del Gobierno Federal</t>
  </si>
  <si>
    <t>301</t>
  </si>
  <si>
    <t>Regular y supervisar a agentes económicos</t>
  </si>
  <si>
    <t>FORMULA DEL INDICADOR: Emitir 530 Per-</t>
  </si>
  <si>
    <t>energéticos</t>
  </si>
  <si>
    <t>FORMULA DEL INDICADOR: Otorgar 14,000</t>
  </si>
  <si>
    <t>Otorgamiento</t>
  </si>
  <si>
    <t>privada</t>
  </si>
  <si>
    <t>FORMULA DEL INDICADOR: Realizar 2,300</t>
  </si>
  <si>
    <t>Inspecciones / 2,700 Inspecciones programa-</t>
  </si>
  <si>
    <t>das</t>
  </si>
  <si>
    <t>Verificación</t>
  </si>
  <si>
    <t>del cumplimi-</t>
  </si>
  <si>
    <t>ento de la nor-</t>
  </si>
  <si>
    <t>matividad en</t>
  </si>
  <si>
    <t>materia ener-</t>
  </si>
  <si>
    <t>gética</t>
  </si>
  <si>
    <t>304</t>
  </si>
  <si>
    <t>Regular el almacenamiento y distribución de</t>
  </si>
  <si>
    <t>los bienes y servicios públicos y concesiona-</t>
  </si>
  <si>
    <t>dos</t>
  </si>
  <si>
    <t>602</t>
  </si>
  <si>
    <t>Auditar a la gestión pública</t>
  </si>
  <si>
    <t>701</t>
  </si>
  <si>
    <t>Administrar recursos humanos, materiales y</t>
  </si>
  <si>
    <t>financieros</t>
  </si>
  <si>
    <t>703</t>
  </si>
  <si>
    <t>Capacitar y formar servidores públicos</t>
  </si>
  <si>
    <t>704</t>
  </si>
  <si>
    <t>Conservar y mantener la infraestructura de</t>
  </si>
  <si>
    <t>bienes muebles e inmuebles diferentes a los</t>
  </si>
  <si>
    <t>de la infraestructura básica</t>
  </si>
  <si>
    <t>708</t>
  </si>
  <si>
    <t>cios personales</t>
  </si>
  <si>
    <t>Prever el pago de los incrementos por servi-</t>
  </si>
  <si>
    <t>01</t>
  </si>
  <si>
    <t>HIDROCARBUROS</t>
  </si>
  <si>
    <t>FORMULA DEL INDICADOR: Otorgar 10 Per-</t>
  </si>
  <si>
    <t>misos / 10 Permisos solicitados</t>
  </si>
  <si>
    <t xml:space="preserve">Permisos </t>
  </si>
  <si>
    <t>Otorgados</t>
  </si>
  <si>
    <t>FORMULA DEL INDICADOR: Emitir 130 Re-</t>
  </si>
  <si>
    <t>soluciones / 130 Resoluciones Requeridas</t>
  </si>
  <si>
    <t>Resoluciones</t>
  </si>
  <si>
    <t>02</t>
  </si>
  <si>
    <t>ELECTRICIDAD</t>
  </si>
  <si>
    <t>FORMULA DEL INDICADOR: No. De NOM,</t>
  </si>
  <si>
    <t>no existan en la Legislación Mexicana</t>
  </si>
  <si>
    <t>Indice de</t>
  </si>
  <si>
    <t xml:space="preserve">Sufiencia de </t>
  </si>
  <si>
    <t>Normatividad</t>
  </si>
  <si>
    <t>FORMULA DEL INDICADOR: No. De Asisten-</t>
  </si>
  <si>
    <t>cias Técnicas Realizadas / Asistencias Téc-</t>
  </si>
  <si>
    <t>nicas Solicitadas (1600/2000*100)</t>
  </si>
  <si>
    <t xml:space="preserve">Asistencia </t>
  </si>
  <si>
    <t>Técnica</t>
  </si>
  <si>
    <t>A00</t>
  </si>
  <si>
    <t>Comisión Nacional de Seguridad Nuclear y</t>
  </si>
  <si>
    <t>Salvaguardias</t>
  </si>
  <si>
    <t>B00</t>
  </si>
  <si>
    <t>Comisión Nacional para el Ahorro de Energía</t>
  </si>
  <si>
    <t>201</t>
  </si>
  <si>
    <t>Promover la aplicación de políticas públicas</t>
  </si>
  <si>
    <t>sectoriales</t>
  </si>
  <si>
    <t>FORMULA DEL INDICADOR: Población obje-</t>
  </si>
  <si>
    <t>tivo cubierta / Población objetivo</t>
  </si>
  <si>
    <t>(80,000/100,000*100)</t>
  </si>
  <si>
    <t>FORMULA DEL INDICADOR: No. De Inspec-</t>
  </si>
  <si>
    <t>ciones Programadas / Usuarios sujetos a Ins-</t>
  </si>
  <si>
    <t>peccionar</t>
  </si>
  <si>
    <t>Supervisión a</t>
  </si>
  <si>
    <t>Instalaciones</t>
  </si>
  <si>
    <t>Radiactivas</t>
  </si>
  <si>
    <t>Eficiencia en</t>
  </si>
  <si>
    <t>la explotación</t>
  </si>
  <si>
    <t>de los recursos</t>
  </si>
  <si>
    <t>Emitidas</t>
  </si>
  <si>
    <t>FORMULA DEL INDICADOR: Otorgar 20 Per-</t>
  </si>
  <si>
    <t>misos / 20 permisos Requeridos</t>
  </si>
  <si>
    <t>Permisos</t>
  </si>
  <si>
    <t>508</t>
  </si>
  <si>
    <t>Transmitir y transformar energía eléctrica</t>
  </si>
  <si>
    <t>T1O</t>
  </si>
  <si>
    <t>Luz y Fuerza del Centro</t>
  </si>
  <si>
    <t>TOTAL DE GASTO PROGRAMABLE</t>
  </si>
  <si>
    <t>misos / 590 Permisos Solicitados</t>
  </si>
  <si>
    <t>Proyectos de NOM y Proyectos de reglamen-</t>
  </si>
  <si>
    <t>tos/No. De guías recomendadas por OIEA que</t>
  </si>
  <si>
    <t>N000</t>
  </si>
  <si>
    <t>Actividad institucional no asociada a proyectos</t>
  </si>
  <si>
    <t>Pagar las aportaciones del Gobierno Federal</t>
  </si>
  <si>
    <t>Diseñar políticas publicas y las estrategias</t>
  </si>
  <si>
    <t>Proporcionar asesoría, así como apoyo técni-</t>
  </si>
  <si>
    <t>co</t>
  </si>
  <si>
    <t>FORMULA DEL INDICADOR: Emitir 7 Ordena-</t>
  </si>
  <si>
    <t>mientos jurídicos / 8 Ordenamientos jurídicos</t>
  </si>
  <si>
    <t>solicitados</t>
  </si>
  <si>
    <t>Elaborar ante-</t>
  </si>
  <si>
    <t>proyectos de</t>
  </si>
  <si>
    <t>Permisos / 15,960 Permisos solicitados</t>
  </si>
  <si>
    <t>ordenamien-</t>
  </si>
  <si>
    <t>tos jurídicos</t>
  </si>
  <si>
    <t>de permisos</t>
  </si>
  <si>
    <t>de inversión</t>
  </si>
  <si>
    <t>difusión</t>
  </si>
  <si>
    <t>HOJA 2 DE 16.</t>
  </si>
  <si>
    <t>HOJA 3 DE 16.</t>
  </si>
  <si>
    <t>HOJA 4 DE 16.</t>
  </si>
  <si>
    <t>HOJA 5 DE 16.</t>
  </si>
  <si>
    <t>HOJA 6 DE 16.</t>
  </si>
  <si>
    <t>HOJA 7 DE 16.</t>
  </si>
  <si>
    <t>HOJA 8 DE 16.</t>
  </si>
  <si>
    <t>HOJA 9 DE 16.</t>
  </si>
  <si>
    <t>HOJA 10 DE 16.</t>
  </si>
  <si>
    <t>HOJA 11 DE 16.</t>
  </si>
  <si>
    <t>HOJA 12 DE 16.</t>
  </si>
  <si>
    <t>HOJA 13 DE 16.</t>
  </si>
  <si>
    <t>HOJA 14 DE 16.</t>
  </si>
  <si>
    <t>HOJA 15 DE 16.</t>
  </si>
  <si>
    <t>HOJA 16 DE 16.</t>
  </si>
  <si>
    <t xml:space="preserve"> D E P E N D E N C I A :  Secretaría de Energía</t>
  </si>
  <si>
    <t>Origen de los Recursos:</t>
  </si>
  <si>
    <t>DEVENGADO:</t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</si>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</sst>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2" width="13.69140625" style="0" customWidth="1"/>
    <col min="13" max="13" width="11.69140625" style="0" customWidth="1"/>
    <col min="14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240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38</v>
      </c>
      <c r="C13" s="40"/>
      <c r="D13" s="40"/>
      <c r="E13" s="40"/>
      <c r="F13" s="41"/>
      <c r="G13" s="42"/>
      <c r="H13" s="43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+S14+S15</f>
        <v>338855.39999999997</v>
      </c>
      <c r="T13" s="81">
        <f>+T14+T15</f>
        <v>338855.39999999997</v>
      </c>
      <c r="U13" s="88">
        <f>+U14+U15</f>
        <v>338855.39999999997</v>
      </c>
      <c r="V13" s="80">
        <f>U13/S13*100</f>
        <v>100</v>
      </c>
      <c r="W13" s="81">
        <f>U13/T13*100</f>
        <v>100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/>
      <c r="T14" s="81"/>
      <c r="U14" s="8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41</v>
      </c>
      <c r="K15" s="49"/>
      <c r="L15" s="42"/>
      <c r="M15" s="86"/>
      <c r="N15" s="71"/>
      <c r="O15" s="72"/>
      <c r="P15" s="70"/>
      <c r="Q15" s="78"/>
      <c r="R15" s="79"/>
      <c r="S15" s="80">
        <f>+S19</f>
        <v>338855.39999999997</v>
      </c>
      <c r="T15" s="81">
        <f>+T19</f>
        <v>338855.39999999997</v>
      </c>
      <c r="U15" s="88">
        <f>+U19</f>
        <v>338855.39999999997</v>
      </c>
      <c r="V15" s="80">
        <f>U15/S15*100</f>
        <v>100</v>
      </c>
      <c r="W15" s="81">
        <f>U15/T15*100</f>
        <v>100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 t="s">
        <v>44</v>
      </c>
      <c r="D17" s="40"/>
      <c r="E17" s="40"/>
      <c r="F17" s="41"/>
      <c r="G17" s="42"/>
      <c r="H17" s="43"/>
      <c r="I17" s="44"/>
      <c r="J17" s="48" t="s">
        <v>42</v>
      </c>
      <c r="K17" s="49"/>
      <c r="L17" s="42"/>
      <c r="M17" s="86"/>
      <c r="N17" s="71"/>
      <c r="O17" s="72"/>
      <c r="P17" s="70"/>
      <c r="Q17" s="78"/>
      <c r="R17" s="79"/>
      <c r="S17" s="80">
        <f>+S18+S19</f>
        <v>338855.39999999997</v>
      </c>
      <c r="T17" s="81">
        <f>+T18+T19</f>
        <v>338855.39999999997</v>
      </c>
      <c r="U17" s="88">
        <f>+U18+U19</f>
        <v>338855.39999999997</v>
      </c>
      <c r="V17" s="80">
        <f>U17/S17*100</f>
        <v>100</v>
      </c>
      <c r="W17" s="81">
        <f>U17/T17*100</f>
        <v>100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40</v>
      </c>
      <c r="K18" s="49"/>
      <c r="L18" s="42"/>
      <c r="M18" s="86"/>
      <c r="N18" s="71"/>
      <c r="O18" s="72"/>
      <c r="P18" s="70"/>
      <c r="Q18" s="78"/>
      <c r="R18" s="79"/>
      <c r="S18" s="80"/>
      <c r="T18" s="81"/>
      <c r="U18" s="88"/>
      <c r="V18" s="80"/>
      <c r="W18" s="81"/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41</v>
      </c>
      <c r="K19" s="49"/>
      <c r="L19" s="42"/>
      <c r="M19" s="86"/>
      <c r="N19" s="71"/>
      <c r="O19" s="72"/>
      <c r="P19" s="70"/>
      <c r="Q19" s="78"/>
      <c r="R19" s="79"/>
      <c r="S19" s="80">
        <f>+S23</f>
        <v>338855.39999999997</v>
      </c>
      <c r="T19" s="81">
        <f>+T23</f>
        <v>338855.39999999997</v>
      </c>
      <c r="U19" s="88">
        <f>+U23</f>
        <v>338855.39999999997</v>
      </c>
      <c r="V19" s="80">
        <f>U19/S19*100</f>
        <v>100</v>
      </c>
      <c r="W19" s="81">
        <f>U19/T19*100</f>
        <v>100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 t="s">
        <v>45</v>
      </c>
      <c r="E21" s="40"/>
      <c r="F21" s="41"/>
      <c r="G21" s="42"/>
      <c r="H21" s="43"/>
      <c r="I21" s="44"/>
      <c r="J21" s="48" t="s">
        <v>43</v>
      </c>
      <c r="K21" s="49"/>
      <c r="L21" s="42"/>
      <c r="M21" s="86"/>
      <c r="N21" s="71"/>
      <c r="O21" s="72"/>
      <c r="P21" s="70"/>
      <c r="Q21" s="78"/>
      <c r="R21" s="79"/>
      <c r="S21" s="80">
        <f>+S22+S23</f>
        <v>338855.39999999997</v>
      </c>
      <c r="T21" s="81">
        <f>+T22+T23</f>
        <v>338855.39999999997</v>
      </c>
      <c r="U21" s="88">
        <f>+U22+U23</f>
        <v>338855.39999999997</v>
      </c>
      <c r="V21" s="80">
        <f>U21/S21*100</f>
        <v>100</v>
      </c>
      <c r="W21" s="81">
        <f>U21/T21*100</f>
        <v>100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40</v>
      </c>
      <c r="K22" s="49"/>
      <c r="L22" s="42"/>
      <c r="M22" s="86"/>
      <c r="N22" s="71"/>
      <c r="O22" s="72"/>
      <c r="P22" s="70"/>
      <c r="Q22" s="78"/>
      <c r="R22" s="79"/>
      <c r="S22" s="80"/>
      <c r="T22" s="81"/>
      <c r="U22" s="88"/>
      <c r="V22" s="80"/>
      <c r="W22" s="81"/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41</v>
      </c>
      <c r="K23" s="49"/>
      <c r="L23" s="42"/>
      <c r="M23" s="86"/>
      <c r="N23" s="71"/>
      <c r="O23" s="72"/>
      <c r="P23" s="70"/>
      <c r="Q23" s="78"/>
      <c r="R23" s="79"/>
      <c r="S23" s="80">
        <f>+S28</f>
        <v>338855.39999999997</v>
      </c>
      <c r="T23" s="81">
        <f>+T28</f>
        <v>338855.39999999997</v>
      </c>
      <c r="U23" s="88">
        <f>+U28</f>
        <v>338855.39999999997</v>
      </c>
      <c r="V23" s="80">
        <f>U23/S23*100</f>
        <v>100</v>
      </c>
      <c r="W23" s="81">
        <f>U23/T23*100</f>
        <v>100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 t="s">
        <v>46</v>
      </c>
      <c r="F25" s="41"/>
      <c r="G25" s="42"/>
      <c r="H25" s="43"/>
      <c r="I25" s="44"/>
      <c r="J25" s="48" t="s">
        <v>47</v>
      </c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8"/>
      <c r="V25" s="80"/>
      <c r="W25" s="81"/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48</v>
      </c>
      <c r="K26" s="49"/>
      <c r="L26" s="42"/>
      <c r="M26" s="86"/>
      <c r="N26" s="71"/>
      <c r="O26" s="72"/>
      <c r="P26" s="70"/>
      <c r="Q26" s="78"/>
      <c r="R26" s="79"/>
      <c r="S26" s="80">
        <f>+S27+S28</f>
        <v>338855.39999999997</v>
      </c>
      <c r="T26" s="81">
        <f>+T27+T28</f>
        <v>338855.39999999997</v>
      </c>
      <c r="U26" s="88">
        <f>+U27+U28</f>
        <v>338855.39999999997</v>
      </c>
      <c r="V26" s="80">
        <f>U26/S26*100</f>
        <v>100</v>
      </c>
      <c r="W26" s="81">
        <f>U26/T26*100</f>
        <v>100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40</v>
      </c>
      <c r="K27" s="49"/>
      <c r="L27" s="42"/>
      <c r="M27" s="86"/>
      <c r="N27" s="71"/>
      <c r="O27" s="72"/>
      <c r="P27" s="70"/>
      <c r="Q27" s="78"/>
      <c r="R27" s="79"/>
      <c r="S27" s="80"/>
      <c r="T27" s="81"/>
      <c r="U27" s="88"/>
      <c r="V27" s="80"/>
      <c r="W27" s="81"/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 t="s">
        <v>41</v>
      </c>
      <c r="K28" s="49"/>
      <c r="L28" s="42"/>
      <c r="M28" s="86"/>
      <c r="N28" s="71"/>
      <c r="O28" s="72"/>
      <c r="P28" s="70"/>
      <c r="Q28" s="78"/>
      <c r="R28" s="79"/>
      <c r="S28" s="80">
        <f>+S32+S55</f>
        <v>338855.39999999997</v>
      </c>
      <c r="T28" s="80">
        <f>+T32+T55</f>
        <v>338855.39999999997</v>
      </c>
      <c r="U28" s="80">
        <f>+U32+U55</f>
        <v>338855.39999999997</v>
      </c>
      <c r="V28" s="80">
        <f>U28/S28*100</f>
        <v>100</v>
      </c>
      <c r="W28" s="81">
        <f>U28/T28*100</f>
        <v>100</v>
      </c>
      <c r="X28" s="1"/>
    </row>
    <row r="29" spans="1:24" ht="23.25">
      <c r="A29" s="1"/>
      <c r="B29" s="40"/>
      <c r="C29" s="40"/>
      <c r="D29" s="40"/>
      <c r="E29" s="40"/>
      <c r="F29" s="50"/>
      <c r="G29" s="42"/>
      <c r="H29" s="43"/>
      <c r="I29" s="44"/>
      <c r="J29" s="48"/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 t="s">
        <v>49</v>
      </c>
      <c r="G30" s="42"/>
      <c r="H30" s="43"/>
      <c r="I30" s="44"/>
      <c r="J30" s="48" t="s">
        <v>50</v>
      </c>
      <c r="K30" s="49"/>
      <c r="L30" s="42"/>
      <c r="M30" s="86"/>
      <c r="N30" s="71"/>
      <c r="O30" s="72"/>
      <c r="P30" s="70"/>
      <c r="Q30" s="78"/>
      <c r="R30" s="79"/>
      <c r="S30" s="80">
        <f>+S31+S32</f>
        <v>16119.1</v>
      </c>
      <c r="T30" s="81">
        <f>+T31+T32</f>
        <v>16119.1</v>
      </c>
      <c r="U30" s="88">
        <f>+U31+U32</f>
        <v>16119.1</v>
      </c>
      <c r="V30" s="80">
        <f>U30/S30*100</f>
        <v>100</v>
      </c>
      <c r="W30" s="81">
        <f>U30/T30*100</f>
        <v>100</v>
      </c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40</v>
      </c>
      <c r="K31" s="49"/>
      <c r="L31" s="42"/>
      <c r="M31" s="86"/>
      <c r="N31" s="71"/>
      <c r="O31" s="72"/>
      <c r="P31" s="70"/>
      <c r="Q31" s="78"/>
      <c r="R31" s="79"/>
      <c r="S31" s="80"/>
      <c r="T31" s="81"/>
      <c r="U31" s="88"/>
      <c r="V31" s="80"/>
      <c r="W31" s="81"/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 t="s">
        <v>41</v>
      </c>
      <c r="K32" s="49"/>
      <c r="L32" s="42"/>
      <c r="M32" s="86"/>
      <c r="N32" s="71"/>
      <c r="O32" s="72"/>
      <c r="P32" s="70"/>
      <c r="Q32" s="78"/>
      <c r="R32" s="79"/>
      <c r="S32" s="80">
        <f>+S36</f>
        <v>16119.1</v>
      </c>
      <c r="T32" s="81">
        <f>+T36</f>
        <v>16119.1</v>
      </c>
      <c r="U32" s="88">
        <f>+U36</f>
        <v>16119.1</v>
      </c>
      <c r="V32" s="80">
        <f>U32/S32*100</f>
        <v>100</v>
      </c>
      <c r="W32" s="81">
        <f>U32/T32*100</f>
        <v>100</v>
      </c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3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/>
      <c r="T33" s="81"/>
      <c r="U33" s="88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41"/>
      <c r="G34" s="40" t="s">
        <v>208</v>
      </c>
      <c r="H34" s="40"/>
      <c r="I34" s="44"/>
      <c r="J34" s="48" t="s">
        <v>209</v>
      </c>
      <c r="K34" s="49"/>
      <c r="L34" s="42"/>
      <c r="M34" s="86"/>
      <c r="N34" s="71"/>
      <c r="O34" s="72"/>
      <c r="P34" s="70"/>
      <c r="Q34" s="78"/>
      <c r="R34" s="79"/>
      <c r="S34" s="80">
        <f>+S35+S36</f>
        <v>16119.1</v>
      </c>
      <c r="T34" s="81">
        <f>+T35+T36</f>
        <v>16119.1</v>
      </c>
      <c r="U34" s="88">
        <f>+U35+U36</f>
        <v>16119.1</v>
      </c>
      <c r="V34" s="80">
        <f>U34/S34*100</f>
        <v>100</v>
      </c>
      <c r="W34" s="81">
        <f>U34/T34*100</f>
        <v>100</v>
      </c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40</v>
      </c>
      <c r="K35" s="49"/>
      <c r="L35" s="42"/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 t="s">
        <v>41</v>
      </c>
      <c r="K36" s="49"/>
      <c r="L36" s="42"/>
      <c r="M36" s="86"/>
      <c r="N36" s="71"/>
      <c r="O36" s="72"/>
      <c r="P36" s="70"/>
      <c r="Q36" s="78"/>
      <c r="R36" s="79"/>
      <c r="S36" s="80">
        <v>16119.1</v>
      </c>
      <c r="T36" s="81">
        <v>16119.1</v>
      </c>
      <c r="U36" s="88">
        <v>16119.1</v>
      </c>
      <c r="V36" s="80">
        <f>U36/S36*100</f>
        <v>100</v>
      </c>
      <c r="W36" s="81">
        <f>U36/T36*100</f>
        <v>100</v>
      </c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/>
      <c r="K37" s="49"/>
      <c r="L37" s="42"/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50"/>
      <c r="G38" s="42"/>
      <c r="H38" s="40" t="s">
        <v>51</v>
      </c>
      <c r="I38" s="44"/>
      <c r="J38" s="48" t="s">
        <v>52</v>
      </c>
      <c r="K38" s="49"/>
      <c r="L38" s="86"/>
      <c r="M38" s="71"/>
      <c r="N38" s="72"/>
      <c r="O38" s="70"/>
      <c r="P38" s="78"/>
      <c r="Q38" s="79"/>
      <c r="R38" s="80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0"/>
      <c r="I39" s="44"/>
      <c r="J39" s="48" t="s">
        <v>40</v>
      </c>
      <c r="K39" s="49"/>
      <c r="L39" s="86"/>
      <c r="M39" s="71"/>
      <c r="N39" s="72"/>
      <c r="O39" s="70"/>
      <c r="P39" s="78"/>
      <c r="Q39" s="79"/>
      <c r="R39" s="80"/>
      <c r="S39" s="80">
        <f>+S40+S41</f>
        <v>16119.1</v>
      </c>
      <c r="T39" s="81">
        <f>+T40+T41</f>
        <v>16119.1</v>
      </c>
      <c r="U39" s="88">
        <f>+U40+U41</f>
        <v>16119.1</v>
      </c>
      <c r="V39" s="80">
        <f>U39/S39*100</f>
        <v>100</v>
      </c>
      <c r="W39" s="81">
        <f>U39/T39*100</f>
        <v>100</v>
      </c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 t="s">
        <v>41</v>
      </c>
      <c r="K40" s="49"/>
      <c r="L40" s="86"/>
      <c r="M40" s="71"/>
      <c r="N40" s="72"/>
      <c r="O40" s="70"/>
      <c r="P40" s="78"/>
      <c r="Q40" s="79"/>
      <c r="R40" s="80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/>
      <c r="K41" s="49"/>
      <c r="L41" s="42"/>
      <c r="M41" s="86"/>
      <c r="N41" s="71"/>
      <c r="O41" s="72"/>
      <c r="P41" s="70"/>
      <c r="Q41" s="78"/>
      <c r="R41" s="79"/>
      <c r="S41" s="80">
        <v>16119.1</v>
      </c>
      <c r="T41" s="81">
        <v>16119.1</v>
      </c>
      <c r="U41" s="88">
        <v>16119.1</v>
      </c>
      <c r="V41" s="80">
        <f>U41/S41*100</f>
        <v>100</v>
      </c>
      <c r="W41" s="81">
        <f>U41/T41*100</f>
        <v>100</v>
      </c>
      <c r="X41" s="1"/>
    </row>
    <row r="42" spans="1:25" ht="23.25">
      <c r="A42" s="1"/>
      <c r="B42" s="40"/>
      <c r="C42" s="40"/>
      <c r="D42" s="40"/>
      <c r="E42" s="40"/>
      <c r="F42" s="50" t="s">
        <v>53</v>
      </c>
      <c r="G42" s="42"/>
      <c r="H42" s="40"/>
      <c r="I42" s="44"/>
      <c r="J42" s="48" t="s">
        <v>54</v>
      </c>
      <c r="K42" s="49"/>
      <c r="L42" s="86"/>
      <c r="M42" s="71"/>
      <c r="N42" s="72"/>
      <c r="O42" s="70"/>
      <c r="P42" s="78"/>
      <c r="Q42" s="79"/>
      <c r="R42" s="80"/>
      <c r="S42" s="81"/>
      <c r="T42" s="88"/>
      <c r="U42" s="80"/>
      <c r="V42" s="81"/>
      <c r="W42" s="81"/>
      <c r="X42" s="81"/>
      <c r="Y42" s="81"/>
    </row>
    <row r="43" spans="1:25" ht="23.25">
      <c r="A43" s="1"/>
      <c r="B43" s="40"/>
      <c r="C43" s="40"/>
      <c r="D43" s="40"/>
      <c r="E43" s="40"/>
      <c r="F43" s="41"/>
      <c r="G43" s="42"/>
      <c r="H43" s="43"/>
      <c r="I43" s="44"/>
      <c r="J43" s="48" t="s">
        <v>48</v>
      </c>
      <c r="K43" s="49"/>
      <c r="L43" s="86"/>
      <c r="M43" s="71"/>
      <c r="N43" s="72"/>
      <c r="O43" s="70"/>
      <c r="P43" s="78"/>
      <c r="Q43" s="79"/>
      <c r="R43" s="80">
        <f>+R44+R45</f>
        <v>0</v>
      </c>
      <c r="S43" s="81">
        <f>+S44+S55</f>
        <v>322736.3</v>
      </c>
      <c r="T43" s="88">
        <f>+T44+T55</f>
        <v>322736.3</v>
      </c>
      <c r="U43" s="80">
        <f>+U44+U55</f>
        <v>322736.3</v>
      </c>
      <c r="V43" s="81">
        <f>T43/S43*100</f>
        <v>100</v>
      </c>
      <c r="W43" s="81">
        <f>U43/T43*100</f>
        <v>100</v>
      </c>
      <c r="X43" s="81">
        <f>V43/U43*100</f>
        <v>0.03098504878441006</v>
      </c>
      <c r="Y43" s="81"/>
    </row>
    <row r="44" spans="1:25" ht="23.25">
      <c r="A44" s="1"/>
      <c r="B44" s="40"/>
      <c r="C44" s="40"/>
      <c r="D44" s="40"/>
      <c r="E44" s="40"/>
      <c r="F44" s="41"/>
      <c r="G44" s="42"/>
      <c r="H44" s="40"/>
      <c r="I44" s="44"/>
      <c r="J44" s="48" t="s">
        <v>40</v>
      </c>
      <c r="K44" s="49"/>
      <c r="L44" s="86"/>
      <c r="M44" s="71"/>
      <c r="N44" s="72"/>
      <c r="O44" s="70"/>
      <c r="P44" s="78"/>
      <c r="Q44" s="79"/>
      <c r="R44" s="80"/>
      <c r="S44" s="81"/>
      <c r="T44" s="88"/>
      <c r="U44" s="80"/>
      <c r="V44" s="81"/>
      <c r="W44" s="81"/>
      <c r="X44" s="81"/>
      <c r="Y44" s="8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225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38</v>
      </c>
      <c r="C55" s="40" t="s">
        <v>44</v>
      </c>
      <c r="D55" s="40" t="s">
        <v>45</v>
      </c>
      <c r="E55" s="41" t="s">
        <v>46</v>
      </c>
      <c r="F55" s="41" t="s">
        <v>53</v>
      </c>
      <c r="G55" s="42"/>
      <c r="H55" s="40"/>
      <c r="I55" s="44"/>
      <c r="J55" s="48" t="s">
        <v>41</v>
      </c>
      <c r="K55" s="49"/>
      <c r="L55" s="86"/>
      <c r="M55" s="71"/>
      <c r="N55" s="72"/>
      <c r="O55" s="70"/>
      <c r="P55" s="78"/>
      <c r="Q55" s="79"/>
      <c r="R55" s="80">
        <f>+R56+R57</f>
        <v>0</v>
      </c>
      <c r="S55" s="81">
        <f>+S56+S57</f>
        <v>322736.3</v>
      </c>
      <c r="T55" s="88">
        <f>+T56+T57</f>
        <v>322736.3</v>
      </c>
      <c r="U55" s="80">
        <f>+U59</f>
        <v>322736.3</v>
      </c>
      <c r="V55" s="80">
        <f>U55/S55*100</f>
        <v>100</v>
      </c>
      <c r="W55" s="81">
        <f>U55/T55*100</f>
        <v>100</v>
      </c>
      <c r="X55" s="1"/>
    </row>
    <row r="56" spans="1:24" ht="23.25">
      <c r="A56" s="1"/>
      <c r="B56" s="40"/>
      <c r="C56" s="40"/>
      <c r="D56" s="40"/>
      <c r="E56" s="41"/>
      <c r="F56" s="41"/>
      <c r="G56" s="42"/>
      <c r="H56" s="40"/>
      <c r="I56" s="44"/>
      <c r="J56" s="48"/>
      <c r="K56" s="49"/>
      <c r="L56" s="86"/>
      <c r="M56" s="71"/>
      <c r="N56" s="72"/>
      <c r="O56" s="70"/>
      <c r="P56" s="78"/>
      <c r="Q56" s="79"/>
      <c r="R56" s="80"/>
      <c r="S56" s="81"/>
      <c r="T56" s="88"/>
      <c r="U56" s="80"/>
      <c r="V56" s="81"/>
      <c r="W56" s="81"/>
      <c r="X56" s="1"/>
    </row>
    <row r="57" spans="1:24" ht="23.25">
      <c r="A57" s="1"/>
      <c r="B57" s="43"/>
      <c r="C57" s="43"/>
      <c r="D57" s="43"/>
      <c r="E57" s="41"/>
      <c r="F57" s="41"/>
      <c r="G57" s="40" t="s">
        <v>208</v>
      </c>
      <c r="H57" s="40"/>
      <c r="I57" s="44"/>
      <c r="J57" s="48" t="s">
        <v>209</v>
      </c>
      <c r="K57" s="49"/>
      <c r="L57" s="86"/>
      <c r="M57" s="71"/>
      <c r="N57" s="72"/>
      <c r="O57" s="70"/>
      <c r="P57" s="78"/>
      <c r="Q57" s="79"/>
      <c r="R57" s="80">
        <f>+R58+R69</f>
        <v>0</v>
      </c>
      <c r="S57" s="81">
        <f>+S61+S67</f>
        <v>322736.3</v>
      </c>
      <c r="T57" s="88">
        <f>+T58+T59</f>
        <v>322736.3</v>
      </c>
      <c r="U57" s="80">
        <f>+U58+U59</f>
        <v>322736.3</v>
      </c>
      <c r="V57" s="80">
        <f>U57/S57*100</f>
        <v>100</v>
      </c>
      <c r="W57" s="81">
        <f>U57/T57*100</f>
        <v>100</v>
      </c>
      <c r="X57" s="1"/>
    </row>
    <row r="58" spans="1:24" ht="23.25">
      <c r="A58" s="1"/>
      <c r="B58" s="43"/>
      <c r="C58" s="43"/>
      <c r="D58" s="43"/>
      <c r="E58" s="41"/>
      <c r="F58" s="41"/>
      <c r="G58" s="42"/>
      <c r="H58" s="40"/>
      <c r="I58" s="44"/>
      <c r="J58" s="48" t="s">
        <v>40</v>
      </c>
      <c r="K58" s="49"/>
      <c r="L58" s="86"/>
      <c r="M58" s="71"/>
      <c r="N58" s="72"/>
      <c r="O58" s="70"/>
      <c r="P58" s="78"/>
      <c r="Q58" s="79"/>
      <c r="R58" s="80"/>
      <c r="S58" s="81"/>
      <c r="T58" s="88"/>
      <c r="U58" s="80"/>
      <c r="V58" s="81"/>
      <c r="W58" s="81"/>
      <c r="X58" s="1"/>
    </row>
    <row r="59" spans="1:24" ht="23.25">
      <c r="A59" s="1"/>
      <c r="B59" s="43"/>
      <c r="C59" s="43"/>
      <c r="D59" s="43"/>
      <c r="E59" s="50"/>
      <c r="F59" s="50"/>
      <c r="G59" s="42"/>
      <c r="H59" s="40"/>
      <c r="I59" s="44"/>
      <c r="J59" s="48" t="s">
        <v>41</v>
      </c>
      <c r="K59" s="49"/>
      <c r="L59" s="86"/>
      <c r="M59" s="71"/>
      <c r="N59" s="72"/>
      <c r="O59" s="70"/>
      <c r="P59" s="78"/>
      <c r="Q59" s="79"/>
      <c r="R59" s="80"/>
      <c r="S59" s="81">
        <f>+S63+S67</f>
        <v>322736.3</v>
      </c>
      <c r="T59" s="88">
        <f>+T63+T67</f>
        <v>322736.3</v>
      </c>
      <c r="U59" s="80">
        <f>+U63+U67</f>
        <v>322736.3</v>
      </c>
      <c r="V59" s="80">
        <f>U59/S59*100</f>
        <v>100</v>
      </c>
      <c r="W59" s="81">
        <f>U59/T59*100</f>
        <v>100</v>
      </c>
      <c r="X59" s="1"/>
    </row>
    <row r="60" spans="1:24" ht="23.25">
      <c r="A60" s="1"/>
      <c r="B60" s="40"/>
      <c r="C60" s="43"/>
      <c r="D60" s="43"/>
      <c r="E60" s="41"/>
      <c r="F60" s="41"/>
      <c r="G60" s="42"/>
      <c r="H60" s="43"/>
      <c r="I60" s="44"/>
      <c r="J60" s="48"/>
      <c r="K60" s="49"/>
      <c r="L60" s="86"/>
      <c r="M60" s="71"/>
      <c r="N60" s="72"/>
      <c r="O60" s="70"/>
      <c r="P60" s="78"/>
      <c r="Q60" s="79"/>
      <c r="R60" s="80">
        <f>+R61+R62</f>
        <v>0</v>
      </c>
      <c r="S60" s="81"/>
      <c r="T60" s="88"/>
      <c r="U60" s="80"/>
      <c r="V60" s="81"/>
      <c r="W60" s="81"/>
      <c r="X60" s="1"/>
    </row>
    <row r="61" spans="1:24" ht="23.25">
      <c r="A61" s="1"/>
      <c r="B61" s="43"/>
      <c r="C61" s="43"/>
      <c r="D61" s="43"/>
      <c r="E61" s="41"/>
      <c r="F61" s="41"/>
      <c r="G61" s="42"/>
      <c r="H61" s="40" t="s">
        <v>55</v>
      </c>
      <c r="I61" s="44"/>
      <c r="J61" s="48" t="s">
        <v>56</v>
      </c>
      <c r="K61" s="49"/>
      <c r="L61" s="86"/>
      <c r="M61" s="71"/>
      <c r="N61" s="72"/>
      <c r="O61" s="70"/>
      <c r="P61" s="78"/>
      <c r="Q61" s="79"/>
      <c r="R61" s="80">
        <f>+R62+R73</f>
        <v>0</v>
      </c>
      <c r="S61" s="81">
        <f>+S62+S63</f>
        <v>102300</v>
      </c>
      <c r="T61" s="88">
        <f>+T62+T63</f>
        <v>102300</v>
      </c>
      <c r="U61" s="80">
        <f>+U62+U63</f>
        <v>102300</v>
      </c>
      <c r="V61" s="80">
        <f>U61/S61*100</f>
        <v>100</v>
      </c>
      <c r="W61" s="81">
        <f>U61/T61*100</f>
        <v>100</v>
      </c>
      <c r="X61" s="1"/>
    </row>
    <row r="62" spans="1:24" ht="23.25">
      <c r="A62" s="1"/>
      <c r="B62" s="43"/>
      <c r="C62" s="43"/>
      <c r="D62" s="43"/>
      <c r="E62" s="41"/>
      <c r="F62" s="41"/>
      <c r="G62" s="42"/>
      <c r="H62" s="40"/>
      <c r="I62" s="44"/>
      <c r="J62" s="48" t="s">
        <v>40</v>
      </c>
      <c r="K62" s="49"/>
      <c r="L62" s="86"/>
      <c r="M62" s="71"/>
      <c r="N62" s="72"/>
      <c r="O62" s="70"/>
      <c r="P62" s="78"/>
      <c r="Q62" s="79"/>
      <c r="R62" s="80"/>
      <c r="S62" s="81"/>
      <c r="T62" s="88"/>
      <c r="U62" s="80"/>
      <c r="V62" s="81"/>
      <c r="W62" s="81"/>
      <c r="X62" s="1"/>
    </row>
    <row r="63" spans="1:24" ht="23.25">
      <c r="A63" s="1"/>
      <c r="B63" s="43"/>
      <c r="C63" s="43"/>
      <c r="D63" s="43"/>
      <c r="E63" s="41"/>
      <c r="F63" s="41"/>
      <c r="G63" s="42"/>
      <c r="H63" s="40"/>
      <c r="I63" s="44"/>
      <c r="J63" s="48" t="s">
        <v>41</v>
      </c>
      <c r="K63" s="49"/>
      <c r="L63" s="86"/>
      <c r="M63" s="71"/>
      <c r="N63" s="72"/>
      <c r="O63" s="70"/>
      <c r="P63" s="78"/>
      <c r="Q63" s="79"/>
      <c r="R63" s="80"/>
      <c r="S63" s="81">
        <v>102300</v>
      </c>
      <c r="T63" s="88">
        <v>102300</v>
      </c>
      <c r="U63" s="80">
        <v>102300</v>
      </c>
      <c r="V63" s="80">
        <f>U63/S63*100</f>
        <v>100</v>
      </c>
      <c r="W63" s="81">
        <f>U63/T63*100</f>
        <v>100</v>
      </c>
      <c r="X63" s="1"/>
    </row>
    <row r="64" spans="1:24" ht="23.25">
      <c r="A64" s="1"/>
      <c r="B64" s="43"/>
      <c r="C64" s="40"/>
      <c r="D64" s="43"/>
      <c r="E64" s="41"/>
      <c r="F64" s="41"/>
      <c r="G64" s="42"/>
      <c r="H64" s="40"/>
      <c r="I64" s="44"/>
      <c r="J64" s="48"/>
      <c r="K64" s="49"/>
      <c r="L64" s="86"/>
      <c r="M64" s="71"/>
      <c r="N64" s="72"/>
      <c r="O64" s="70"/>
      <c r="P64" s="78"/>
      <c r="Q64" s="79"/>
      <c r="R64" s="80">
        <f>+R65+R76</f>
        <v>0</v>
      </c>
      <c r="S64" s="81"/>
      <c r="T64" s="88"/>
      <c r="U64" s="80"/>
      <c r="V64" s="81"/>
      <c r="W64" s="81"/>
      <c r="X64" s="1"/>
    </row>
    <row r="65" spans="1:24" ht="23.25">
      <c r="A65" s="1"/>
      <c r="B65" s="43"/>
      <c r="C65" s="43"/>
      <c r="D65" s="43"/>
      <c r="E65" s="41"/>
      <c r="F65" s="41"/>
      <c r="G65" s="42"/>
      <c r="H65" s="40" t="s">
        <v>51</v>
      </c>
      <c r="I65" s="44"/>
      <c r="J65" s="48" t="s">
        <v>52</v>
      </c>
      <c r="K65" s="49"/>
      <c r="L65" s="42"/>
      <c r="M65" s="86"/>
      <c r="N65" s="71"/>
      <c r="O65" s="72"/>
      <c r="P65" s="70"/>
      <c r="Q65" s="78"/>
      <c r="R65" s="79"/>
      <c r="S65" s="80">
        <f>+S67</f>
        <v>220436.3</v>
      </c>
      <c r="T65" s="81">
        <f>+T67</f>
        <v>220436.3</v>
      </c>
      <c r="U65" s="88">
        <f>+U67</f>
        <v>220436.3</v>
      </c>
      <c r="V65" s="80">
        <f>U65/S65*100</f>
        <v>100</v>
      </c>
      <c r="W65" s="81">
        <f>U65/T65*100</f>
        <v>100</v>
      </c>
      <c r="X65" s="1"/>
    </row>
    <row r="66" spans="1:24" ht="23.25">
      <c r="A66" s="1"/>
      <c r="B66" s="43"/>
      <c r="C66" s="43"/>
      <c r="D66" s="43"/>
      <c r="E66" s="43"/>
      <c r="F66" s="50"/>
      <c r="G66" s="42"/>
      <c r="H66" s="43"/>
      <c r="I66" s="44"/>
      <c r="J66" s="48" t="s">
        <v>40</v>
      </c>
      <c r="K66" s="49"/>
      <c r="L66" s="42"/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3"/>
      <c r="C67" s="43"/>
      <c r="D67" s="43"/>
      <c r="E67" s="43"/>
      <c r="F67" s="41"/>
      <c r="G67" s="42"/>
      <c r="H67" s="43"/>
      <c r="I67" s="44"/>
      <c r="J67" s="48" t="s">
        <v>41</v>
      </c>
      <c r="K67" s="49"/>
      <c r="L67" s="42"/>
      <c r="M67" s="86"/>
      <c r="N67" s="71"/>
      <c r="O67" s="72"/>
      <c r="P67" s="70"/>
      <c r="Q67" s="78"/>
      <c r="R67" s="79"/>
      <c r="S67" s="80">
        <v>220436.3</v>
      </c>
      <c r="T67" s="81">
        <v>220436.3</v>
      </c>
      <c r="U67" s="88">
        <v>220436.3</v>
      </c>
      <c r="V67" s="80">
        <f>U67/S67*100</f>
        <v>100</v>
      </c>
      <c r="W67" s="81">
        <f>U67/T67*100</f>
        <v>100</v>
      </c>
      <c r="X67" s="1"/>
    </row>
    <row r="68" spans="1:24" ht="23.25">
      <c r="A68" s="1"/>
      <c r="B68" s="43"/>
      <c r="C68" s="40"/>
      <c r="D68" s="40"/>
      <c r="E68" s="43"/>
      <c r="F68" s="41"/>
      <c r="G68" s="42"/>
      <c r="H68" s="40"/>
      <c r="I68" s="44"/>
      <c r="J68" s="48"/>
      <c r="K68" s="49"/>
      <c r="L68" s="42"/>
      <c r="M68" s="86"/>
      <c r="N68" s="71"/>
      <c r="O68" s="72"/>
      <c r="P68" s="70"/>
      <c r="Q68" s="78"/>
      <c r="R68" s="79"/>
      <c r="S68" s="80"/>
      <c r="T68" s="81"/>
      <c r="U68" s="88"/>
      <c r="V68" s="80"/>
      <c r="W68" s="81"/>
      <c r="X68" s="1"/>
    </row>
    <row r="69" spans="1:24" ht="23.25">
      <c r="A69" s="1"/>
      <c r="B69" s="40" t="s">
        <v>57</v>
      </c>
      <c r="C69" s="43"/>
      <c r="D69" s="43"/>
      <c r="E69" s="43"/>
      <c r="F69" s="41"/>
      <c r="G69" s="42"/>
      <c r="H69" s="40"/>
      <c r="I69" s="44"/>
      <c r="J69" s="48" t="s">
        <v>58</v>
      </c>
      <c r="K69" s="49"/>
      <c r="L69" s="42"/>
      <c r="M69" s="86"/>
      <c r="N69" s="71"/>
      <c r="O69" s="72"/>
      <c r="P69" s="70"/>
      <c r="Q69" s="78"/>
      <c r="R69" s="79"/>
      <c r="S69" s="80">
        <f>+S70+S71</f>
        <v>29577.899999999998</v>
      </c>
      <c r="T69" s="81">
        <f>+T70+T71</f>
        <v>33632.8</v>
      </c>
      <c r="U69" s="88">
        <f>+U70+U71</f>
        <v>29978.899999999998</v>
      </c>
      <c r="V69" s="80">
        <f>U69/S69*100</f>
        <v>101.3557419559874</v>
      </c>
      <c r="W69" s="81">
        <f>U69/T69*100</f>
        <v>89.13590304702551</v>
      </c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43"/>
      <c r="I70" s="44"/>
      <c r="J70" s="48" t="s">
        <v>40</v>
      </c>
      <c r="K70" s="49"/>
      <c r="L70" s="42"/>
      <c r="M70" s="86"/>
      <c r="N70" s="71"/>
      <c r="O70" s="72"/>
      <c r="P70" s="70"/>
      <c r="Q70" s="78"/>
      <c r="R70" s="79"/>
      <c r="S70" s="80">
        <f aca="true" t="shared" si="0" ref="S70:U71">+S74</f>
        <v>26954.399999999998</v>
      </c>
      <c r="T70" s="81">
        <f t="shared" si="0"/>
        <v>30689.2</v>
      </c>
      <c r="U70" s="88">
        <f t="shared" si="0"/>
        <v>27283.3</v>
      </c>
      <c r="V70" s="80">
        <f>U70/S70*100</f>
        <v>101.22020894547829</v>
      </c>
      <c r="W70" s="81">
        <f>U70/T70*100</f>
        <v>88.9019589953469</v>
      </c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43"/>
      <c r="I71" s="44"/>
      <c r="J71" s="48" t="s">
        <v>41</v>
      </c>
      <c r="K71" s="49"/>
      <c r="L71" s="42"/>
      <c r="M71" s="86"/>
      <c r="N71" s="71"/>
      <c r="O71" s="72"/>
      <c r="P71" s="70"/>
      <c r="Q71" s="78"/>
      <c r="R71" s="79"/>
      <c r="S71" s="80">
        <f t="shared" si="0"/>
        <v>2623.5</v>
      </c>
      <c r="T71" s="81">
        <f t="shared" si="0"/>
        <v>2943.6</v>
      </c>
      <c r="U71" s="88">
        <f t="shared" si="0"/>
        <v>2695.6</v>
      </c>
      <c r="V71" s="80">
        <f>U71/S71*100</f>
        <v>102.74823708785972</v>
      </c>
      <c r="W71" s="81">
        <f>U71/T71*100</f>
        <v>91.57494224758798</v>
      </c>
      <c r="X71" s="1"/>
    </row>
    <row r="72" spans="1:24" ht="23.25">
      <c r="A72" s="1"/>
      <c r="B72" s="43"/>
      <c r="C72" s="43"/>
      <c r="D72" s="43"/>
      <c r="E72" s="43"/>
      <c r="F72" s="41"/>
      <c r="G72" s="42"/>
      <c r="H72" s="43"/>
      <c r="I72" s="44"/>
      <c r="J72" s="48"/>
      <c r="K72" s="49"/>
      <c r="L72" s="42"/>
      <c r="M72" s="86"/>
      <c r="N72" s="71"/>
      <c r="O72" s="72"/>
      <c r="P72" s="70"/>
      <c r="Q72" s="78"/>
      <c r="R72" s="79"/>
      <c r="S72" s="80"/>
      <c r="T72" s="81"/>
      <c r="U72" s="88"/>
      <c r="V72" s="80"/>
      <c r="W72" s="81"/>
      <c r="X72" s="1"/>
    </row>
    <row r="73" spans="1:24" ht="23.25">
      <c r="A73" s="1"/>
      <c r="B73" s="43"/>
      <c r="C73" s="40" t="s">
        <v>60</v>
      </c>
      <c r="D73" s="43"/>
      <c r="E73" s="43"/>
      <c r="F73" s="41"/>
      <c r="G73" s="42"/>
      <c r="H73" s="43"/>
      <c r="I73" s="44"/>
      <c r="J73" s="48" t="s">
        <v>59</v>
      </c>
      <c r="K73" s="49"/>
      <c r="L73" s="42"/>
      <c r="M73" s="86"/>
      <c r="N73" s="71"/>
      <c r="O73" s="72"/>
      <c r="P73" s="70"/>
      <c r="Q73" s="78"/>
      <c r="R73" s="79"/>
      <c r="S73" s="80">
        <f>+S74+S75</f>
        <v>29577.899999999998</v>
      </c>
      <c r="T73" s="81">
        <f>+T74+T75</f>
        <v>33632.8</v>
      </c>
      <c r="U73" s="88">
        <f>+U74+U75</f>
        <v>29978.899999999998</v>
      </c>
      <c r="V73" s="80">
        <f>U73/S73*100</f>
        <v>101.3557419559874</v>
      </c>
      <c r="W73" s="81">
        <f>U73/T73*100</f>
        <v>89.13590304702551</v>
      </c>
      <c r="X73" s="1"/>
    </row>
    <row r="74" spans="1:24" ht="23.25">
      <c r="A74" s="1"/>
      <c r="B74" s="43"/>
      <c r="C74" s="43"/>
      <c r="D74" s="43"/>
      <c r="E74" s="43"/>
      <c r="F74" s="41"/>
      <c r="G74" s="42"/>
      <c r="H74" s="43"/>
      <c r="I74" s="44"/>
      <c r="J74" s="48" t="s">
        <v>40</v>
      </c>
      <c r="K74" s="49"/>
      <c r="L74" s="42"/>
      <c r="M74" s="86"/>
      <c r="N74" s="71"/>
      <c r="O74" s="72"/>
      <c r="P74" s="70"/>
      <c r="Q74" s="78"/>
      <c r="R74" s="79"/>
      <c r="S74" s="80">
        <f>+S79</f>
        <v>26954.399999999998</v>
      </c>
      <c r="T74" s="81">
        <f>+T79</f>
        <v>30689.2</v>
      </c>
      <c r="U74" s="88">
        <f>+U79</f>
        <v>27283.3</v>
      </c>
      <c r="V74" s="80">
        <f>U74/S74*100</f>
        <v>101.22020894547829</v>
      </c>
      <c r="W74" s="81">
        <f>U74/T74*100</f>
        <v>88.9019589953469</v>
      </c>
      <c r="X74" s="1"/>
    </row>
    <row r="75" spans="1:24" ht="23.25">
      <c r="A75" s="1"/>
      <c r="B75" s="43"/>
      <c r="C75" s="43"/>
      <c r="D75" s="43"/>
      <c r="E75" s="43"/>
      <c r="F75" s="50"/>
      <c r="G75" s="42"/>
      <c r="H75" s="43"/>
      <c r="I75" s="44"/>
      <c r="J75" s="48" t="s">
        <v>41</v>
      </c>
      <c r="K75" s="49"/>
      <c r="L75" s="42"/>
      <c r="M75" s="86"/>
      <c r="N75" s="71"/>
      <c r="O75" s="72"/>
      <c r="P75" s="70"/>
      <c r="Q75" s="78"/>
      <c r="R75" s="79"/>
      <c r="S75" s="80">
        <f>+S84</f>
        <v>2623.5</v>
      </c>
      <c r="T75" s="81">
        <f>+T84</f>
        <v>2943.6</v>
      </c>
      <c r="U75" s="88">
        <f>+U80</f>
        <v>2695.6</v>
      </c>
      <c r="V75" s="80">
        <f>U75/S75*100</f>
        <v>102.74823708785972</v>
      </c>
      <c r="W75" s="81">
        <f>U75/T75*100</f>
        <v>91.57494224758798</v>
      </c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43"/>
      <c r="I76" s="44"/>
      <c r="J76" s="48"/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3"/>
      <c r="C77" s="40"/>
      <c r="D77" s="40" t="s">
        <v>61</v>
      </c>
      <c r="E77" s="43"/>
      <c r="F77" s="41"/>
      <c r="G77" s="42"/>
      <c r="H77" s="40"/>
      <c r="I77" s="44"/>
      <c r="J77" s="48" t="s">
        <v>62</v>
      </c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3"/>
      <c r="C78" s="43"/>
      <c r="D78" s="43"/>
      <c r="E78" s="43"/>
      <c r="F78" s="41"/>
      <c r="G78" s="42"/>
      <c r="H78" s="40"/>
      <c r="I78" s="44"/>
      <c r="J78" s="48" t="s">
        <v>63</v>
      </c>
      <c r="K78" s="49"/>
      <c r="L78" s="42"/>
      <c r="M78" s="86"/>
      <c r="N78" s="71"/>
      <c r="O78" s="72"/>
      <c r="P78" s="70"/>
      <c r="Q78" s="78"/>
      <c r="R78" s="79"/>
      <c r="S78" s="80">
        <f>+S79+S80</f>
        <v>29577.899999999998</v>
      </c>
      <c r="T78" s="81">
        <f>+T79+T80</f>
        <v>33632.8</v>
      </c>
      <c r="U78" s="88">
        <f>+U79+U80</f>
        <v>29978.899999999998</v>
      </c>
      <c r="V78" s="80">
        <f>U78/S78*100</f>
        <v>101.3557419559874</v>
      </c>
      <c r="W78" s="81">
        <f>U78/T78*100</f>
        <v>89.13590304702551</v>
      </c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3"/>
      <c r="I79" s="44"/>
      <c r="J79" s="48" t="s">
        <v>40</v>
      </c>
      <c r="K79" s="49"/>
      <c r="L79" s="42"/>
      <c r="M79" s="86"/>
      <c r="N79" s="71"/>
      <c r="O79" s="72"/>
      <c r="P79" s="70"/>
      <c r="Q79" s="78"/>
      <c r="R79" s="79"/>
      <c r="S79" s="80">
        <f aca="true" t="shared" si="1" ref="S79:U80">+S83</f>
        <v>26954.399999999998</v>
      </c>
      <c r="T79" s="81">
        <f t="shared" si="1"/>
        <v>30689.2</v>
      </c>
      <c r="U79" s="88">
        <f t="shared" si="1"/>
        <v>27283.3</v>
      </c>
      <c r="V79" s="80">
        <f>U79/S79*100</f>
        <v>101.22020894547829</v>
      </c>
      <c r="W79" s="81">
        <f>U79/T79*100</f>
        <v>88.9019589953469</v>
      </c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3"/>
      <c r="I80" s="44"/>
      <c r="J80" s="48" t="s">
        <v>41</v>
      </c>
      <c r="K80" s="49"/>
      <c r="L80" s="42"/>
      <c r="M80" s="86"/>
      <c r="N80" s="71"/>
      <c r="O80" s="72"/>
      <c r="P80" s="70"/>
      <c r="Q80" s="78"/>
      <c r="R80" s="79"/>
      <c r="S80" s="80">
        <f t="shared" si="1"/>
        <v>2623.5</v>
      </c>
      <c r="T80" s="81">
        <f t="shared" si="1"/>
        <v>2943.6</v>
      </c>
      <c r="U80" s="88">
        <f t="shared" si="1"/>
        <v>2695.6</v>
      </c>
      <c r="V80" s="80">
        <f>U80/S80*100</f>
        <v>102.74823708785972</v>
      </c>
      <c r="W80" s="81">
        <f>U80/T80*100</f>
        <v>91.57494224758798</v>
      </c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3"/>
      <c r="I81" s="44"/>
      <c r="J81" s="48"/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3"/>
      <c r="C82" s="43"/>
      <c r="D82" s="43"/>
      <c r="E82" s="40" t="s">
        <v>64</v>
      </c>
      <c r="F82" s="41"/>
      <c r="G82" s="42"/>
      <c r="H82" s="43"/>
      <c r="I82" s="44"/>
      <c r="J82" s="48" t="s">
        <v>65</v>
      </c>
      <c r="K82" s="49"/>
      <c r="L82" s="42"/>
      <c r="M82" s="86"/>
      <c r="N82" s="71"/>
      <c r="O82" s="72"/>
      <c r="P82" s="70"/>
      <c r="Q82" s="78"/>
      <c r="R82" s="79"/>
      <c r="S82" s="80">
        <f>+S83+S84</f>
        <v>29577.899999999998</v>
      </c>
      <c r="T82" s="81">
        <f>+T83+T84</f>
        <v>33632.8</v>
      </c>
      <c r="U82" s="88">
        <f>+U83+U84</f>
        <v>29978.899999999998</v>
      </c>
      <c r="V82" s="80">
        <f>U82/S82*100</f>
        <v>101.3557419559874</v>
      </c>
      <c r="W82" s="81">
        <f>U82/T82*100</f>
        <v>89.13590304702551</v>
      </c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3"/>
      <c r="I83" s="44"/>
      <c r="J83" s="48" t="s">
        <v>40</v>
      </c>
      <c r="K83" s="49"/>
      <c r="L83" s="42"/>
      <c r="M83" s="86"/>
      <c r="N83" s="71"/>
      <c r="O83" s="72"/>
      <c r="P83" s="70"/>
      <c r="Q83" s="78"/>
      <c r="R83" s="79"/>
      <c r="S83" s="80">
        <f aca="true" t="shared" si="2" ref="S83:U84">+S87</f>
        <v>26954.399999999998</v>
      </c>
      <c r="T83" s="81">
        <f t="shared" si="2"/>
        <v>30689.2</v>
      </c>
      <c r="U83" s="88">
        <f t="shared" si="2"/>
        <v>27283.3</v>
      </c>
      <c r="V83" s="80">
        <f>U83/S83*100</f>
        <v>101.22020894547829</v>
      </c>
      <c r="W83" s="81">
        <f>U83/T83*100</f>
        <v>88.9019589953469</v>
      </c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3"/>
      <c r="I84" s="44"/>
      <c r="J84" s="48" t="s">
        <v>41</v>
      </c>
      <c r="K84" s="49"/>
      <c r="L84" s="42"/>
      <c r="M84" s="86"/>
      <c r="N84" s="71"/>
      <c r="O84" s="72"/>
      <c r="P84" s="70"/>
      <c r="Q84" s="78"/>
      <c r="R84" s="79"/>
      <c r="S84" s="80">
        <f t="shared" si="2"/>
        <v>2623.5</v>
      </c>
      <c r="T84" s="81">
        <f t="shared" si="2"/>
        <v>2943.6</v>
      </c>
      <c r="U84" s="88">
        <f t="shared" si="2"/>
        <v>2695.6</v>
      </c>
      <c r="V84" s="80">
        <f>U84/S84*100</f>
        <v>102.74823708785972</v>
      </c>
      <c r="W84" s="81">
        <f>U84/T84*100</f>
        <v>91.57494224758798</v>
      </c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/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43"/>
      <c r="E86" s="43"/>
      <c r="F86" s="50" t="s">
        <v>66</v>
      </c>
      <c r="G86" s="42"/>
      <c r="H86" s="43"/>
      <c r="I86" s="44"/>
      <c r="J86" s="48" t="s">
        <v>210</v>
      </c>
      <c r="K86" s="49"/>
      <c r="L86" s="42"/>
      <c r="M86" s="86"/>
      <c r="N86" s="71"/>
      <c r="O86" s="72"/>
      <c r="P86" s="70"/>
      <c r="Q86" s="78"/>
      <c r="R86" s="79"/>
      <c r="S86" s="80">
        <f>+S87+S88</f>
        <v>29577.899999999998</v>
      </c>
      <c r="T86" s="81">
        <f>+T87+T88</f>
        <v>33632.8</v>
      </c>
      <c r="U86" s="88">
        <f>+U87+U88</f>
        <v>29978.899999999998</v>
      </c>
      <c r="V86" s="80">
        <f>U86/S86*100</f>
        <v>101.3557419559874</v>
      </c>
      <c r="W86" s="81">
        <f>U86/T86*100</f>
        <v>89.13590304702551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0"/>
      <c r="I87" s="44"/>
      <c r="J87" s="48" t="s">
        <v>40</v>
      </c>
      <c r="K87" s="49"/>
      <c r="L87" s="42"/>
      <c r="M87" s="86"/>
      <c r="N87" s="71"/>
      <c r="O87" s="72"/>
      <c r="P87" s="70"/>
      <c r="Q87" s="78"/>
      <c r="R87" s="79"/>
      <c r="S87" s="80">
        <f aca="true" t="shared" si="3" ref="S87:U88">+S101</f>
        <v>26954.399999999998</v>
      </c>
      <c r="T87" s="81">
        <f t="shared" si="3"/>
        <v>30689.2</v>
      </c>
      <c r="U87" s="88">
        <f t="shared" si="3"/>
        <v>27283.3</v>
      </c>
      <c r="V87" s="80">
        <f>U87/S87*100</f>
        <v>101.22020894547829</v>
      </c>
      <c r="W87" s="81">
        <f>U87/T87*100</f>
        <v>88.9019589953469</v>
      </c>
      <c r="X87" s="1"/>
    </row>
    <row r="88" spans="1:24" ht="23.25">
      <c r="A88" s="1"/>
      <c r="B88" s="43"/>
      <c r="C88" s="43"/>
      <c r="D88" s="43"/>
      <c r="E88" s="43"/>
      <c r="F88" s="41"/>
      <c r="G88" s="42"/>
      <c r="H88" s="43"/>
      <c r="I88" s="44"/>
      <c r="J88" s="48" t="s">
        <v>41</v>
      </c>
      <c r="K88" s="49"/>
      <c r="L88" s="42"/>
      <c r="M88" s="86"/>
      <c r="N88" s="71"/>
      <c r="O88" s="72"/>
      <c r="P88" s="70"/>
      <c r="Q88" s="78"/>
      <c r="R88" s="79"/>
      <c r="S88" s="80">
        <f t="shared" si="3"/>
        <v>2623.5</v>
      </c>
      <c r="T88" s="81">
        <f t="shared" si="3"/>
        <v>2943.6</v>
      </c>
      <c r="U88" s="88">
        <f t="shared" si="3"/>
        <v>2695.6</v>
      </c>
      <c r="V88" s="80">
        <f>U88/S88*100</f>
        <v>102.74823708785972</v>
      </c>
      <c r="W88" s="81">
        <f>U88/T88*100</f>
        <v>91.57494224758798</v>
      </c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226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57</v>
      </c>
      <c r="C100" s="40" t="s">
        <v>60</v>
      </c>
      <c r="D100" s="40" t="s">
        <v>61</v>
      </c>
      <c r="E100" s="40" t="s">
        <v>64</v>
      </c>
      <c r="F100" s="50" t="s">
        <v>66</v>
      </c>
      <c r="G100" s="40" t="s">
        <v>208</v>
      </c>
      <c r="H100" s="40"/>
      <c r="I100" s="44"/>
      <c r="J100" s="48" t="s">
        <v>209</v>
      </c>
      <c r="K100" s="49"/>
      <c r="L100" s="42"/>
      <c r="M100" s="86"/>
      <c r="N100" s="71"/>
      <c r="O100" s="72"/>
      <c r="P100" s="70"/>
      <c r="Q100" s="78"/>
      <c r="R100" s="79"/>
      <c r="S100" s="80">
        <f>+S101+S102</f>
        <v>29577.899999999998</v>
      </c>
      <c r="T100" s="81">
        <f>+T101+T102</f>
        <v>33632.8</v>
      </c>
      <c r="U100" s="88">
        <f>+U101+U102</f>
        <v>29978.899999999998</v>
      </c>
      <c r="V100" s="80">
        <f>U100/S100*100</f>
        <v>101.3557419559874</v>
      </c>
      <c r="W100" s="81">
        <f>U100/T100*100</f>
        <v>89.13590304702551</v>
      </c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0"/>
      <c r="I101" s="44"/>
      <c r="J101" s="48" t="s">
        <v>40</v>
      </c>
      <c r="K101" s="49"/>
      <c r="L101" s="42"/>
      <c r="M101" s="86"/>
      <c r="N101" s="71"/>
      <c r="O101" s="72"/>
      <c r="P101" s="70"/>
      <c r="Q101" s="78"/>
      <c r="R101" s="79"/>
      <c r="S101" s="80">
        <f aca="true" t="shared" si="4" ref="S101:U102">+S105+S108+S111+S114+S117+S120+S124+S128+S132+S147+S150+S153+S156+S160+S163+S166+S170+S174</f>
        <v>26954.399999999998</v>
      </c>
      <c r="T101" s="80">
        <f t="shared" si="4"/>
        <v>30689.2</v>
      </c>
      <c r="U101" s="80">
        <f t="shared" si="4"/>
        <v>27283.3</v>
      </c>
      <c r="V101" s="80">
        <f>U101/S101*100</f>
        <v>101.22020894547829</v>
      </c>
      <c r="W101" s="81">
        <f>U101/T101*100</f>
        <v>88.9019589953469</v>
      </c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0"/>
      <c r="I102" s="44"/>
      <c r="J102" s="48" t="s">
        <v>41</v>
      </c>
      <c r="K102" s="49"/>
      <c r="L102" s="42"/>
      <c r="M102" s="86"/>
      <c r="N102" s="71"/>
      <c r="O102" s="72"/>
      <c r="P102" s="70"/>
      <c r="Q102" s="78"/>
      <c r="R102" s="79"/>
      <c r="S102" s="80">
        <f t="shared" si="4"/>
        <v>2623.5</v>
      </c>
      <c r="T102" s="80">
        <f t="shared" si="4"/>
        <v>2943.6</v>
      </c>
      <c r="U102" s="80">
        <f t="shared" si="4"/>
        <v>2695.6</v>
      </c>
      <c r="V102" s="80">
        <f>U102/S102*100</f>
        <v>102.74823708785972</v>
      </c>
      <c r="W102" s="81">
        <f>U102/T102*100</f>
        <v>91.57494224758798</v>
      </c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/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0" t="s">
        <v>67</v>
      </c>
      <c r="I104" s="44"/>
      <c r="J104" s="48" t="s">
        <v>68</v>
      </c>
      <c r="K104" s="49"/>
      <c r="L104" s="42"/>
      <c r="M104" s="86"/>
      <c r="N104" s="71"/>
      <c r="O104" s="72"/>
      <c r="P104" s="70"/>
      <c r="Q104" s="78"/>
      <c r="R104" s="79"/>
      <c r="S104" s="80">
        <f>+S105+S106</f>
        <v>2623.5</v>
      </c>
      <c r="T104" s="81">
        <f>+T105+T106</f>
        <v>2943.6</v>
      </c>
      <c r="U104" s="88">
        <f>+U105+U106</f>
        <v>2695.6</v>
      </c>
      <c r="V104" s="80">
        <f>U104/S104*100</f>
        <v>102.74823708785972</v>
      </c>
      <c r="W104" s="81">
        <f>U104/T104*100</f>
        <v>91.57494224758798</v>
      </c>
      <c r="X104" s="1"/>
    </row>
    <row r="105" spans="1:24" ht="23.25">
      <c r="A105" s="1"/>
      <c r="B105" s="40"/>
      <c r="C105" s="43"/>
      <c r="D105" s="43"/>
      <c r="E105" s="43"/>
      <c r="F105" s="41"/>
      <c r="G105" s="42"/>
      <c r="H105" s="40"/>
      <c r="I105" s="44"/>
      <c r="J105" s="48" t="s">
        <v>40</v>
      </c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3"/>
      <c r="I106" s="44"/>
      <c r="J106" s="48" t="s">
        <v>41</v>
      </c>
      <c r="K106" s="49"/>
      <c r="L106" s="42"/>
      <c r="M106" s="86"/>
      <c r="N106" s="71"/>
      <c r="O106" s="72"/>
      <c r="P106" s="70"/>
      <c r="Q106" s="78"/>
      <c r="R106" s="79"/>
      <c r="S106" s="80">
        <v>2623.5</v>
      </c>
      <c r="T106" s="81">
        <v>2943.6</v>
      </c>
      <c r="U106" s="88">
        <v>2695.6</v>
      </c>
      <c r="V106" s="80">
        <f>U106/S106*100</f>
        <v>102.74823708785972</v>
      </c>
      <c r="W106" s="81">
        <f>U106/T106*100</f>
        <v>91.57494224758798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0" t="s">
        <v>69</v>
      </c>
      <c r="I107" s="44"/>
      <c r="J107" s="48" t="s">
        <v>70</v>
      </c>
      <c r="K107" s="49"/>
      <c r="L107" s="42"/>
      <c r="M107" s="86"/>
      <c r="N107" s="71"/>
      <c r="O107" s="72"/>
      <c r="P107" s="70"/>
      <c r="Q107" s="78"/>
      <c r="R107" s="79"/>
      <c r="S107" s="80">
        <f>+S108+S109</f>
        <v>3950.8</v>
      </c>
      <c r="T107" s="81">
        <f>+T108+T109</f>
        <v>4771.9</v>
      </c>
      <c r="U107" s="88">
        <f>+U108+U109</f>
        <v>4245.9</v>
      </c>
      <c r="V107" s="80">
        <f>U107/S107*100</f>
        <v>107.46937329148525</v>
      </c>
      <c r="W107" s="81">
        <f>U107/T107*100</f>
        <v>88.97713698945913</v>
      </c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0"/>
      <c r="I108" s="44"/>
      <c r="J108" s="48" t="s">
        <v>40</v>
      </c>
      <c r="K108" s="49"/>
      <c r="L108" s="42"/>
      <c r="M108" s="86"/>
      <c r="N108" s="71"/>
      <c r="O108" s="72"/>
      <c r="P108" s="70"/>
      <c r="Q108" s="78"/>
      <c r="R108" s="79"/>
      <c r="S108" s="80">
        <v>3950.8</v>
      </c>
      <c r="T108" s="81">
        <v>4771.9</v>
      </c>
      <c r="U108" s="88">
        <v>4245.9</v>
      </c>
      <c r="V108" s="80">
        <f>U108/S108*100</f>
        <v>107.46937329148525</v>
      </c>
      <c r="W108" s="81">
        <f>U108/T108*100</f>
        <v>88.97713698945913</v>
      </c>
      <c r="X108" s="1"/>
    </row>
    <row r="109" spans="1:24" ht="23.25">
      <c r="A109" s="1"/>
      <c r="B109" s="43"/>
      <c r="C109" s="40"/>
      <c r="D109" s="43"/>
      <c r="E109" s="43"/>
      <c r="F109" s="41"/>
      <c r="G109" s="42"/>
      <c r="H109" s="43"/>
      <c r="I109" s="44"/>
      <c r="J109" s="48" t="s">
        <v>41</v>
      </c>
      <c r="K109" s="49"/>
      <c r="L109" s="42"/>
      <c r="M109" s="86"/>
      <c r="N109" s="71"/>
      <c r="O109" s="72"/>
      <c r="P109" s="70"/>
      <c r="Q109" s="78"/>
      <c r="R109" s="79"/>
      <c r="S109" s="80">
        <v>0</v>
      </c>
      <c r="T109" s="81">
        <v>0</v>
      </c>
      <c r="U109" s="88">
        <v>0</v>
      </c>
      <c r="V109" s="80">
        <v>0</v>
      </c>
      <c r="W109" s="81">
        <v>0</v>
      </c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0" t="s">
        <v>71</v>
      </c>
      <c r="I110" s="44"/>
      <c r="J110" s="48" t="s">
        <v>74</v>
      </c>
      <c r="K110" s="49"/>
      <c r="L110" s="42"/>
      <c r="M110" s="86"/>
      <c r="N110" s="71"/>
      <c r="O110" s="72"/>
      <c r="P110" s="70"/>
      <c r="Q110" s="78"/>
      <c r="R110" s="79"/>
      <c r="S110" s="80">
        <f>+S111+S112</f>
        <v>996.9</v>
      </c>
      <c r="T110" s="81">
        <f>+T111+T112</f>
        <v>1155.7</v>
      </c>
      <c r="U110" s="88">
        <f>+U111+U112</f>
        <v>991.3</v>
      </c>
      <c r="V110" s="80">
        <f>U110/S110*100</f>
        <v>99.43825860166517</v>
      </c>
      <c r="W110" s="81">
        <f>U110/T110*100</f>
        <v>85.77485506619365</v>
      </c>
      <c r="X110" s="1"/>
    </row>
    <row r="111" spans="1:24" ht="23.25">
      <c r="A111" s="1"/>
      <c r="B111" s="43"/>
      <c r="C111" s="43"/>
      <c r="D111" s="43"/>
      <c r="E111" s="43"/>
      <c r="F111" s="50"/>
      <c r="G111" s="42"/>
      <c r="H111" s="40"/>
      <c r="I111" s="44"/>
      <c r="J111" s="48" t="s">
        <v>40</v>
      </c>
      <c r="K111" s="49"/>
      <c r="L111" s="42"/>
      <c r="M111" s="86"/>
      <c r="N111" s="71"/>
      <c r="O111" s="72"/>
      <c r="P111" s="70"/>
      <c r="Q111" s="78"/>
      <c r="R111" s="79"/>
      <c r="S111" s="80">
        <v>996.9</v>
      </c>
      <c r="T111" s="81">
        <v>1155.7</v>
      </c>
      <c r="U111" s="88">
        <v>991.3</v>
      </c>
      <c r="V111" s="80">
        <f>U111/S111*100</f>
        <v>99.43825860166517</v>
      </c>
      <c r="W111" s="81">
        <f>U111/T111*100</f>
        <v>85.77485506619365</v>
      </c>
      <c r="X111" s="1"/>
    </row>
    <row r="112" spans="1:24" ht="23.25">
      <c r="A112" s="1"/>
      <c r="B112" s="43"/>
      <c r="C112" s="43"/>
      <c r="D112" s="43"/>
      <c r="E112" s="43"/>
      <c r="F112" s="41"/>
      <c r="G112" s="42"/>
      <c r="H112" s="43"/>
      <c r="I112" s="44"/>
      <c r="J112" s="48" t="s">
        <v>41</v>
      </c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40"/>
      <c r="D113" s="40"/>
      <c r="E113" s="43"/>
      <c r="F113" s="41"/>
      <c r="G113" s="42"/>
      <c r="H113" s="40" t="s">
        <v>72</v>
      </c>
      <c r="I113" s="44"/>
      <c r="J113" s="48" t="s">
        <v>73</v>
      </c>
      <c r="K113" s="49"/>
      <c r="L113" s="42"/>
      <c r="M113" s="86"/>
      <c r="N113" s="71"/>
      <c r="O113" s="72"/>
      <c r="P113" s="70"/>
      <c r="Q113" s="78"/>
      <c r="R113" s="79"/>
      <c r="S113" s="80">
        <f>+S114+S115</f>
        <v>1727.8</v>
      </c>
      <c r="T113" s="81">
        <f>+T114+T115</f>
        <v>1956.6</v>
      </c>
      <c r="U113" s="88">
        <f>+U114+U115</f>
        <v>1578.9</v>
      </c>
      <c r="V113" s="80">
        <f>U113/S113*100</f>
        <v>91.38210441023269</v>
      </c>
      <c r="W113" s="81">
        <f>U113/T113*100</f>
        <v>80.69610548911378</v>
      </c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3"/>
      <c r="I114" s="44"/>
      <c r="J114" s="48" t="s">
        <v>40</v>
      </c>
      <c r="K114" s="49"/>
      <c r="L114" s="42"/>
      <c r="M114" s="86"/>
      <c r="N114" s="71"/>
      <c r="O114" s="72"/>
      <c r="P114" s="70"/>
      <c r="Q114" s="78"/>
      <c r="R114" s="79"/>
      <c r="S114" s="80">
        <v>1727.8</v>
      </c>
      <c r="T114" s="81">
        <v>1956.6</v>
      </c>
      <c r="U114" s="88">
        <v>1578.9</v>
      </c>
      <c r="V114" s="80">
        <f>U114/S114*100</f>
        <v>91.38210441023269</v>
      </c>
      <c r="W114" s="81">
        <f>U114/T114*100</f>
        <v>80.69610548911378</v>
      </c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43"/>
      <c r="I115" s="44"/>
      <c r="J115" s="48" t="s">
        <v>41</v>
      </c>
      <c r="K115" s="49"/>
      <c r="L115" s="42"/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0" t="s">
        <v>75</v>
      </c>
      <c r="I116" s="44"/>
      <c r="J116" s="48" t="s">
        <v>77</v>
      </c>
      <c r="K116" s="49"/>
      <c r="L116" s="42"/>
      <c r="M116" s="86"/>
      <c r="N116" s="71"/>
      <c r="O116" s="72"/>
      <c r="P116" s="70"/>
      <c r="Q116" s="78"/>
      <c r="R116" s="79"/>
      <c r="S116" s="80">
        <f>+S117+S118</f>
        <v>891.3</v>
      </c>
      <c r="T116" s="81">
        <f>+T117+T118</f>
        <v>1145.7</v>
      </c>
      <c r="U116" s="88">
        <f>+U117+U118</f>
        <v>1014.2</v>
      </c>
      <c r="V116" s="80">
        <f>U116/S116*100</f>
        <v>113.78884775047683</v>
      </c>
      <c r="W116" s="81">
        <f>U116/T116*100</f>
        <v>88.52230077681766</v>
      </c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 t="s">
        <v>40</v>
      </c>
      <c r="K117" s="49"/>
      <c r="L117" s="42"/>
      <c r="M117" s="86"/>
      <c r="N117" s="71"/>
      <c r="O117" s="72"/>
      <c r="P117" s="70"/>
      <c r="Q117" s="78"/>
      <c r="R117" s="79"/>
      <c r="S117" s="80">
        <v>891.3</v>
      </c>
      <c r="T117" s="81">
        <v>1145.7</v>
      </c>
      <c r="U117" s="88">
        <v>1014.2</v>
      </c>
      <c r="V117" s="80">
        <f>U117/S117*100</f>
        <v>113.78884775047683</v>
      </c>
      <c r="W117" s="81">
        <f>U117/T117*100</f>
        <v>88.52230077681766</v>
      </c>
      <c r="X117" s="1"/>
    </row>
    <row r="118" spans="1:24" ht="23.25">
      <c r="A118" s="1"/>
      <c r="B118" s="43"/>
      <c r="C118" s="43"/>
      <c r="D118" s="43"/>
      <c r="E118" s="40"/>
      <c r="F118" s="41"/>
      <c r="G118" s="42"/>
      <c r="H118" s="43"/>
      <c r="I118" s="44"/>
      <c r="J118" s="48" t="s">
        <v>41</v>
      </c>
      <c r="K118" s="49"/>
      <c r="L118" s="42"/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0" t="s">
        <v>76</v>
      </c>
      <c r="I119" s="44"/>
      <c r="J119" s="48" t="s">
        <v>78</v>
      </c>
      <c r="K119" s="49"/>
      <c r="L119" s="42"/>
      <c r="M119" s="86"/>
      <c r="N119" s="71"/>
      <c r="O119" s="72"/>
      <c r="P119" s="70"/>
      <c r="Q119" s="78"/>
      <c r="R119" s="79"/>
      <c r="S119" s="80">
        <f>+S120+S121</f>
        <v>1211.5</v>
      </c>
      <c r="T119" s="81">
        <f>+T120+T121</f>
        <v>1383.1</v>
      </c>
      <c r="U119" s="88">
        <f>+U120+U121</f>
        <v>985.8</v>
      </c>
      <c r="V119" s="80">
        <f>U119/S119*100</f>
        <v>81.37020222864217</v>
      </c>
      <c r="W119" s="81">
        <f>U119/T119*100</f>
        <v>71.27467283638205</v>
      </c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3"/>
      <c r="I120" s="44"/>
      <c r="J120" s="48" t="s">
        <v>40</v>
      </c>
      <c r="K120" s="49"/>
      <c r="L120" s="42"/>
      <c r="M120" s="86"/>
      <c r="N120" s="71"/>
      <c r="O120" s="72"/>
      <c r="P120" s="70"/>
      <c r="Q120" s="78"/>
      <c r="R120" s="79"/>
      <c r="S120" s="80">
        <v>1211.5</v>
      </c>
      <c r="T120" s="81">
        <v>1383.1</v>
      </c>
      <c r="U120" s="88">
        <v>985.8</v>
      </c>
      <c r="V120" s="80">
        <f>U120/S120*100</f>
        <v>81.37020222864217</v>
      </c>
      <c r="W120" s="81">
        <f>U120/T120*100</f>
        <v>71.27467283638205</v>
      </c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 t="s">
        <v>41</v>
      </c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3"/>
      <c r="C122" s="43"/>
      <c r="D122" s="43"/>
      <c r="E122" s="43"/>
      <c r="F122" s="50"/>
      <c r="G122" s="42"/>
      <c r="H122" s="40" t="s">
        <v>79</v>
      </c>
      <c r="I122" s="44"/>
      <c r="J122" s="48" t="s">
        <v>80</v>
      </c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3"/>
      <c r="I123" s="44"/>
      <c r="J123" s="48" t="s">
        <v>81</v>
      </c>
      <c r="K123" s="49"/>
      <c r="L123" s="42"/>
      <c r="M123" s="86"/>
      <c r="N123" s="71"/>
      <c r="O123" s="72"/>
      <c r="P123" s="70"/>
      <c r="Q123" s="78"/>
      <c r="R123" s="79"/>
      <c r="S123" s="80">
        <f>+S124+S125</f>
        <v>1080.3</v>
      </c>
      <c r="T123" s="81">
        <f>+T124+T125</f>
        <v>1132.2</v>
      </c>
      <c r="U123" s="88">
        <f>+U124+U125</f>
        <v>1058.9</v>
      </c>
      <c r="V123" s="80">
        <f>U123/S123*100</f>
        <v>98.01906877719153</v>
      </c>
      <c r="W123" s="81">
        <f>U123/T123*100</f>
        <v>93.52587881999646</v>
      </c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3"/>
      <c r="I124" s="44"/>
      <c r="J124" s="48" t="s">
        <v>40</v>
      </c>
      <c r="K124" s="49"/>
      <c r="L124" s="42"/>
      <c r="M124" s="86"/>
      <c r="N124" s="71"/>
      <c r="O124" s="72"/>
      <c r="P124" s="70"/>
      <c r="Q124" s="78"/>
      <c r="R124" s="79"/>
      <c r="S124" s="80">
        <v>1080.3</v>
      </c>
      <c r="T124" s="81">
        <v>1132.2</v>
      </c>
      <c r="U124" s="88">
        <v>1058.9</v>
      </c>
      <c r="V124" s="80">
        <f>U124/S124*100</f>
        <v>98.01906877719153</v>
      </c>
      <c r="W124" s="81">
        <f>U124/T124*100</f>
        <v>93.52587881999646</v>
      </c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 t="s">
        <v>41</v>
      </c>
      <c r="K125" s="49"/>
      <c r="L125" s="42"/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 t="s">
        <v>82</v>
      </c>
      <c r="I126" s="44" t="s">
        <v>83</v>
      </c>
      <c r="J126" s="48"/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0"/>
      <c r="I127" s="44"/>
      <c r="J127" s="48" t="s">
        <v>84</v>
      </c>
      <c r="K127" s="49"/>
      <c r="L127" s="42"/>
      <c r="M127" s="86"/>
      <c r="N127" s="71"/>
      <c r="O127" s="72"/>
      <c r="P127" s="70"/>
      <c r="Q127" s="78"/>
      <c r="R127" s="79"/>
      <c r="S127" s="80">
        <f>+S128+S129</f>
        <v>1616.4</v>
      </c>
      <c r="T127" s="81">
        <f>+T128+T129</f>
        <v>1980.4</v>
      </c>
      <c r="U127" s="88">
        <f>+U128+U129</f>
        <v>1478.7</v>
      </c>
      <c r="V127" s="80">
        <f>U127/S127*100</f>
        <v>91.48106904231625</v>
      </c>
      <c r="W127" s="81">
        <f>U127/T127*100</f>
        <v>74.6667339931327</v>
      </c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 t="s">
        <v>40</v>
      </c>
      <c r="K128" s="49"/>
      <c r="L128" s="42"/>
      <c r="M128" s="86"/>
      <c r="N128" s="71"/>
      <c r="O128" s="72"/>
      <c r="P128" s="70"/>
      <c r="Q128" s="78"/>
      <c r="R128" s="79"/>
      <c r="S128" s="80">
        <v>1616.4</v>
      </c>
      <c r="T128" s="81">
        <v>1980.4</v>
      </c>
      <c r="U128" s="88">
        <v>1478.7</v>
      </c>
      <c r="V128" s="80">
        <f>U128/S128*100</f>
        <v>91.48106904231625</v>
      </c>
      <c r="W128" s="81">
        <f>U128/T128*100</f>
        <v>74.6667339931327</v>
      </c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3"/>
      <c r="I129" s="44"/>
      <c r="J129" s="48" t="s">
        <v>41</v>
      </c>
      <c r="K129" s="49"/>
      <c r="L129" s="42"/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43"/>
      <c r="D130" s="43"/>
      <c r="E130" s="43"/>
      <c r="F130" s="50"/>
      <c r="G130" s="42"/>
      <c r="H130" s="40" t="s">
        <v>85</v>
      </c>
      <c r="I130" s="44"/>
      <c r="J130" s="48" t="s">
        <v>86</v>
      </c>
      <c r="K130" s="49"/>
      <c r="L130" s="42"/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3"/>
      <c r="C131" s="43"/>
      <c r="D131" s="43"/>
      <c r="E131" s="43"/>
      <c r="F131" s="41"/>
      <c r="G131" s="42"/>
      <c r="H131" s="43"/>
      <c r="I131" s="44"/>
      <c r="J131" s="48" t="s">
        <v>84</v>
      </c>
      <c r="K131" s="49"/>
      <c r="L131" s="42"/>
      <c r="M131" s="86"/>
      <c r="N131" s="71"/>
      <c r="O131" s="72"/>
      <c r="P131" s="70"/>
      <c r="Q131" s="78"/>
      <c r="R131" s="79"/>
      <c r="S131" s="80">
        <f>+S132+S133</f>
        <v>1807.3</v>
      </c>
      <c r="T131" s="81">
        <f>+T132+T133</f>
        <v>2022.1</v>
      </c>
      <c r="U131" s="88">
        <f>+U132+U133</f>
        <v>1573.4</v>
      </c>
      <c r="V131" s="80">
        <f>U131/S131*100</f>
        <v>87.05804238366625</v>
      </c>
      <c r="W131" s="81">
        <f>U131/T131*100</f>
        <v>77.81019731961823</v>
      </c>
      <c r="X131" s="1"/>
    </row>
    <row r="132" spans="1:24" ht="23.25">
      <c r="A132" s="1"/>
      <c r="B132" s="43"/>
      <c r="C132" s="43"/>
      <c r="D132" s="43"/>
      <c r="E132" s="43"/>
      <c r="F132" s="50"/>
      <c r="G132" s="42"/>
      <c r="H132" s="43"/>
      <c r="I132" s="44"/>
      <c r="J132" s="48" t="s">
        <v>40</v>
      </c>
      <c r="K132" s="49"/>
      <c r="L132" s="42"/>
      <c r="M132" s="86"/>
      <c r="N132" s="71"/>
      <c r="O132" s="72"/>
      <c r="P132" s="70"/>
      <c r="Q132" s="78"/>
      <c r="R132" s="79"/>
      <c r="S132" s="80">
        <v>1807.3</v>
      </c>
      <c r="T132" s="81">
        <v>2022.1</v>
      </c>
      <c r="U132" s="88">
        <v>1573.4</v>
      </c>
      <c r="V132" s="80">
        <f>U132/S132*100</f>
        <v>87.05804238366625</v>
      </c>
      <c r="W132" s="81">
        <f>U132/T132*100</f>
        <v>77.81019731961823</v>
      </c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3"/>
      <c r="I133" s="44"/>
      <c r="J133" s="48" t="s">
        <v>41</v>
      </c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227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57</v>
      </c>
      <c r="C145" s="40" t="s">
        <v>60</v>
      </c>
      <c r="D145" s="40" t="s">
        <v>61</v>
      </c>
      <c r="E145" s="40" t="s">
        <v>64</v>
      </c>
      <c r="F145" s="50" t="s">
        <v>66</v>
      </c>
      <c r="G145" s="42"/>
      <c r="H145" s="40" t="s">
        <v>87</v>
      </c>
      <c r="I145" s="44"/>
      <c r="J145" s="48" t="s">
        <v>88</v>
      </c>
      <c r="K145" s="49"/>
      <c r="L145" s="42"/>
      <c r="M145" s="86"/>
      <c r="N145" s="71"/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3"/>
      <c r="I146" s="44"/>
      <c r="J146" s="48" t="s">
        <v>89</v>
      </c>
      <c r="K146" s="49"/>
      <c r="L146" s="42"/>
      <c r="M146" s="86"/>
      <c r="N146" s="71"/>
      <c r="O146" s="72"/>
      <c r="P146" s="70"/>
      <c r="Q146" s="78"/>
      <c r="R146" s="79"/>
      <c r="S146" s="80">
        <f>+S147+S148</f>
        <v>1135</v>
      </c>
      <c r="T146" s="81">
        <f>+T147+T148</f>
        <v>1352.8</v>
      </c>
      <c r="U146" s="88">
        <f>+U147+U148</f>
        <v>907.4</v>
      </c>
      <c r="V146" s="80">
        <f>U146/S146*100</f>
        <v>79.94713656387665</v>
      </c>
      <c r="W146" s="81">
        <f>U146/T146*100</f>
        <v>67.07569485511532</v>
      </c>
      <c r="X146" s="1"/>
    </row>
    <row r="147" spans="1:24" ht="23.25">
      <c r="A147" s="1"/>
      <c r="B147" s="43"/>
      <c r="C147" s="43"/>
      <c r="D147" s="43"/>
      <c r="E147" s="43"/>
      <c r="F147" s="41"/>
      <c r="G147" s="42"/>
      <c r="H147" s="43"/>
      <c r="I147" s="44"/>
      <c r="J147" s="48" t="s">
        <v>40</v>
      </c>
      <c r="K147" s="49"/>
      <c r="L147" s="42"/>
      <c r="M147" s="86"/>
      <c r="N147" s="71"/>
      <c r="O147" s="72"/>
      <c r="P147" s="70"/>
      <c r="Q147" s="78"/>
      <c r="R147" s="79"/>
      <c r="S147" s="80">
        <v>1135</v>
      </c>
      <c r="T147" s="81">
        <v>1352.8</v>
      </c>
      <c r="U147" s="88">
        <v>907.4</v>
      </c>
      <c r="V147" s="80">
        <f>U147/S147*100</f>
        <v>79.94713656387665</v>
      </c>
      <c r="W147" s="81">
        <f>U147/T147*100</f>
        <v>67.07569485511532</v>
      </c>
      <c r="X147" s="1"/>
    </row>
    <row r="148" spans="1:24" ht="23.25">
      <c r="A148" s="1"/>
      <c r="B148" s="43"/>
      <c r="C148" s="43"/>
      <c r="D148" s="43"/>
      <c r="E148" s="43"/>
      <c r="F148" s="41"/>
      <c r="G148" s="42"/>
      <c r="H148" s="40"/>
      <c r="I148" s="44"/>
      <c r="J148" s="48" t="s">
        <v>41</v>
      </c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3"/>
      <c r="C149" s="43"/>
      <c r="D149" s="43"/>
      <c r="E149" s="43"/>
      <c r="F149" s="50"/>
      <c r="G149" s="42"/>
      <c r="H149" s="40" t="s">
        <v>90</v>
      </c>
      <c r="I149" s="44"/>
      <c r="J149" s="48" t="s">
        <v>91</v>
      </c>
      <c r="K149" s="49"/>
      <c r="L149" s="42"/>
      <c r="M149" s="86"/>
      <c r="N149" s="71"/>
      <c r="O149" s="72"/>
      <c r="P149" s="70"/>
      <c r="Q149" s="78"/>
      <c r="R149" s="79"/>
      <c r="S149" s="80">
        <f>+S150+S151</f>
        <v>2728.6</v>
      </c>
      <c r="T149" s="81">
        <f>+T150+T151</f>
        <v>3044.3</v>
      </c>
      <c r="U149" s="88">
        <f>+U150+U151</f>
        <v>2949</v>
      </c>
      <c r="V149" s="80">
        <f>U149/S149*100</f>
        <v>108.07740233086565</v>
      </c>
      <c r="W149" s="81">
        <f>U149/T149*100</f>
        <v>96.86955950464802</v>
      </c>
      <c r="X149" s="1"/>
    </row>
    <row r="150" spans="1:24" ht="23.25">
      <c r="A150" s="1"/>
      <c r="B150" s="43"/>
      <c r="C150" s="43"/>
      <c r="D150" s="43"/>
      <c r="E150" s="43"/>
      <c r="F150" s="41"/>
      <c r="G150" s="42"/>
      <c r="H150" s="40"/>
      <c r="I150" s="44"/>
      <c r="J150" s="48" t="s">
        <v>40</v>
      </c>
      <c r="K150" s="49"/>
      <c r="L150" s="42"/>
      <c r="M150" s="86"/>
      <c r="N150" s="71"/>
      <c r="O150" s="72"/>
      <c r="P150" s="70"/>
      <c r="Q150" s="78"/>
      <c r="R150" s="79"/>
      <c r="S150" s="80">
        <v>2728.6</v>
      </c>
      <c r="T150" s="81">
        <v>3044.3</v>
      </c>
      <c r="U150" s="88">
        <v>2949</v>
      </c>
      <c r="V150" s="80">
        <f>U150/S150*100</f>
        <v>108.07740233086565</v>
      </c>
      <c r="W150" s="81">
        <f>U150/T150*100</f>
        <v>96.86955950464802</v>
      </c>
      <c r="X150" s="1"/>
    </row>
    <row r="151" spans="1:24" ht="23.25">
      <c r="A151" s="1"/>
      <c r="B151" s="43"/>
      <c r="C151" s="43"/>
      <c r="D151" s="43"/>
      <c r="E151" s="43"/>
      <c r="F151" s="41"/>
      <c r="G151" s="42"/>
      <c r="H151" s="43"/>
      <c r="I151" s="44"/>
      <c r="J151" s="48" t="s">
        <v>41</v>
      </c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3"/>
      <c r="C152" s="43"/>
      <c r="D152" s="43"/>
      <c r="E152" s="43"/>
      <c r="F152" s="41"/>
      <c r="G152" s="42"/>
      <c r="H152" s="40" t="s">
        <v>92</v>
      </c>
      <c r="I152" s="44"/>
      <c r="J152" s="48" t="s">
        <v>93</v>
      </c>
      <c r="K152" s="49"/>
      <c r="L152" s="42"/>
      <c r="M152" s="86"/>
      <c r="N152" s="71"/>
      <c r="O152" s="72"/>
      <c r="P152" s="70"/>
      <c r="Q152" s="78"/>
      <c r="R152" s="79"/>
      <c r="S152" s="80">
        <f>+S153+S154</f>
        <v>651.7</v>
      </c>
      <c r="T152" s="81">
        <f>+T153+T154</f>
        <v>764.9</v>
      </c>
      <c r="U152" s="88">
        <f>+U153+U154</f>
        <v>747.1</v>
      </c>
      <c r="V152" s="80">
        <f>U152/S152*100</f>
        <v>114.63863740985116</v>
      </c>
      <c r="W152" s="81">
        <f>U152/T152*100</f>
        <v>97.67289841809388</v>
      </c>
      <c r="X152" s="1"/>
    </row>
    <row r="153" spans="1:24" ht="23.25">
      <c r="A153" s="1"/>
      <c r="B153" s="43"/>
      <c r="C153" s="43"/>
      <c r="D153" s="43"/>
      <c r="E153" s="43"/>
      <c r="F153" s="41"/>
      <c r="G153" s="42"/>
      <c r="H153" s="43"/>
      <c r="I153" s="44"/>
      <c r="J153" s="48" t="s">
        <v>40</v>
      </c>
      <c r="K153" s="49"/>
      <c r="L153" s="42"/>
      <c r="M153" s="86"/>
      <c r="N153" s="71"/>
      <c r="O153" s="72"/>
      <c r="P153" s="70"/>
      <c r="Q153" s="78"/>
      <c r="R153" s="79"/>
      <c r="S153" s="80">
        <v>651.7</v>
      </c>
      <c r="T153" s="81">
        <v>764.9</v>
      </c>
      <c r="U153" s="88">
        <v>747.1</v>
      </c>
      <c r="V153" s="80">
        <f>U153/S153*100</f>
        <v>114.63863740985116</v>
      </c>
      <c r="W153" s="81">
        <f>U153/T153*100</f>
        <v>97.67289841809388</v>
      </c>
      <c r="X153" s="1"/>
    </row>
    <row r="154" spans="1:24" ht="23.25">
      <c r="A154" s="1"/>
      <c r="B154" s="43"/>
      <c r="C154" s="43"/>
      <c r="D154" s="43"/>
      <c r="E154" s="43"/>
      <c r="F154" s="41"/>
      <c r="G154" s="42"/>
      <c r="H154" s="43"/>
      <c r="I154" s="44"/>
      <c r="J154" s="48" t="s">
        <v>41</v>
      </c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3"/>
      <c r="C155" s="43"/>
      <c r="D155" s="43"/>
      <c r="E155" s="43"/>
      <c r="F155" s="41"/>
      <c r="G155" s="42"/>
      <c r="H155" s="40" t="s">
        <v>94</v>
      </c>
      <c r="I155" s="44"/>
      <c r="J155" s="48" t="s">
        <v>95</v>
      </c>
      <c r="K155" s="49"/>
      <c r="L155" s="42"/>
      <c r="M155" s="86"/>
      <c r="N155" s="71"/>
      <c r="O155" s="72"/>
      <c r="P155" s="70"/>
      <c r="Q155" s="78"/>
      <c r="R155" s="79"/>
      <c r="S155" s="80">
        <f>+S156+S157</f>
        <v>636.6</v>
      </c>
      <c r="T155" s="81">
        <f>+T156+T157</f>
        <v>782.2</v>
      </c>
      <c r="U155" s="88">
        <f>+U156+U157</f>
        <v>766.7</v>
      </c>
      <c r="V155" s="80">
        <f>U155/S155*100</f>
        <v>120.43669494187874</v>
      </c>
      <c r="W155" s="81">
        <f>U155/T155*100</f>
        <v>98.01840961390948</v>
      </c>
      <c r="X155" s="1"/>
    </row>
    <row r="156" spans="1:24" ht="23.25">
      <c r="A156" s="1"/>
      <c r="B156" s="43"/>
      <c r="C156" s="43"/>
      <c r="D156" s="43"/>
      <c r="E156" s="43"/>
      <c r="F156" s="41"/>
      <c r="G156" s="42"/>
      <c r="H156" s="43"/>
      <c r="I156" s="44"/>
      <c r="J156" s="48" t="s">
        <v>40</v>
      </c>
      <c r="K156" s="49"/>
      <c r="L156" s="42"/>
      <c r="M156" s="86"/>
      <c r="N156" s="71"/>
      <c r="O156" s="72"/>
      <c r="P156" s="70"/>
      <c r="Q156" s="78"/>
      <c r="R156" s="79"/>
      <c r="S156" s="80">
        <v>636.6</v>
      </c>
      <c r="T156" s="81">
        <v>782.2</v>
      </c>
      <c r="U156" s="88">
        <v>766.7</v>
      </c>
      <c r="V156" s="80">
        <f>U156/S156*100</f>
        <v>120.43669494187874</v>
      </c>
      <c r="W156" s="81">
        <f>U156/T156*100</f>
        <v>98.01840961390948</v>
      </c>
      <c r="X156" s="1"/>
    </row>
    <row r="157" spans="1:24" ht="23.25">
      <c r="A157" s="1"/>
      <c r="B157" s="43"/>
      <c r="C157" s="43"/>
      <c r="D157" s="43"/>
      <c r="E157" s="43"/>
      <c r="F157" s="50"/>
      <c r="G157" s="42"/>
      <c r="H157" s="43"/>
      <c r="I157" s="44"/>
      <c r="J157" s="48" t="s">
        <v>41</v>
      </c>
      <c r="K157" s="49"/>
      <c r="L157" s="42"/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3"/>
      <c r="C158" s="43"/>
      <c r="D158" s="43"/>
      <c r="E158" s="43"/>
      <c r="F158" s="41"/>
      <c r="G158" s="42"/>
      <c r="H158" s="40" t="s">
        <v>96</v>
      </c>
      <c r="I158" s="44"/>
      <c r="J158" s="48" t="s">
        <v>97</v>
      </c>
      <c r="K158" s="49"/>
      <c r="L158" s="42"/>
      <c r="M158" s="86"/>
      <c r="N158" s="71"/>
      <c r="O158" s="72"/>
      <c r="P158" s="70"/>
      <c r="Q158" s="78"/>
      <c r="R158" s="79"/>
      <c r="S158" s="80"/>
      <c r="T158" s="81"/>
      <c r="U158" s="88"/>
      <c r="V158" s="80"/>
      <c r="W158" s="81"/>
      <c r="X158" s="1"/>
    </row>
    <row r="159" spans="1:24" ht="23.25">
      <c r="A159" s="1"/>
      <c r="B159" s="43"/>
      <c r="C159" s="43"/>
      <c r="D159" s="43"/>
      <c r="E159" s="43"/>
      <c r="F159" s="41"/>
      <c r="G159" s="42"/>
      <c r="H159" s="43"/>
      <c r="I159" s="44"/>
      <c r="J159" s="48" t="s">
        <v>98</v>
      </c>
      <c r="K159" s="49"/>
      <c r="L159" s="42"/>
      <c r="M159" s="86"/>
      <c r="N159" s="71"/>
      <c r="O159" s="72"/>
      <c r="P159" s="70"/>
      <c r="Q159" s="78"/>
      <c r="R159" s="79"/>
      <c r="S159" s="80">
        <f>+S160+S161</f>
        <v>658</v>
      </c>
      <c r="T159" s="81">
        <f>+T160+T161</f>
        <v>762.9</v>
      </c>
      <c r="U159" s="88">
        <f>+U160+U161</f>
        <v>745.2</v>
      </c>
      <c r="V159" s="80">
        <f>U159/S159*100</f>
        <v>113.25227963525836</v>
      </c>
      <c r="W159" s="81">
        <f>U159/T159*100</f>
        <v>97.6799056232796</v>
      </c>
      <c r="X159" s="1"/>
    </row>
    <row r="160" spans="1:24" ht="23.25">
      <c r="A160" s="1"/>
      <c r="B160" s="43"/>
      <c r="C160" s="43"/>
      <c r="D160" s="43"/>
      <c r="E160" s="43"/>
      <c r="F160" s="41"/>
      <c r="G160" s="42"/>
      <c r="H160" s="43"/>
      <c r="I160" s="44"/>
      <c r="J160" s="48" t="s">
        <v>40</v>
      </c>
      <c r="K160" s="49"/>
      <c r="L160" s="42"/>
      <c r="M160" s="86"/>
      <c r="N160" s="71"/>
      <c r="O160" s="72"/>
      <c r="P160" s="70"/>
      <c r="Q160" s="78"/>
      <c r="R160" s="79"/>
      <c r="S160" s="80">
        <v>658</v>
      </c>
      <c r="T160" s="81">
        <v>762.9</v>
      </c>
      <c r="U160" s="88">
        <v>745.2</v>
      </c>
      <c r="V160" s="80">
        <f>U160/S160*100</f>
        <v>113.25227963525836</v>
      </c>
      <c r="W160" s="81">
        <f>U160/T160*100</f>
        <v>97.6799056232796</v>
      </c>
      <c r="X160" s="1"/>
    </row>
    <row r="161" spans="1:24" ht="23.25">
      <c r="A161" s="1"/>
      <c r="B161" s="43"/>
      <c r="C161" s="43"/>
      <c r="D161" s="43"/>
      <c r="E161" s="43"/>
      <c r="F161" s="41"/>
      <c r="G161" s="42"/>
      <c r="H161" s="43"/>
      <c r="I161" s="44"/>
      <c r="J161" s="48" t="s">
        <v>41</v>
      </c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3"/>
      <c r="C162" s="43"/>
      <c r="D162" s="43"/>
      <c r="E162" s="43"/>
      <c r="F162" s="41"/>
      <c r="G162" s="42"/>
      <c r="H162" s="40" t="s">
        <v>99</v>
      </c>
      <c r="I162" s="44"/>
      <c r="J162" s="48" t="s">
        <v>100</v>
      </c>
      <c r="K162" s="49"/>
      <c r="L162" s="42"/>
      <c r="M162" s="86"/>
      <c r="N162" s="71"/>
      <c r="O162" s="72"/>
      <c r="P162" s="70"/>
      <c r="Q162" s="78"/>
      <c r="R162" s="79"/>
      <c r="S162" s="80">
        <f>+S163+S164</f>
        <v>1581.4</v>
      </c>
      <c r="T162" s="81">
        <f>+T163+T164</f>
        <v>1745.8</v>
      </c>
      <c r="U162" s="88">
        <f>+U163+U164</f>
        <v>1703.9</v>
      </c>
      <c r="V162" s="80">
        <f>U162/S162*100</f>
        <v>107.74630074617428</v>
      </c>
      <c r="W162" s="81">
        <f>U162/T162*100</f>
        <v>97.59995417573606</v>
      </c>
      <c r="X162" s="1"/>
    </row>
    <row r="163" spans="1:24" ht="23.25">
      <c r="A163" s="1"/>
      <c r="B163" s="43"/>
      <c r="C163" s="43"/>
      <c r="D163" s="43"/>
      <c r="E163" s="43"/>
      <c r="F163" s="41"/>
      <c r="G163" s="42"/>
      <c r="H163" s="43"/>
      <c r="I163" s="44"/>
      <c r="J163" s="48" t="s">
        <v>40</v>
      </c>
      <c r="K163" s="49"/>
      <c r="L163" s="42"/>
      <c r="M163" s="86"/>
      <c r="N163" s="71"/>
      <c r="O163" s="72"/>
      <c r="P163" s="70"/>
      <c r="Q163" s="78"/>
      <c r="R163" s="79"/>
      <c r="S163" s="80">
        <v>1581.4</v>
      </c>
      <c r="T163" s="81">
        <v>1745.8</v>
      </c>
      <c r="U163" s="88">
        <v>1703.9</v>
      </c>
      <c r="V163" s="80">
        <f>U163/S163*100</f>
        <v>107.74630074617428</v>
      </c>
      <c r="W163" s="81">
        <f>U163/T163*100</f>
        <v>97.59995417573606</v>
      </c>
      <c r="X163" s="1"/>
    </row>
    <row r="164" spans="1:24" ht="23.25">
      <c r="A164" s="1"/>
      <c r="B164" s="43"/>
      <c r="C164" s="43"/>
      <c r="D164" s="43"/>
      <c r="E164" s="43"/>
      <c r="F164" s="41"/>
      <c r="G164" s="42"/>
      <c r="H164" s="43"/>
      <c r="I164" s="44"/>
      <c r="J164" s="48" t="s">
        <v>41</v>
      </c>
      <c r="K164" s="49"/>
      <c r="L164" s="42"/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43"/>
      <c r="C165" s="43"/>
      <c r="D165" s="43"/>
      <c r="E165" s="43"/>
      <c r="F165" s="41"/>
      <c r="G165" s="42"/>
      <c r="H165" s="40" t="s">
        <v>106</v>
      </c>
      <c r="I165" s="44"/>
      <c r="J165" s="48" t="s">
        <v>102</v>
      </c>
      <c r="K165" s="49"/>
      <c r="L165" s="42"/>
      <c r="M165" s="86"/>
      <c r="N165" s="71"/>
      <c r="O165" s="72"/>
      <c r="P165" s="70"/>
      <c r="Q165" s="78"/>
      <c r="R165" s="79"/>
      <c r="S165" s="80">
        <f>+S166+S167</f>
        <v>2191.2</v>
      </c>
      <c r="T165" s="81">
        <f>+T166+T167</f>
        <v>2445.1</v>
      </c>
      <c r="U165" s="88">
        <f>+U166+U167</f>
        <v>2401</v>
      </c>
      <c r="V165" s="80">
        <f>U165/S165*100</f>
        <v>109.57466228550568</v>
      </c>
      <c r="W165" s="81">
        <f>U165/T165*100</f>
        <v>98.19639278557113</v>
      </c>
      <c r="X165" s="1"/>
    </row>
    <row r="166" spans="1:24" ht="23.25">
      <c r="A166" s="1"/>
      <c r="B166" s="43"/>
      <c r="C166" s="43"/>
      <c r="D166" s="43"/>
      <c r="E166" s="43"/>
      <c r="F166" s="41"/>
      <c r="G166" s="42"/>
      <c r="H166" s="43"/>
      <c r="I166" s="44"/>
      <c r="J166" s="48" t="s">
        <v>40</v>
      </c>
      <c r="K166" s="49"/>
      <c r="L166" s="42"/>
      <c r="M166" s="86"/>
      <c r="N166" s="71"/>
      <c r="O166" s="72"/>
      <c r="P166" s="70"/>
      <c r="Q166" s="78"/>
      <c r="R166" s="79"/>
      <c r="S166" s="80">
        <v>2191.2</v>
      </c>
      <c r="T166" s="81">
        <v>2445.1</v>
      </c>
      <c r="U166" s="88">
        <v>2401</v>
      </c>
      <c r="V166" s="80">
        <f>U166/S166*100</f>
        <v>109.57466228550568</v>
      </c>
      <c r="W166" s="81">
        <f>U166/T166*100</f>
        <v>98.19639278557113</v>
      </c>
      <c r="X166" s="1"/>
    </row>
    <row r="167" spans="1:24" ht="23.25">
      <c r="A167" s="1"/>
      <c r="B167" s="43"/>
      <c r="C167" s="43"/>
      <c r="D167" s="43"/>
      <c r="E167" s="43"/>
      <c r="F167" s="41"/>
      <c r="G167" s="42"/>
      <c r="H167" s="43"/>
      <c r="I167" s="44"/>
      <c r="J167" s="48" t="s">
        <v>41</v>
      </c>
      <c r="K167" s="49"/>
      <c r="L167" s="42"/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3"/>
      <c r="C168" s="43"/>
      <c r="D168" s="43"/>
      <c r="E168" s="43"/>
      <c r="F168" s="41"/>
      <c r="G168" s="42"/>
      <c r="H168" s="40" t="s">
        <v>101</v>
      </c>
      <c r="I168" s="44"/>
      <c r="J168" s="48" t="s">
        <v>104</v>
      </c>
      <c r="K168" s="49"/>
      <c r="L168" s="42"/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3"/>
      <c r="C169" s="43"/>
      <c r="D169" s="43"/>
      <c r="E169" s="43"/>
      <c r="F169" s="41"/>
      <c r="G169" s="42"/>
      <c r="H169" s="43"/>
      <c r="I169" s="44"/>
      <c r="J169" s="48" t="s">
        <v>105</v>
      </c>
      <c r="K169" s="49"/>
      <c r="L169" s="42"/>
      <c r="M169" s="86"/>
      <c r="N169" s="71"/>
      <c r="O169" s="72"/>
      <c r="P169" s="70"/>
      <c r="Q169" s="78"/>
      <c r="R169" s="79"/>
      <c r="S169" s="80">
        <f>+S170+S171</f>
        <v>2402.5</v>
      </c>
      <c r="T169" s="81">
        <f>+T170+T171</f>
        <v>2446.3</v>
      </c>
      <c r="U169" s="88">
        <f>+U170+U171</f>
        <v>2382.6</v>
      </c>
      <c r="V169" s="80">
        <f>U169/S169*100</f>
        <v>99.17169614984391</v>
      </c>
      <c r="W169" s="81">
        <f>U169/T169*100</f>
        <v>97.39606753055634</v>
      </c>
      <c r="X169" s="1"/>
    </row>
    <row r="170" spans="1:24" ht="23.25">
      <c r="A170" s="1"/>
      <c r="B170" s="43"/>
      <c r="C170" s="43"/>
      <c r="D170" s="43"/>
      <c r="E170" s="43"/>
      <c r="F170" s="41"/>
      <c r="G170" s="42"/>
      <c r="H170" s="43"/>
      <c r="I170" s="44"/>
      <c r="J170" s="48" t="s">
        <v>40</v>
      </c>
      <c r="K170" s="49"/>
      <c r="L170" s="42"/>
      <c r="M170" s="86"/>
      <c r="N170" s="71"/>
      <c r="O170" s="72"/>
      <c r="P170" s="70"/>
      <c r="Q170" s="78"/>
      <c r="R170" s="79"/>
      <c r="S170" s="80">
        <v>2402.5</v>
      </c>
      <c r="T170" s="81">
        <v>2446.3</v>
      </c>
      <c r="U170" s="88">
        <v>2382.6</v>
      </c>
      <c r="V170" s="80">
        <f>U170/S170*100</f>
        <v>99.17169614984391</v>
      </c>
      <c r="W170" s="81">
        <f>U170/T170*100</f>
        <v>97.39606753055634</v>
      </c>
      <c r="X170" s="1"/>
    </row>
    <row r="171" spans="1:24" ht="23.25">
      <c r="A171" s="1"/>
      <c r="B171" s="43"/>
      <c r="C171" s="43"/>
      <c r="D171" s="43"/>
      <c r="E171" s="43"/>
      <c r="F171" s="41"/>
      <c r="G171" s="42"/>
      <c r="H171" s="43"/>
      <c r="I171" s="44"/>
      <c r="J171" s="48" t="s">
        <v>41</v>
      </c>
      <c r="K171" s="49"/>
      <c r="L171" s="42"/>
      <c r="M171" s="86"/>
      <c r="N171" s="71"/>
      <c r="O171" s="72"/>
      <c r="P171" s="70"/>
      <c r="Q171" s="78"/>
      <c r="R171" s="79"/>
      <c r="S171" s="80"/>
      <c r="T171" s="81"/>
      <c r="U171" s="88"/>
      <c r="V171" s="80"/>
      <c r="W171" s="81"/>
      <c r="X171" s="1"/>
    </row>
    <row r="172" spans="1:24" ht="23.25">
      <c r="A172" s="1"/>
      <c r="B172" s="43"/>
      <c r="C172" s="43"/>
      <c r="D172" s="43"/>
      <c r="E172" s="43"/>
      <c r="F172" s="41"/>
      <c r="G172" s="42"/>
      <c r="H172" s="40" t="s">
        <v>103</v>
      </c>
      <c r="I172" s="44"/>
      <c r="J172" s="48" t="s">
        <v>107</v>
      </c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3"/>
      <c r="C173" s="43"/>
      <c r="D173" s="43"/>
      <c r="E173" s="43"/>
      <c r="F173" s="41"/>
      <c r="G173" s="42"/>
      <c r="H173" s="40"/>
      <c r="I173" s="44"/>
      <c r="J173" s="48" t="s">
        <v>108</v>
      </c>
      <c r="K173" s="49"/>
      <c r="L173" s="42"/>
      <c r="M173" s="86"/>
      <c r="N173" s="71"/>
      <c r="O173" s="72"/>
      <c r="P173" s="70"/>
      <c r="Q173" s="78"/>
      <c r="R173" s="79"/>
      <c r="S173" s="80">
        <f>+S174+S175</f>
        <v>1687.1</v>
      </c>
      <c r="T173" s="81">
        <f>+T174+T175</f>
        <v>1797.2</v>
      </c>
      <c r="U173" s="88">
        <f>+U174+U175</f>
        <v>1753.3</v>
      </c>
      <c r="V173" s="80">
        <f>U173/S173*100</f>
        <v>103.92389307095016</v>
      </c>
      <c r="W173" s="81">
        <f>U173/T173*100</f>
        <v>97.55731137324727</v>
      </c>
      <c r="X173" s="1"/>
    </row>
    <row r="174" spans="1:24" ht="23.25">
      <c r="A174" s="1"/>
      <c r="B174" s="43"/>
      <c r="C174" s="43"/>
      <c r="D174" s="43"/>
      <c r="E174" s="43"/>
      <c r="F174" s="41"/>
      <c r="G174" s="42"/>
      <c r="H174" s="40"/>
      <c r="I174" s="44"/>
      <c r="J174" s="48" t="s">
        <v>40</v>
      </c>
      <c r="K174" s="49"/>
      <c r="L174" s="42"/>
      <c r="M174" s="86"/>
      <c r="N174" s="71"/>
      <c r="O174" s="72"/>
      <c r="P174" s="70"/>
      <c r="Q174" s="78"/>
      <c r="R174" s="79"/>
      <c r="S174" s="80">
        <v>1687.1</v>
      </c>
      <c r="T174" s="81">
        <v>1797.2</v>
      </c>
      <c r="U174" s="88">
        <v>1753.3</v>
      </c>
      <c r="V174" s="80">
        <f>U174/S174*100</f>
        <v>103.92389307095016</v>
      </c>
      <c r="W174" s="81">
        <f>U174/T174*100</f>
        <v>97.55731137324727</v>
      </c>
      <c r="X174" s="1"/>
    </row>
    <row r="175" spans="1:24" ht="23.25">
      <c r="A175" s="1"/>
      <c r="B175" s="43"/>
      <c r="C175" s="43"/>
      <c r="D175" s="43"/>
      <c r="E175" s="43"/>
      <c r="F175" s="41"/>
      <c r="G175" s="42"/>
      <c r="H175" s="43"/>
      <c r="I175" s="44"/>
      <c r="J175" s="48" t="s">
        <v>41</v>
      </c>
      <c r="K175" s="49"/>
      <c r="L175" s="42"/>
      <c r="M175" s="86"/>
      <c r="N175" s="71"/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3"/>
      <c r="C176" s="43"/>
      <c r="D176" s="43"/>
      <c r="E176" s="43"/>
      <c r="F176" s="50"/>
      <c r="G176" s="42"/>
      <c r="H176" s="40"/>
      <c r="I176" s="44"/>
      <c r="J176" s="48"/>
      <c r="K176" s="49"/>
      <c r="L176" s="42"/>
      <c r="M176" s="86"/>
      <c r="N176" s="71"/>
      <c r="O176" s="72"/>
      <c r="P176" s="70"/>
      <c r="Q176" s="78"/>
      <c r="R176" s="79"/>
      <c r="S176" s="80"/>
      <c r="T176" s="81"/>
      <c r="U176" s="88"/>
      <c r="V176" s="80"/>
      <c r="W176" s="81"/>
      <c r="X176" s="1"/>
    </row>
    <row r="177" spans="1:24" ht="23.25">
      <c r="A177" s="1"/>
      <c r="B177" s="43" t="s">
        <v>109</v>
      </c>
      <c r="C177" s="43"/>
      <c r="D177" s="43"/>
      <c r="E177" s="43"/>
      <c r="F177" s="41"/>
      <c r="G177" s="42"/>
      <c r="H177" s="43"/>
      <c r="I177" s="44"/>
      <c r="J177" s="48" t="s">
        <v>110</v>
      </c>
      <c r="K177" s="49"/>
      <c r="L177" s="42"/>
      <c r="M177" s="86"/>
      <c r="N177" s="71"/>
      <c r="O177" s="72"/>
      <c r="P177" s="70"/>
      <c r="Q177" s="78"/>
      <c r="R177" s="79"/>
      <c r="S177" s="80">
        <f>+S178+S179</f>
        <v>12023964.200000001</v>
      </c>
      <c r="T177" s="80">
        <f>+T178+T179</f>
        <v>12036249.000000002</v>
      </c>
      <c r="U177" s="80">
        <f>+U178+U179</f>
        <v>11966783.9</v>
      </c>
      <c r="V177" s="80">
        <f>U177/S177*100</f>
        <v>99.52444718689365</v>
      </c>
      <c r="W177" s="81">
        <f>U177/T177*100</f>
        <v>99.42286753954657</v>
      </c>
      <c r="X177" s="1"/>
    </row>
    <row r="178" spans="1:24" ht="23.25">
      <c r="A178" s="1"/>
      <c r="B178" s="43"/>
      <c r="C178" s="43"/>
      <c r="D178" s="43"/>
      <c r="E178" s="43"/>
      <c r="F178" s="41"/>
      <c r="G178" s="42"/>
      <c r="H178" s="43"/>
      <c r="I178" s="44"/>
      <c r="J178" s="48" t="s">
        <v>40</v>
      </c>
      <c r="K178" s="49"/>
      <c r="L178" s="42"/>
      <c r="M178" s="86"/>
      <c r="N178" s="71"/>
      <c r="O178" s="72"/>
      <c r="P178" s="70"/>
      <c r="Q178" s="78"/>
      <c r="R178" s="79"/>
      <c r="S178" s="80">
        <f aca="true" t="shared" si="5" ref="S178:U179">+S200+S473+S520</f>
        <v>408406.79999999993</v>
      </c>
      <c r="T178" s="80">
        <f t="shared" si="5"/>
        <v>408823.89999999997</v>
      </c>
      <c r="U178" s="80">
        <f t="shared" si="5"/>
        <v>375374.9</v>
      </c>
      <c r="V178" s="80">
        <f>U178/S178*100</f>
        <v>91.91201027994639</v>
      </c>
      <c r="W178" s="81">
        <f>U178/T178*100</f>
        <v>91.81823763238893</v>
      </c>
      <c r="X178" s="1"/>
    </row>
    <row r="179" spans="1:24" ht="23.25">
      <c r="A179" s="1"/>
      <c r="B179" s="43"/>
      <c r="C179" s="43"/>
      <c r="D179" s="43"/>
      <c r="E179" s="43"/>
      <c r="F179" s="41"/>
      <c r="G179" s="42"/>
      <c r="H179" s="43"/>
      <c r="I179" s="44"/>
      <c r="J179" s="48" t="s">
        <v>41</v>
      </c>
      <c r="K179" s="49"/>
      <c r="L179" s="42"/>
      <c r="M179" s="86"/>
      <c r="N179" s="71"/>
      <c r="O179" s="72"/>
      <c r="P179" s="70"/>
      <c r="Q179" s="78"/>
      <c r="R179" s="79"/>
      <c r="S179" s="80">
        <f t="shared" si="5"/>
        <v>11615557.4</v>
      </c>
      <c r="T179" s="80">
        <f t="shared" si="5"/>
        <v>11627425.100000001</v>
      </c>
      <c r="U179" s="80">
        <f t="shared" si="5"/>
        <v>11591409</v>
      </c>
      <c r="V179" s="80">
        <f>U179/S179*100</f>
        <v>99.7921029601214</v>
      </c>
      <c r="W179" s="81">
        <f>U179/T179*100</f>
        <v>99.6902487034726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228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109</v>
      </c>
      <c r="C190" s="40" t="s">
        <v>111</v>
      </c>
      <c r="D190" s="43"/>
      <c r="E190" s="43"/>
      <c r="F190" s="41"/>
      <c r="G190" s="42"/>
      <c r="H190" s="43"/>
      <c r="I190" s="44"/>
      <c r="J190" s="48" t="s">
        <v>112</v>
      </c>
      <c r="K190" s="49"/>
      <c r="L190" s="42"/>
      <c r="M190" s="86"/>
      <c r="N190" s="71"/>
      <c r="O190" s="72"/>
      <c r="P190" s="70"/>
      <c r="Q190" s="78"/>
      <c r="R190" s="79"/>
      <c r="S190" s="80">
        <f>+S191+S192</f>
        <v>434431.49999999994</v>
      </c>
      <c r="T190" s="80">
        <f>+T191+T192</f>
        <v>436636.8</v>
      </c>
      <c r="U190" s="80">
        <f>+U191+U192</f>
        <v>398708.80000000005</v>
      </c>
      <c r="V190" s="80">
        <f>U190/S190*100</f>
        <v>91.7771386282993</v>
      </c>
      <c r="W190" s="81">
        <f>U190/T190*100</f>
        <v>91.31360435034337</v>
      </c>
      <c r="X190" s="1"/>
    </row>
    <row r="191" spans="1:24" ht="23.25">
      <c r="A191" s="1"/>
      <c r="B191" s="40"/>
      <c r="C191" s="43"/>
      <c r="D191" s="43"/>
      <c r="E191" s="43"/>
      <c r="F191" s="41"/>
      <c r="G191" s="42"/>
      <c r="H191" s="43"/>
      <c r="I191" s="44"/>
      <c r="J191" s="48" t="s">
        <v>40</v>
      </c>
      <c r="K191" s="49"/>
      <c r="L191" s="42"/>
      <c r="M191" s="86"/>
      <c r="N191" s="71"/>
      <c r="O191" s="72"/>
      <c r="P191" s="70"/>
      <c r="Q191" s="78"/>
      <c r="R191" s="79"/>
      <c r="S191" s="80">
        <f aca="true" t="shared" si="6" ref="S191:U192">+S196</f>
        <v>408406.79999999993</v>
      </c>
      <c r="T191" s="80">
        <f t="shared" si="6"/>
        <v>408823.89999999997</v>
      </c>
      <c r="U191" s="80">
        <f t="shared" si="6"/>
        <v>375374.9</v>
      </c>
      <c r="V191" s="80">
        <f>U191/S191*100</f>
        <v>91.91201027994639</v>
      </c>
      <c r="W191" s="81">
        <f>U191/T191*100</f>
        <v>91.81823763238893</v>
      </c>
      <c r="X191" s="1"/>
    </row>
    <row r="192" spans="1:24" ht="23.25">
      <c r="A192" s="1"/>
      <c r="B192" s="43"/>
      <c r="C192" s="43"/>
      <c r="D192" s="43"/>
      <c r="E192" s="43"/>
      <c r="F192" s="41"/>
      <c r="G192" s="42"/>
      <c r="H192" s="40"/>
      <c r="I192" s="44"/>
      <c r="J192" s="48" t="s">
        <v>41</v>
      </c>
      <c r="K192" s="49"/>
      <c r="L192" s="42"/>
      <c r="M192" s="86"/>
      <c r="N192" s="71"/>
      <c r="O192" s="72"/>
      <c r="P192" s="70"/>
      <c r="Q192" s="78"/>
      <c r="R192" s="79"/>
      <c r="S192" s="80">
        <f t="shared" si="6"/>
        <v>26024.699999999997</v>
      </c>
      <c r="T192" s="80">
        <f t="shared" si="6"/>
        <v>27812.9</v>
      </c>
      <c r="U192" s="80">
        <f t="shared" si="6"/>
        <v>23333.899999999998</v>
      </c>
      <c r="V192" s="80">
        <f>U192/S192*100</f>
        <v>89.66059166868399</v>
      </c>
      <c r="W192" s="81">
        <f>U192/T192*100</f>
        <v>83.89596194571583</v>
      </c>
      <c r="X192" s="1"/>
    </row>
    <row r="193" spans="1:24" ht="23.25">
      <c r="A193" s="1"/>
      <c r="B193" s="43"/>
      <c r="C193" s="43"/>
      <c r="D193" s="43"/>
      <c r="E193" s="43"/>
      <c r="F193" s="41"/>
      <c r="G193" s="42"/>
      <c r="H193" s="43"/>
      <c r="I193" s="44"/>
      <c r="J193" s="48"/>
      <c r="K193" s="49"/>
      <c r="L193" s="42"/>
      <c r="M193" s="86"/>
      <c r="N193" s="71"/>
      <c r="O193" s="72"/>
      <c r="P193" s="70"/>
      <c r="Q193" s="78"/>
      <c r="R193" s="79"/>
      <c r="S193" s="80"/>
      <c r="T193" s="80"/>
      <c r="U193" s="80"/>
      <c r="V193" s="80"/>
      <c r="W193" s="81"/>
      <c r="X193" s="1"/>
    </row>
    <row r="194" spans="1:24" ht="23.25">
      <c r="A194" s="1"/>
      <c r="B194" s="43"/>
      <c r="C194" s="43"/>
      <c r="D194" s="40" t="s">
        <v>61</v>
      </c>
      <c r="E194" s="43"/>
      <c r="F194" s="41"/>
      <c r="G194" s="42"/>
      <c r="H194" s="40"/>
      <c r="I194" s="44"/>
      <c r="J194" s="48" t="s">
        <v>62</v>
      </c>
      <c r="K194" s="49"/>
      <c r="L194" s="42"/>
      <c r="M194" s="86"/>
      <c r="N194" s="71"/>
      <c r="O194" s="72"/>
      <c r="P194" s="70"/>
      <c r="Q194" s="78"/>
      <c r="R194" s="79"/>
      <c r="S194" s="80"/>
      <c r="T194" s="80"/>
      <c r="U194" s="80"/>
      <c r="V194" s="80"/>
      <c r="W194" s="81"/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43"/>
      <c r="I195" s="44"/>
      <c r="J195" s="48" t="s">
        <v>63</v>
      </c>
      <c r="K195" s="49"/>
      <c r="L195" s="42"/>
      <c r="M195" s="86"/>
      <c r="N195" s="71"/>
      <c r="O195" s="72"/>
      <c r="P195" s="70"/>
      <c r="Q195" s="78"/>
      <c r="R195" s="79"/>
      <c r="S195" s="80">
        <f>+S196+S197</f>
        <v>434431.49999999994</v>
      </c>
      <c r="T195" s="80">
        <f>+T196+T197</f>
        <v>436636.8</v>
      </c>
      <c r="U195" s="80">
        <f>+U196+U197</f>
        <v>398708.80000000005</v>
      </c>
      <c r="V195" s="80">
        <f>U195/S195*100</f>
        <v>91.7771386282993</v>
      </c>
      <c r="W195" s="81">
        <f>U195/T195*100</f>
        <v>91.31360435034337</v>
      </c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0"/>
      <c r="I196" s="44"/>
      <c r="J196" s="48" t="s">
        <v>40</v>
      </c>
      <c r="K196" s="49"/>
      <c r="L196" s="42"/>
      <c r="M196" s="86"/>
      <c r="N196" s="71"/>
      <c r="O196" s="72"/>
      <c r="P196" s="70"/>
      <c r="Q196" s="78"/>
      <c r="R196" s="79"/>
      <c r="S196" s="80">
        <f aca="true" t="shared" si="7" ref="S196:U197">+S200</f>
        <v>408406.79999999993</v>
      </c>
      <c r="T196" s="80">
        <f t="shared" si="7"/>
        <v>408823.89999999997</v>
      </c>
      <c r="U196" s="80">
        <f t="shared" si="7"/>
        <v>375374.9</v>
      </c>
      <c r="V196" s="80">
        <f>U196/S196*100</f>
        <v>91.91201027994639</v>
      </c>
      <c r="W196" s="81">
        <f>U196/T196*100</f>
        <v>91.81823763238893</v>
      </c>
      <c r="X196" s="1"/>
    </row>
    <row r="197" spans="1:24" ht="23.25">
      <c r="A197" s="1"/>
      <c r="B197" s="43"/>
      <c r="C197" s="43"/>
      <c r="D197" s="43"/>
      <c r="E197" s="43"/>
      <c r="F197" s="41"/>
      <c r="G197" s="42"/>
      <c r="H197" s="43"/>
      <c r="I197" s="44"/>
      <c r="J197" s="48" t="s">
        <v>41</v>
      </c>
      <c r="K197" s="49"/>
      <c r="L197" s="42"/>
      <c r="M197" s="86"/>
      <c r="N197" s="71"/>
      <c r="O197" s="72"/>
      <c r="P197" s="70"/>
      <c r="Q197" s="78"/>
      <c r="R197" s="79"/>
      <c r="S197" s="80">
        <f t="shared" si="7"/>
        <v>26024.699999999997</v>
      </c>
      <c r="T197" s="80">
        <f t="shared" si="7"/>
        <v>27812.9</v>
      </c>
      <c r="U197" s="80">
        <f t="shared" si="7"/>
        <v>23333.899999999998</v>
      </c>
      <c r="V197" s="80">
        <f>U197/S197*100</f>
        <v>89.66059166868399</v>
      </c>
      <c r="W197" s="81">
        <f>U197/T197*100</f>
        <v>83.89596194571583</v>
      </c>
      <c r="X197" s="1"/>
    </row>
    <row r="198" spans="1:24" ht="23.25">
      <c r="A198" s="1"/>
      <c r="B198" s="43"/>
      <c r="C198" s="43"/>
      <c r="D198" s="43"/>
      <c r="E198" s="43"/>
      <c r="F198" s="41"/>
      <c r="G198" s="42"/>
      <c r="H198" s="43"/>
      <c r="I198" s="44"/>
      <c r="J198" s="48"/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3"/>
      <c r="C199" s="43"/>
      <c r="D199" s="43"/>
      <c r="E199" s="40" t="s">
        <v>64</v>
      </c>
      <c r="F199" s="41"/>
      <c r="G199" s="42"/>
      <c r="H199" s="43"/>
      <c r="I199" s="44"/>
      <c r="J199" s="48" t="s">
        <v>65</v>
      </c>
      <c r="K199" s="49"/>
      <c r="L199" s="42"/>
      <c r="M199" s="86"/>
      <c r="N199" s="71"/>
      <c r="O199" s="72"/>
      <c r="P199" s="70"/>
      <c r="Q199" s="78"/>
      <c r="R199" s="79"/>
      <c r="S199" s="80">
        <f>+S200+S201</f>
        <v>434431.49999999994</v>
      </c>
      <c r="T199" s="80">
        <f>+T200+T201</f>
        <v>436636.8</v>
      </c>
      <c r="U199" s="80">
        <f>+U200+U201</f>
        <v>398708.80000000005</v>
      </c>
      <c r="V199" s="80">
        <f>U199/S199*100</f>
        <v>91.7771386282993</v>
      </c>
      <c r="W199" s="81">
        <f>U199/T199*100</f>
        <v>91.31360435034337</v>
      </c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3"/>
      <c r="I200" s="44"/>
      <c r="J200" s="48" t="s">
        <v>40</v>
      </c>
      <c r="K200" s="49"/>
      <c r="L200" s="42"/>
      <c r="M200" s="86"/>
      <c r="N200" s="71"/>
      <c r="O200" s="72"/>
      <c r="P200" s="70"/>
      <c r="Q200" s="78"/>
      <c r="R200" s="79"/>
      <c r="S200" s="80">
        <f>+S205+S242+S262+S284+S326+S355+S378+S404+S431+S448</f>
        <v>408406.79999999993</v>
      </c>
      <c r="T200" s="80">
        <f>+T205+T242+T262+T284+T326+T355+T378+T404+T431+T448</f>
        <v>408823.89999999997</v>
      </c>
      <c r="U200" s="80">
        <f>+U205+U242+U262+U284+U326+U355+U378+U404+U431+U448</f>
        <v>375374.9</v>
      </c>
      <c r="V200" s="80">
        <f>U200/S200*100</f>
        <v>91.91201027994639</v>
      </c>
      <c r="W200" s="81">
        <f>U200/T200*100</f>
        <v>91.81823763238893</v>
      </c>
      <c r="X200" s="1"/>
    </row>
    <row r="201" spans="1:24" ht="23.25">
      <c r="A201" s="1"/>
      <c r="B201" s="43"/>
      <c r="C201" s="43"/>
      <c r="D201" s="43"/>
      <c r="E201" s="43"/>
      <c r="F201" s="41"/>
      <c r="G201" s="42"/>
      <c r="H201" s="43"/>
      <c r="I201" s="44"/>
      <c r="J201" s="48" t="s">
        <v>41</v>
      </c>
      <c r="K201" s="49"/>
      <c r="L201" s="42"/>
      <c r="M201" s="86"/>
      <c r="N201" s="71"/>
      <c r="O201" s="72"/>
      <c r="P201" s="70"/>
      <c r="Q201" s="78"/>
      <c r="R201" s="79"/>
      <c r="S201" s="80">
        <f>+S210+S243+S263+S285+S327+S356+S379+S415+S432+S449</f>
        <v>26024.699999999997</v>
      </c>
      <c r="T201" s="80">
        <f>+T210+T243+T263+T285+T327+T356+T379+T415+T432+T449</f>
        <v>27812.9</v>
      </c>
      <c r="U201" s="80">
        <f>+U210+U243+U263+U285+U327+U356+U379+U415+U432+U449</f>
        <v>23333.899999999998</v>
      </c>
      <c r="V201" s="80">
        <f>U201/S201*100</f>
        <v>89.66059166868399</v>
      </c>
      <c r="W201" s="81">
        <f>U201/T201*100</f>
        <v>83.89596194571583</v>
      </c>
      <c r="X201" s="1"/>
    </row>
    <row r="202" spans="1:24" ht="23.25">
      <c r="A202" s="1"/>
      <c r="B202" s="43"/>
      <c r="C202" s="43"/>
      <c r="D202" s="43"/>
      <c r="E202" s="43"/>
      <c r="F202" s="50"/>
      <c r="G202" s="42"/>
      <c r="H202" s="43"/>
      <c r="I202" s="44"/>
      <c r="J202" s="48"/>
      <c r="K202" s="49"/>
      <c r="L202" s="42"/>
      <c r="M202" s="86"/>
      <c r="N202" s="71"/>
      <c r="O202" s="72"/>
      <c r="P202" s="70"/>
      <c r="Q202" s="78"/>
      <c r="R202" s="79"/>
      <c r="S202" s="80"/>
      <c r="T202" s="81"/>
      <c r="U202" s="88"/>
      <c r="V202" s="80"/>
      <c r="W202" s="81"/>
      <c r="X202" s="1"/>
    </row>
    <row r="203" spans="1:24" ht="23.25">
      <c r="A203" s="1"/>
      <c r="B203" s="43"/>
      <c r="C203" s="43"/>
      <c r="D203" s="43"/>
      <c r="E203" s="43"/>
      <c r="F203" s="41" t="s">
        <v>113</v>
      </c>
      <c r="G203" s="42"/>
      <c r="H203" s="40"/>
      <c r="I203" s="44"/>
      <c r="J203" s="48" t="s">
        <v>211</v>
      </c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40"/>
      <c r="I204" s="44"/>
      <c r="J204" s="48" t="s">
        <v>115</v>
      </c>
      <c r="K204" s="49"/>
      <c r="L204" s="42"/>
      <c r="M204" s="86"/>
      <c r="N204" s="71"/>
      <c r="O204" s="72"/>
      <c r="P204" s="70"/>
      <c r="Q204" s="78"/>
      <c r="R204" s="79"/>
      <c r="S204" s="80">
        <f>+S205+S206</f>
        <v>172349.3</v>
      </c>
      <c r="T204" s="80">
        <f>+T205+T206</f>
        <v>195630.6</v>
      </c>
      <c r="U204" s="80">
        <f>+U205+U206</f>
        <v>176751.5</v>
      </c>
      <c r="V204" s="80">
        <f>U204/S204*100</f>
        <v>102.55423143581088</v>
      </c>
      <c r="W204" s="81">
        <f>U204/T204*100</f>
        <v>90.34961810677879</v>
      </c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0"/>
      <c r="I205" s="44"/>
      <c r="J205" s="48" t="s">
        <v>40</v>
      </c>
      <c r="K205" s="49"/>
      <c r="L205" s="42"/>
      <c r="M205" s="86"/>
      <c r="N205" s="71"/>
      <c r="O205" s="72"/>
      <c r="P205" s="70"/>
      <c r="Q205" s="78"/>
      <c r="R205" s="79"/>
      <c r="S205" s="80">
        <f>+S209</f>
        <v>172349.3</v>
      </c>
      <c r="T205" s="80">
        <f>+T209</f>
        <v>195630.6</v>
      </c>
      <c r="U205" s="80">
        <f>+U209</f>
        <v>176751.5</v>
      </c>
      <c r="V205" s="80">
        <f>U205/S205*100</f>
        <v>102.55423143581088</v>
      </c>
      <c r="W205" s="81">
        <f>U205/T205*100</f>
        <v>90.34961810677879</v>
      </c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3"/>
      <c r="I206" s="44"/>
      <c r="J206" s="48" t="s">
        <v>41</v>
      </c>
      <c r="K206" s="49"/>
      <c r="L206" s="42"/>
      <c r="M206" s="86"/>
      <c r="N206" s="71"/>
      <c r="O206" s="72"/>
      <c r="P206" s="70"/>
      <c r="Q206" s="78"/>
      <c r="R206" s="79"/>
      <c r="S206" s="80">
        <f>+S210</f>
        <v>0</v>
      </c>
      <c r="T206" s="81"/>
      <c r="U206" s="88"/>
      <c r="V206" s="80"/>
      <c r="W206" s="81"/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3"/>
      <c r="I207" s="44"/>
      <c r="J207" s="48"/>
      <c r="K207" s="49"/>
      <c r="L207" s="42"/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3"/>
      <c r="C208" s="43"/>
      <c r="D208" s="43"/>
      <c r="E208" s="43"/>
      <c r="F208" s="41"/>
      <c r="G208" s="42" t="s">
        <v>208</v>
      </c>
      <c r="H208" s="40"/>
      <c r="I208" s="44"/>
      <c r="J208" s="48" t="s">
        <v>209</v>
      </c>
      <c r="K208" s="49"/>
      <c r="L208" s="42"/>
      <c r="M208" s="86"/>
      <c r="N208" s="71"/>
      <c r="O208" s="72"/>
      <c r="P208" s="70"/>
      <c r="Q208" s="78"/>
      <c r="R208" s="79"/>
      <c r="S208" s="80">
        <f>+S209+S210</f>
        <v>172349.3</v>
      </c>
      <c r="T208" s="80">
        <f>+T209+T210</f>
        <v>195630.6</v>
      </c>
      <c r="U208" s="80">
        <f>+U209+U210</f>
        <v>176751.5</v>
      </c>
      <c r="V208" s="80">
        <f>U208/S208*100</f>
        <v>102.55423143581088</v>
      </c>
      <c r="W208" s="81">
        <f>U208/T208*100</f>
        <v>90.34961810677879</v>
      </c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0"/>
      <c r="I209" s="44"/>
      <c r="J209" s="48" t="s">
        <v>40</v>
      </c>
      <c r="K209" s="49"/>
      <c r="L209" s="42"/>
      <c r="M209" s="86"/>
      <c r="N209" s="71"/>
      <c r="O209" s="72"/>
      <c r="P209" s="70"/>
      <c r="Q209" s="78"/>
      <c r="R209" s="79"/>
      <c r="S209" s="80">
        <f>+S213+S216+S220+S224+S237</f>
        <v>172349.3</v>
      </c>
      <c r="T209" s="80">
        <f>+T213+T216+T220+T224+T237</f>
        <v>195630.6</v>
      </c>
      <c r="U209" s="80">
        <f>+U213+U216+U220+U224+U237</f>
        <v>176751.5</v>
      </c>
      <c r="V209" s="80">
        <f>U209/S209*100</f>
        <v>102.55423143581088</v>
      </c>
      <c r="W209" s="81">
        <f>U209/T209*100</f>
        <v>90.34961810677879</v>
      </c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0"/>
      <c r="I210" s="44"/>
      <c r="J210" s="48" t="s">
        <v>41</v>
      </c>
      <c r="K210" s="49"/>
      <c r="L210" s="42"/>
      <c r="M210" s="86"/>
      <c r="N210" s="71"/>
      <c r="O210" s="72"/>
      <c r="P210" s="70"/>
      <c r="Q210" s="78"/>
      <c r="R210" s="79"/>
      <c r="S210" s="80"/>
      <c r="T210" s="81"/>
      <c r="U210" s="88"/>
      <c r="V210" s="80"/>
      <c r="W210" s="81"/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/>
      <c r="K211" s="49"/>
      <c r="L211" s="42"/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3"/>
      <c r="C212" s="40"/>
      <c r="D212" s="43"/>
      <c r="E212" s="43"/>
      <c r="F212" s="41"/>
      <c r="G212" s="42"/>
      <c r="H212" s="40" t="s">
        <v>69</v>
      </c>
      <c r="I212" s="44"/>
      <c r="J212" s="48" t="s">
        <v>70</v>
      </c>
      <c r="K212" s="49"/>
      <c r="L212" s="42"/>
      <c r="M212" s="86"/>
      <c r="N212" s="71"/>
      <c r="O212" s="72"/>
      <c r="P212" s="70"/>
      <c r="Q212" s="78"/>
      <c r="R212" s="79"/>
      <c r="S212" s="80">
        <f>+S213+S214</f>
        <v>74866</v>
      </c>
      <c r="T212" s="80">
        <f>+T213+T214</f>
        <v>87850</v>
      </c>
      <c r="U212" s="80">
        <f>+U213+U214</f>
        <v>73247.7</v>
      </c>
      <c r="V212" s="80">
        <f>U212/S212*100</f>
        <v>97.83840461624769</v>
      </c>
      <c r="W212" s="81">
        <f>U212/T212*100</f>
        <v>83.37814456459874</v>
      </c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0"/>
      <c r="I213" s="44"/>
      <c r="J213" s="48" t="s">
        <v>40</v>
      </c>
      <c r="K213" s="49"/>
      <c r="L213" s="42"/>
      <c r="M213" s="86"/>
      <c r="N213" s="71"/>
      <c r="O213" s="72"/>
      <c r="P213" s="70"/>
      <c r="Q213" s="78"/>
      <c r="R213" s="79"/>
      <c r="S213" s="80">
        <v>74866</v>
      </c>
      <c r="T213" s="81">
        <v>87850</v>
      </c>
      <c r="U213" s="88">
        <v>73247.7</v>
      </c>
      <c r="V213" s="80">
        <f>U213/S213*100</f>
        <v>97.83840461624769</v>
      </c>
      <c r="W213" s="81">
        <f>U213/T213*100</f>
        <v>83.37814456459874</v>
      </c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3"/>
      <c r="I214" s="44"/>
      <c r="J214" s="48" t="s">
        <v>41</v>
      </c>
      <c r="K214" s="49"/>
      <c r="L214" s="42"/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0" t="s">
        <v>75</v>
      </c>
      <c r="I215" s="44"/>
      <c r="J215" s="48" t="s">
        <v>77</v>
      </c>
      <c r="K215" s="49"/>
      <c r="L215" s="42"/>
      <c r="M215" s="86"/>
      <c r="N215" s="71"/>
      <c r="O215" s="72"/>
      <c r="P215" s="70"/>
      <c r="Q215" s="78"/>
      <c r="R215" s="79"/>
      <c r="S215" s="80">
        <f>+S216+S217</f>
        <v>37609.7</v>
      </c>
      <c r="T215" s="80">
        <f>+T216+T217</f>
        <v>35797.9</v>
      </c>
      <c r="U215" s="80">
        <f>+U216+U217</f>
        <v>33292.1</v>
      </c>
      <c r="V215" s="80">
        <f>U215/S215*100</f>
        <v>88.51998287675787</v>
      </c>
      <c r="W215" s="81">
        <f>U215/T215*100</f>
        <v>93.00014805337743</v>
      </c>
      <c r="X215" s="1"/>
    </row>
    <row r="216" spans="1:24" ht="23.25">
      <c r="A216" s="1"/>
      <c r="B216" s="43"/>
      <c r="C216" s="43"/>
      <c r="D216" s="40"/>
      <c r="E216" s="43"/>
      <c r="F216" s="41"/>
      <c r="G216" s="42"/>
      <c r="H216" s="43"/>
      <c r="I216" s="44"/>
      <c r="J216" s="48" t="s">
        <v>40</v>
      </c>
      <c r="K216" s="49"/>
      <c r="L216" s="42"/>
      <c r="M216" s="86"/>
      <c r="N216" s="71"/>
      <c r="O216" s="72"/>
      <c r="P216" s="70"/>
      <c r="Q216" s="78"/>
      <c r="R216" s="79"/>
      <c r="S216" s="80">
        <v>37609.7</v>
      </c>
      <c r="T216" s="81">
        <v>35797.9</v>
      </c>
      <c r="U216" s="88">
        <v>33292.1</v>
      </c>
      <c r="V216" s="80">
        <f>U216/S216*100</f>
        <v>88.51998287675787</v>
      </c>
      <c r="W216" s="81">
        <f>U216/T216*100</f>
        <v>93.00014805337743</v>
      </c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43"/>
      <c r="I217" s="44"/>
      <c r="J217" s="48" t="s">
        <v>41</v>
      </c>
      <c r="K217" s="49"/>
      <c r="L217" s="42"/>
      <c r="M217" s="86"/>
      <c r="N217" s="71"/>
      <c r="O217" s="72"/>
      <c r="P217" s="70"/>
      <c r="Q217" s="78"/>
      <c r="R217" s="79"/>
      <c r="S217" s="80"/>
      <c r="T217" s="81"/>
      <c r="U217" s="88"/>
      <c r="V217" s="80"/>
      <c r="W217" s="81"/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 t="s">
        <v>82</v>
      </c>
      <c r="I218" s="44" t="s">
        <v>83</v>
      </c>
      <c r="J218" s="48"/>
      <c r="K218" s="49"/>
      <c r="L218" s="42"/>
      <c r="M218" s="86"/>
      <c r="N218" s="71"/>
      <c r="O218" s="72"/>
      <c r="P218" s="70"/>
      <c r="Q218" s="78"/>
      <c r="R218" s="79"/>
      <c r="S218" s="80"/>
      <c r="T218" s="81"/>
      <c r="U218" s="88"/>
      <c r="V218" s="80"/>
      <c r="W218" s="81"/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0"/>
      <c r="I219" s="44"/>
      <c r="J219" s="48" t="s">
        <v>84</v>
      </c>
      <c r="K219" s="49"/>
      <c r="L219" s="42"/>
      <c r="M219" s="86"/>
      <c r="N219" s="71"/>
      <c r="O219" s="72"/>
      <c r="P219" s="70"/>
      <c r="Q219" s="78"/>
      <c r="R219" s="79"/>
      <c r="S219" s="80">
        <f>+S220+S221</f>
        <v>18176.3</v>
      </c>
      <c r="T219" s="80">
        <f>+T220+T221</f>
        <v>21949.7</v>
      </c>
      <c r="U219" s="80">
        <f>+U220+U221</f>
        <v>21256.6</v>
      </c>
      <c r="V219" s="80">
        <f>U219/S219*100</f>
        <v>116.94679335178226</v>
      </c>
      <c r="W219" s="81">
        <f>U219/T219*100</f>
        <v>96.84232586322364</v>
      </c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0"/>
      <c r="I220" s="44"/>
      <c r="J220" s="48" t="s">
        <v>40</v>
      </c>
      <c r="K220" s="49"/>
      <c r="L220" s="42"/>
      <c r="M220" s="86"/>
      <c r="N220" s="71"/>
      <c r="O220" s="72"/>
      <c r="P220" s="70"/>
      <c r="Q220" s="78"/>
      <c r="R220" s="79"/>
      <c r="S220" s="80">
        <v>18176.3</v>
      </c>
      <c r="T220" s="81">
        <v>21949.7</v>
      </c>
      <c r="U220" s="88">
        <v>21256.6</v>
      </c>
      <c r="V220" s="80">
        <f>U220/S220*100</f>
        <v>116.94679335178226</v>
      </c>
      <c r="W220" s="81">
        <f>U220/T220*100</f>
        <v>96.84232586322364</v>
      </c>
      <c r="X220" s="1"/>
    </row>
    <row r="221" spans="1:24" ht="23.25">
      <c r="A221" s="1"/>
      <c r="B221" s="43"/>
      <c r="C221" s="43"/>
      <c r="D221" s="43"/>
      <c r="E221" s="40"/>
      <c r="F221" s="41"/>
      <c r="G221" s="42"/>
      <c r="H221" s="43"/>
      <c r="I221" s="44"/>
      <c r="J221" s="48" t="s">
        <v>41</v>
      </c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0" t="s">
        <v>85</v>
      </c>
      <c r="I222" s="44"/>
      <c r="J222" s="48" t="s">
        <v>86</v>
      </c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41"/>
      <c r="G223" s="42"/>
      <c r="H223" s="43"/>
      <c r="I223" s="44"/>
      <c r="J223" s="48" t="s">
        <v>84</v>
      </c>
      <c r="K223" s="49"/>
      <c r="L223" s="42"/>
      <c r="M223" s="86"/>
      <c r="N223" s="71"/>
      <c r="O223" s="72"/>
      <c r="P223" s="70"/>
      <c r="Q223" s="78"/>
      <c r="R223" s="79"/>
      <c r="S223" s="80">
        <f>+S224+S235</f>
        <v>15515.4</v>
      </c>
      <c r="T223" s="80">
        <f>+T224+T235</f>
        <v>17056.5</v>
      </c>
      <c r="U223" s="80">
        <f>+U224+U235</f>
        <v>16478.1</v>
      </c>
      <c r="V223" s="80">
        <f>U223/S223*100</f>
        <v>106.20480296995242</v>
      </c>
      <c r="W223" s="81">
        <f>U223/T223*100</f>
        <v>96.60891742151085</v>
      </c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 t="s">
        <v>40</v>
      </c>
      <c r="K224" s="49"/>
      <c r="L224" s="42"/>
      <c r="M224" s="86"/>
      <c r="N224" s="71"/>
      <c r="O224" s="72"/>
      <c r="P224" s="70"/>
      <c r="Q224" s="78"/>
      <c r="R224" s="79"/>
      <c r="S224" s="80">
        <v>15515.4</v>
      </c>
      <c r="T224" s="81">
        <v>17056.5</v>
      </c>
      <c r="U224" s="88">
        <v>16478.1</v>
      </c>
      <c r="V224" s="80">
        <f>U224/S224*100</f>
        <v>106.20480296995242</v>
      </c>
      <c r="W224" s="81">
        <f>U224/T224*100</f>
        <v>96.60891742151085</v>
      </c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229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109</v>
      </c>
      <c r="C235" s="40" t="s">
        <v>111</v>
      </c>
      <c r="D235" s="40" t="s">
        <v>61</v>
      </c>
      <c r="E235" s="40" t="s">
        <v>64</v>
      </c>
      <c r="F235" s="50" t="s">
        <v>113</v>
      </c>
      <c r="G235" s="42" t="s">
        <v>208</v>
      </c>
      <c r="H235" s="40" t="s">
        <v>85</v>
      </c>
      <c r="I235" s="44"/>
      <c r="J235" s="48" t="s">
        <v>41</v>
      </c>
      <c r="K235" s="49"/>
      <c r="L235" s="42"/>
      <c r="M235" s="86"/>
      <c r="N235" s="71"/>
      <c r="O235" s="72"/>
      <c r="P235" s="70"/>
      <c r="Q235" s="78"/>
      <c r="R235" s="79"/>
      <c r="S235" s="80"/>
      <c r="T235" s="81"/>
      <c r="U235" s="88"/>
      <c r="V235" s="80"/>
      <c r="W235" s="81"/>
      <c r="X235" s="1"/>
    </row>
    <row r="236" spans="1:24" ht="23.25">
      <c r="A236" s="1"/>
      <c r="B236" s="40"/>
      <c r="C236" s="40"/>
      <c r="D236" s="40"/>
      <c r="E236" s="40"/>
      <c r="F236" s="41"/>
      <c r="G236" s="42"/>
      <c r="H236" s="40" t="s">
        <v>90</v>
      </c>
      <c r="I236" s="44"/>
      <c r="J236" s="48" t="s">
        <v>91</v>
      </c>
      <c r="K236" s="49"/>
      <c r="L236" s="42"/>
      <c r="M236" s="86"/>
      <c r="N236" s="71"/>
      <c r="O236" s="72"/>
      <c r="P236" s="70"/>
      <c r="Q236" s="78"/>
      <c r="R236" s="79"/>
      <c r="S236" s="80">
        <f>+S237+S238</f>
        <v>26181.9</v>
      </c>
      <c r="T236" s="80">
        <f>+T237+T238</f>
        <v>32976.5</v>
      </c>
      <c r="U236" s="80">
        <f>+U237+U238</f>
        <v>32477</v>
      </c>
      <c r="V236" s="80">
        <f>U236/S236*100</f>
        <v>124.04370958562976</v>
      </c>
      <c r="W236" s="81">
        <f>U236/T236*100</f>
        <v>98.48528497566448</v>
      </c>
      <c r="X236" s="1"/>
    </row>
    <row r="237" spans="1:24" ht="23.25">
      <c r="A237" s="1"/>
      <c r="B237" s="43"/>
      <c r="C237" s="43"/>
      <c r="D237" s="43"/>
      <c r="E237" s="43"/>
      <c r="F237" s="41"/>
      <c r="G237" s="42"/>
      <c r="H237" s="40"/>
      <c r="I237" s="44"/>
      <c r="J237" s="48" t="s">
        <v>40</v>
      </c>
      <c r="K237" s="49"/>
      <c r="L237" s="42"/>
      <c r="M237" s="86"/>
      <c r="N237" s="71"/>
      <c r="O237" s="72"/>
      <c r="P237" s="70"/>
      <c r="Q237" s="78"/>
      <c r="R237" s="79"/>
      <c r="S237" s="80">
        <v>26181.9</v>
      </c>
      <c r="T237" s="81">
        <v>32976.5</v>
      </c>
      <c r="U237" s="88">
        <v>32477</v>
      </c>
      <c r="V237" s="80">
        <f>U237/S237*100</f>
        <v>124.04370958562976</v>
      </c>
      <c r="W237" s="81">
        <f>U237/T237*100</f>
        <v>98.48528497566448</v>
      </c>
      <c r="X237" s="1"/>
    </row>
    <row r="238" spans="1:24" ht="23.25">
      <c r="A238" s="1"/>
      <c r="B238" s="43"/>
      <c r="C238" s="43"/>
      <c r="D238" s="43"/>
      <c r="E238" s="43"/>
      <c r="F238" s="41"/>
      <c r="G238" s="42"/>
      <c r="H238" s="43"/>
      <c r="I238" s="44"/>
      <c r="J238" s="48" t="s">
        <v>41</v>
      </c>
      <c r="K238" s="49"/>
      <c r="L238" s="42"/>
      <c r="M238" s="86"/>
      <c r="N238" s="71"/>
      <c r="O238" s="72"/>
      <c r="P238" s="70"/>
      <c r="Q238" s="78"/>
      <c r="R238" s="79"/>
      <c r="S238" s="80"/>
      <c r="T238" s="81"/>
      <c r="U238" s="88"/>
      <c r="V238" s="80"/>
      <c r="W238" s="81"/>
      <c r="X238" s="1"/>
    </row>
    <row r="239" spans="1:24" ht="23.25">
      <c r="A239" s="1"/>
      <c r="B239" s="43"/>
      <c r="C239" s="43"/>
      <c r="D239" s="43"/>
      <c r="E239" s="43"/>
      <c r="F239" s="50"/>
      <c r="G239" s="42"/>
      <c r="H239" s="43"/>
      <c r="I239" s="44"/>
      <c r="J239" s="48"/>
      <c r="K239" s="49"/>
      <c r="L239" s="42"/>
      <c r="M239" s="86"/>
      <c r="N239" s="71"/>
      <c r="O239" s="72"/>
      <c r="P239" s="70"/>
      <c r="Q239" s="78"/>
      <c r="R239" s="79"/>
      <c r="S239" s="80"/>
      <c r="T239" s="81"/>
      <c r="U239" s="88"/>
      <c r="V239" s="80"/>
      <c r="W239" s="81"/>
      <c r="X239" s="1"/>
    </row>
    <row r="240" spans="1:24" ht="23.25">
      <c r="A240" s="1"/>
      <c r="B240" s="43"/>
      <c r="C240" s="43"/>
      <c r="D240" s="43"/>
      <c r="E240" s="43"/>
      <c r="F240" s="41" t="s">
        <v>116</v>
      </c>
      <c r="G240" s="42"/>
      <c r="H240" s="43"/>
      <c r="I240" s="44"/>
      <c r="J240" s="48" t="s">
        <v>212</v>
      </c>
      <c r="K240" s="49"/>
      <c r="L240" s="42"/>
      <c r="M240" s="86"/>
      <c r="N240" s="71"/>
      <c r="O240" s="72"/>
      <c r="P240" s="70"/>
      <c r="Q240" s="78"/>
      <c r="R240" s="79"/>
      <c r="S240" s="80"/>
      <c r="T240" s="81"/>
      <c r="U240" s="88"/>
      <c r="V240" s="80"/>
      <c r="W240" s="81"/>
      <c r="X240" s="1"/>
    </row>
    <row r="241" spans="1:24" ht="23.25">
      <c r="A241" s="1"/>
      <c r="B241" s="43"/>
      <c r="C241" s="43"/>
      <c r="D241" s="43"/>
      <c r="E241" s="43"/>
      <c r="F241" s="41"/>
      <c r="G241" s="42"/>
      <c r="H241" s="40"/>
      <c r="I241" s="44"/>
      <c r="J241" s="48" t="s">
        <v>213</v>
      </c>
      <c r="K241" s="49"/>
      <c r="L241" s="42"/>
      <c r="M241" s="86"/>
      <c r="N241" s="71"/>
      <c r="O241" s="72"/>
      <c r="P241" s="70"/>
      <c r="Q241" s="78"/>
      <c r="R241" s="79"/>
      <c r="S241" s="80">
        <f>+S242+S243</f>
        <v>30880.4</v>
      </c>
      <c r="T241" s="80">
        <f>+T242+T243</f>
        <v>25847.2</v>
      </c>
      <c r="U241" s="80">
        <f>+U242+U243</f>
        <v>22778.2</v>
      </c>
      <c r="V241" s="80">
        <f>U241/S241*100</f>
        <v>73.762645561586</v>
      </c>
      <c r="W241" s="81">
        <f>U241/T241*100</f>
        <v>88.12637345631248</v>
      </c>
      <c r="X241" s="1"/>
    </row>
    <row r="242" spans="1:24" ht="23.25">
      <c r="A242" s="1"/>
      <c r="B242" s="43"/>
      <c r="C242" s="43"/>
      <c r="D242" s="43"/>
      <c r="E242" s="43"/>
      <c r="F242" s="41"/>
      <c r="G242" s="42"/>
      <c r="H242" s="43"/>
      <c r="I242" s="44"/>
      <c r="J242" s="48" t="s">
        <v>40</v>
      </c>
      <c r="K242" s="49"/>
      <c r="L242" s="42"/>
      <c r="M242" s="86"/>
      <c r="N242" s="71"/>
      <c r="O242" s="72"/>
      <c r="P242" s="70"/>
      <c r="Q242" s="78"/>
      <c r="R242" s="79"/>
      <c r="S242" s="80">
        <f>+S246</f>
        <v>30880.4</v>
      </c>
      <c r="T242" s="80">
        <f>+T246</f>
        <v>25847.2</v>
      </c>
      <c r="U242" s="80">
        <f>+U246</f>
        <v>22778.2</v>
      </c>
      <c r="V242" s="80">
        <f>U242/S242*100</f>
        <v>73.762645561586</v>
      </c>
      <c r="W242" s="81">
        <f>U242/T242*100</f>
        <v>88.12637345631248</v>
      </c>
      <c r="X242" s="1"/>
    </row>
    <row r="243" spans="1:24" ht="23.25">
      <c r="A243" s="1"/>
      <c r="B243" s="43"/>
      <c r="C243" s="43"/>
      <c r="D243" s="43"/>
      <c r="E243" s="43"/>
      <c r="F243" s="41"/>
      <c r="G243" s="42"/>
      <c r="H243" s="43"/>
      <c r="I243" s="44"/>
      <c r="J243" s="48" t="s">
        <v>41</v>
      </c>
      <c r="K243" s="49"/>
      <c r="L243" s="42"/>
      <c r="M243" s="86"/>
      <c r="N243" s="71"/>
      <c r="O243" s="72"/>
      <c r="P243" s="70"/>
      <c r="Q243" s="78"/>
      <c r="R243" s="79"/>
      <c r="S243" s="80"/>
      <c r="T243" s="81"/>
      <c r="U243" s="88"/>
      <c r="V243" s="80"/>
      <c r="W243" s="81"/>
      <c r="X243" s="1"/>
    </row>
    <row r="244" spans="1:24" ht="23.25">
      <c r="A244" s="1"/>
      <c r="B244" s="43"/>
      <c r="C244" s="43"/>
      <c r="D244" s="43"/>
      <c r="E244" s="43"/>
      <c r="F244" s="41"/>
      <c r="G244" s="42"/>
      <c r="H244" s="40"/>
      <c r="I244" s="44"/>
      <c r="J244" s="48"/>
      <c r="K244" s="49"/>
      <c r="L244" s="42"/>
      <c r="M244" s="86"/>
      <c r="N244" s="71"/>
      <c r="O244" s="72"/>
      <c r="P244" s="70"/>
      <c r="Q244" s="78"/>
      <c r="R244" s="79"/>
      <c r="S244" s="80"/>
      <c r="T244" s="81"/>
      <c r="U244" s="88"/>
      <c r="V244" s="80"/>
      <c r="W244" s="81"/>
      <c r="X244" s="1"/>
    </row>
    <row r="245" spans="1:24" ht="23.25">
      <c r="A245" s="1"/>
      <c r="B245" s="43"/>
      <c r="C245" s="43"/>
      <c r="D245" s="43"/>
      <c r="E245" s="43"/>
      <c r="F245" s="41"/>
      <c r="G245" s="40" t="s">
        <v>208</v>
      </c>
      <c r="H245" s="40"/>
      <c r="I245" s="44"/>
      <c r="J245" s="48" t="s">
        <v>209</v>
      </c>
      <c r="K245" s="49"/>
      <c r="L245" s="42"/>
      <c r="M245" s="86"/>
      <c r="N245" s="71"/>
      <c r="O245" s="72"/>
      <c r="P245" s="70"/>
      <c r="Q245" s="78"/>
      <c r="R245" s="79"/>
      <c r="S245" s="80">
        <f>+S246+S247</f>
        <v>30880.4</v>
      </c>
      <c r="T245" s="80">
        <f>+T246+T247</f>
        <v>25847.2</v>
      </c>
      <c r="U245" s="80">
        <f>+U246+U247</f>
        <v>22778.2</v>
      </c>
      <c r="V245" s="80">
        <f>U245/S245*100</f>
        <v>73.762645561586</v>
      </c>
      <c r="W245" s="81">
        <f>U245/T245*100</f>
        <v>88.12637345631248</v>
      </c>
      <c r="X245" s="1"/>
    </row>
    <row r="246" spans="1:24" ht="23.25">
      <c r="A246" s="1"/>
      <c r="B246" s="43"/>
      <c r="C246" s="43"/>
      <c r="D246" s="43"/>
      <c r="E246" s="43"/>
      <c r="F246" s="41"/>
      <c r="G246" s="42"/>
      <c r="H246" s="40"/>
      <c r="I246" s="44"/>
      <c r="J246" s="48" t="s">
        <v>40</v>
      </c>
      <c r="K246" s="49"/>
      <c r="L246" s="42"/>
      <c r="M246" s="86"/>
      <c r="N246" s="71"/>
      <c r="O246" s="72"/>
      <c r="P246" s="70"/>
      <c r="Q246" s="78"/>
      <c r="R246" s="79"/>
      <c r="S246" s="80">
        <v>30880.4</v>
      </c>
      <c r="T246" s="81">
        <v>25847.2</v>
      </c>
      <c r="U246" s="88">
        <f>+U257</f>
        <v>22778.2</v>
      </c>
      <c r="V246" s="80">
        <f>U246/S246*100</f>
        <v>73.762645561586</v>
      </c>
      <c r="W246" s="81">
        <f>U246/T246*100</f>
        <v>88.12637345631248</v>
      </c>
      <c r="X246" s="1"/>
    </row>
    <row r="247" spans="1:24" ht="23.25">
      <c r="A247" s="1"/>
      <c r="B247" s="43"/>
      <c r="C247" s="43"/>
      <c r="D247" s="43"/>
      <c r="E247" s="43"/>
      <c r="F247" s="50"/>
      <c r="G247" s="42"/>
      <c r="H247" s="40"/>
      <c r="I247" s="44"/>
      <c r="J247" s="48" t="s">
        <v>41</v>
      </c>
      <c r="K247" s="49"/>
      <c r="L247" s="42"/>
      <c r="M247" s="86"/>
      <c r="N247" s="71"/>
      <c r="O247" s="72"/>
      <c r="P247" s="70"/>
      <c r="Q247" s="78"/>
      <c r="R247" s="79"/>
      <c r="S247" s="80"/>
      <c r="T247" s="81"/>
      <c r="U247" s="88"/>
      <c r="V247" s="80"/>
      <c r="W247" s="81"/>
      <c r="X247" s="1"/>
    </row>
    <row r="248" spans="1:24" ht="23.25">
      <c r="A248" s="1"/>
      <c r="B248" s="43"/>
      <c r="C248" s="43"/>
      <c r="D248" s="43"/>
      <c r="E248" s="43"/>
      <c r="F248" s="41"/>
      <c r="G248" s="42"/>
      <c r="H248" s="40"/>
      <c r="I248" s="44"/>
      <c r="J248" s="48"/>
      <c r="K248" s="49"/>
      <c r="L248" s="42"/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3"/>
      <c r="C249" s="43"/>
      <c r="D249" s="43"/>
      <c r="E249" s="43"/>
      <c r="F249" s="41"/>
      <c r="G249" s="42"/>
      <c r="H249" s="40"/>
      <c r="I249" s="44"/>
      <c r="J249" s="48" t="s">
        <v>214</v>
      </c>
      <c r="K249" s="49"/>
      <c r="L249" s="42" t="s">
        <v>217</v>
      </c>
      <c r="M249" s="86"/>
      <c r="N249" s="71"/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43"/>
      <c r="C250" s="43"/>
      <c r="D250" s="43"/>
      <c r="E250" s="43"/>
      <c r="F250" s="41"/>
      <c r="G250" s="42"/>
      <c r="H250" s="40"/>
      <c r="I250" s="44"/>
      <c r="J250" s="48" t="s">
        <v>215</v>
      </c>
      <c r="K250" s="49"/>
      <c r="L250" s="42" t="s">
        <v>218</v>
      </c>
      <c r="M250" s="86"/>
      <c r="N250" s="71"/>
      <c r="O250" s="72"/>
      <c r="P250" s="70"/>
      <c r="Q250" s="78"/>
      <c r="R250" s="79"/>
      <c r="S250" s="80"/>
      <c r="T250" s="81"/>
      <c r="U250" s="88"/>
      <c r="V250" s="80"/>
      <c r="W250" s="81"/>
      <c r="X250" s="1"/>
    </row>
    <row r="251" spans="1:24" ht="23.25">
      <c r="A251" s="1"/>
      <c r="B251" s="43"/>
      <c r="C251" s="43"/>
      <c r="D251" s="43"/>
      <c r="E251" s="43"/>
      <c r="F251" s="41"/>
      <c r="G251" s="42"/>
      <c r="H251" s="43"/>
      <c r="I251" s="44"/>
      <c r="J251" s="48" t="s">
        <v>216</v>
      </c>
      <c r="K251" s="49"/>
      <c r="L251" s="42" t="s">
        <v>220</v>
      </c>
      <c r="M251" s="86"/>
      <c r="N251" s="71"/>
      <c r="O251" s="72"/>
      <c r="P251" s="70"/>
      <c r="Q251" s="78"/>
      <c r="R251" s="79"/>
      <c r="S251" s="80"/>
      <c r="T251" s="81"/>
      <c r="U251" s="88"/>
      <c r="V251" s="80"/>
      <c r="W251" s="81"/>
      <c r="X251" s="1"/>
    </row>
    <row r="252" spans="1:24" ht="23.25">
      <c r="A252" s="1"/>
      <c r="B252" s="43"/>
      <c r="C252" s="43"/>
      <c r="D252" s="43"/>
      <c r="E252" s="43"/>
      <c r="F252" s="41"/>
      <c r="G252" s="42"/>
      <c r="H252" s="43"/>
      <c r="I252" s="44"/>
      <c r="J252" s="48"/>
      <c r="K252" s="49"/>
      <c r="L252" s="42" t="s">
        <v>221</v>
      </c>
      <c r="M252" s="86" t="s">
        <v>117</v>
      </c>
      <c r="N252" s="71">
        <v>88</v>
      </c>
      <c r="O252" s="72">
        <v>88</v>
      </c>
      <c r="P252" s="70">
        <v>642.8</v>
      </c>
      <c r="Q252" s="78">
        <v>642.8</v>
      </c>
      <c r="R252" s="79">
        <v>642.8</v>
      </c>
      <c r="S252" s="80">
        <f>+S253+S254</f>
        <v>30880.4</v>
      </c>
      <c r="T252" s="80">
        <f>+T253+T254</f>
        <v>25847.2</v>
      </c>
      <c r="U252" s="80">
        <f>+U253+U254</f>
        <v>22778.2</v>
      </c>
      <c r="V252" s="80">
        <f>U252/S252*100</f>
        <v>73.762645561586</v>
      </c>
      <c r="W252" s="81">
        <f>U252/T252*100</f>
        <v>88.12637345631248</v>
      </c>
      <c r="X252" s="1"/>
    </row>
    <row r="253" spans="1:24" ht="23.25">
      <c r="A253" s="1"/>
      <c r="B253" s="43"/>
      <c r="C253" s="43"/>
      <c r="D253" s="43"/>
      <c r="E253" s="43"/>
      <c r="F253" s="41"/>
      <c r="G253" s="42"/>
      <c r="H253" s="43"/>
      <c r="I253" s="44"/>
      <c r="J253" s="48" t="s">
        <v>40</v>
      </c>
      <c r="K253" s="49"/>
      <c r="L253" s="42"/>
      <c r="M253" s="86"/>
      <c r="N253" s="71"/>
      <c r="O253" s="72"/>
      <c r="P253" s="70"/>
      <c r="Q253" s="78"/>
      <c r="R253" s="79"/>
      <c r="S253" s="80">
        <f>+S257</f>
        <v>30880.4</v>
      </c>
      <c r="T253" s="80">
        <f>+T257</f>
        <v>25847.2</v>
      </c>
      <c r="U253" s="80">
        <f>+U257</f>
        <v>22778.2</v>
      </c>
      <c r="V253" s="80">
        <f>U253/S253*100</f>
        <v>73.762645561586</v>
      </c>
      <c r="W253" s="81">
        <f>U253/T253*100</f>
        <v>88.12637345631248</v>
      </c>
      <c r="X253" s="1"/>
    </row>
    <row r="254" spans="1:24" ht="23.25">
      <c r="A254" s="1"/>
      <c r="B254" s="43"/>
      <c r="C254" s="43"/>
      <c r="D254" s="43"/>
      <c r="E254" s="43"/>
      <c r="F254" s="41"/>
      <c r="G254" s="42"/>
      <c r="H254" s="43"/>
      <c r="I254" s="44"/>
      <c r="J254" s="48" t="s">
        <v>41</v>
      </c>
      <c r="K254" s="49"/>
      <c r="L254" s="42"/>
      <c r="M254" s="86"/>
      <c r="N254" s="71"/>
      <c r="O254" s="72"/>
      <c r="P254" s="70"/>
      <c r="Q254" s="78"/>
      <c r="R254" s="79"/>
      <c r="S254" s="80"/>
      <c r="T254" s="81"/>
      <c r="U254" s="88"/>
      <c r="V254" s="80"/>
      <c r="W254" s="81"/>
      <c r="X254" s="1"/>
    </row>
    <row r="255" spans="1:24" ht="23.25">
      <c r="A255" s="1"/>
      <c r="B255" s="43"/>
      <c r="C255" s="43"/>
      <c r="D255" s="43"/>
      <c r="E255" s="43"/>
      <c r="F255" s="41"/>
      <c r="G255" s="42"/>
      <c r="H255" s="43"/>
      <c r="I255" s="44"/>
      <c r="J255" s="48"/>
      <c r="K255" s="49"/>
      <c r="L255" s="42"/>
      <c r="M255" s="86"/>
      <c r="N255" s="71"/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43"/>
      <c r="C256" s="43"/>
      <c r="D256" s="43"/>
      <c r="E256" s="43"/>
      <c r="F256" s="41"/>
      <c r="G256" s="42"/>
      <c r="H256" s="40" t="s">
        <v>72</v>
      </c>
      <c r="I256" s="44"/>
      <c r="J256" s="48" t="s">
        <v>73</v>
      </c>
      <c r="K256" s="49"/>
      <c r="L256" s="42"/>
      <c r="M256" s="86"/>
      <c r="N256" s="71"/>
      <c r="O256" s="72"/>
      <c r="P256" s="70"/>
      <c r="Q256" s="78"/>
      <c r="R256" s="79"/>
      <c r="S256" s="80">
        <f>+S257+S258</f>
        <v>30880.4</v>
      </c>
      <c r="T256" s="81">
        <f>+T257+T258</f>
        <v>25847.2</v>
      </c>
      <c r="U256" s="88">
        <f>+U257+U258</f>
        <v>22778.2</v>
      </c>
      <c r="V256" s="80">
        <f>U256/S256*100</f>
        <v>73.762645561586</v>
      </c>
      <c r="W256" s="81">
        <f>U256/T256*100</f>
        <v>88.12637345631248</v>
      </c>
      <c r="X256" s="1"/>
    </row>
    <row r="257" spans="1:24" ht="23.25">
      <c r="A257" s="1"/>
      <c r="B257" s="43"/>
      <c r="C257" s="40"/>
      <c r="D257" s="43"/>
      <c r="E257" s="43"/>
      <c r="F257" s="41"/>
      <c r="G257" s="42"/>
      <c r="H257" s="43"/>
      <c r="I257" s="44"/>
      <c r="J257" s="48" t="s">
        <v>40</v>
      </c>
      <c r="K257" s="49"/>
      <c r="L257" s="42"/>
      <c r="M257" s="86"/>
      <c r="N257" s="71"/>
      <c r="O257" s="72"/>
      <c r="P257" s="70"/>
      <c r="Q257" s="78"/>
      <c r="R257" s="79"/>
      <c r="S257" s="80">
        <v>30880.4</v>
      </c>
      <c r="T257" s="81">
        <v>25847.2</v>
      </c>
      <c r="U257" s="88">
        <v>22778.2</v>
      </c>
      <c r="V257" s="80">
        <f>U257/S257*100</f>
        <v>73.762645561586</v>
      </c>
      <c r="W257" s="81">
        <f>U257/T257*100</f>
        <v>88.12637345631248</v>
      </c>
      <c r="X257" s="1"/>
    </row>
    <row r="258" spans="1:24" ht="23.25">
      <c r="A258" s="1"/>
      <c r="B258" s="43"/>
      <c r="C258" s="43"/>
      <c r="D258" s="43"/>
      <c r="E258" s="43"/>
      <c r="F258" s="41"/>
      <c r="G258" s="42"/>
      <c r="H258" s="43"/>
      <c r="I258" s="44"/>
      <c r="J258" s="48" t="s">
        <v>41</v>
      </c>
      <c r="K258" s="49"/>
      <c r="L258" s="42"/>
      <c r="M258" s="86"/>
      <c r="N258" s="71"/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43"/>
      <c r="C259" s="43"/>
      <c r="D259" s="43"/>
      <c r="E259" s="43"/>
      <c r="F259" s="41"/>
      <c r="G259" s="42"/>
      <c r="H259" s="40"/>
      <c r="I259" s="44"/>
      <c r="J259" s="48"/>
      <c r="K259" s="49"/>
      <c r="L259" s="42"/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3"/>
      <c r="C260" s="43"/>
      <c r="D260" s="43"/>
      <c r="E260" s="43"/>
      <c r="F260" s="50" t="s">
        <v>118</v>
      </c>
      <c r="G260" s="42"/>
      <c r="H260" s="43"/>
      <c r="I260" s="44"/>
      <c r="J260" s="48" t="s">
        <v>119</v>
      </c>
      <c r="K260" s="49"/>
      <c r="L260" s="42"/>
      <c r="M260" s="86"/>
      <c r="N260" s="71"/>
      <c r="O260" s="72"/>
      <c r="P260" s="70"/>
      <c r="Q260" s="78"/>
      <c r="R260" s="79"/>
      <c r="S260" s="80"/>
      <c r="T260" s="81"/>
      <c r="U260" s="88"/>
      <c r="V260" s="80"/>
      <c r="W260" s="81"/>
      <c r="X260" s="1"/>
    </row>
    <row r="261" spans="1:24" ht="23.25">
      <c r="A261" s="1"/>
      <c r="B261" s="43"/>
      <c r="C261" s="43"/>
      <c r="D261" s="40"/>
      <c r="E261" s="43"/>
      <c r="F261" s="41"/>
      <c r="G261" s="42"/>
      <c r="H261" s="43"/>
      <c r="I261" s="44"/>
      <c r="J261" s="48" t="s">
        <v>120</v>
      </c>
      <c r="K261" s="49"/>
      <c r="L261" s="42"/>
      <c r="M261" s="86"/>
      <c r="N261" s="71"/>
      <c r="O261" s="72"/>
      <c r="P261" s="70"/>
      <c r="Q261" s="78"/>
      <c r="R261" s="79"/>
      <c r="S261" s="80">
        <f>+S262+S263</f>
        <v>16207.6</v>
      </c>
      <c r="T261" s="81">
        <f>+T262+T263</f>
        <v>18138.5</v>
      </c>
      <c r="U261" s="88">
        <f>+U262+U263</f>
        <v>16928.1</v>
      </c>
      <c r="V261" s="80">
        <f>U261/S261*100</f>
        <v>104.4454453466275</v>
      </c>
      <c r="W261" s="81">
        <f>U261/T261*100</f>
        <v>93.32690134244838</v>
      </c>
      <c r="X261" s="1"/>
    </row>
    <row r="262" spans="1:24" ht="23.25">
      <c r="A262" s="1"/>
      <c r="B262" s="43"/>
      <c r="C262" s="43"/>
      <c r="D262" s="43"/>
      <c r="E262" s="43"/>
      <c r="F262" s="41"/>
      <c r="G262" s="42"/>
      <c r="H262" s="40"/>
      <c r="I262" s="44"/>
      <c r="J262" s="48" t="s">
        <v>40</v>
      </c>
      <c r="K262" s="49"/>
      <c r="L262" s="42"/>
      <c r="M262" s="86"/>
      <c r="N262" s="71"/>
      <c r="O262" s="72"/>
      <c r="P262" s="70"/>
      <c r="Q262" s="78"/>
      <c r="R262" s="79"/>
      <c r="S262" s="80">
        <f>+S266</f>
        <v>16207.6</v>
      </c>
      <c r="T262" s="81">
        <f>+T266</f>
        <v>18138.5</v>
      </c>
      <c r="U262" s="88">
        <f>+U266</f>
        <v>16928.1</v>
      </c>
      <c r="V262" s="80">
        <f>U262/S262*100</f>
        <v>104.4454453466275</v>
      </c>
      <c r="W262" s="81">
        <f>U262/T262*100</f>
        <v>93.32690134244838</v>
      </c>
      <c r="X262" s="1"/>
    </row>
    <row r="263" spans="1:24" ht="23.25">
      <c r="A263" s="1"/>
      <c r="B263" s="43"/>
      <c r="C263" s="43"/>
      <c r="D263" s="43"/>
      <c r="E263" s="43"/>
      <c r="F263" s="41"/>
      <c r="G263" s="42"/>
      <c r="H263" s="43"/>
      <c r="I263" s="44"/>
      <c r="J263" s="48" t="s">
        <v>41</v>
      </c>
      <c r="K263" s="49"/>
      <c r="L263" s="42"/>
      <c r="M263" s="86"/>
      <c r="N263" s="71"/>
      <c r="O263" s="72"/>
      <c r="P263" s="70"/>
      <c r="Q263" s="78"/>
      <c r="R263" s="79"/>
      <c r="S263" s="80"/>
      <c r="T263" s="81"/>
      <c r="U263" s="88"/>
      <c r="V263" s="80"/>
      <c r="W263" s="81"/>
      <c r="X263" s="1"/>
    </row>
    <row r="264" spans="1:24" ht="23.25">
      <c r="A264" s="1"/>
      <c r="B264" s="43"/>
      <c r="C264" s="43"/>
      <c r="D264" s="43"/>
      <c r="E264" s="43"/>
      <c r="F264" s="41"/>
      <c r="G264" s="42"/>
      <c r="H264" s="43"/>
      <c r="I264" s="44"/>
      <c r="J264" s="48"/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3"/>
      <c r="C265" s="43"/>
      <c r="D265" s="43"/>
      <c r="E265" s="43"/>
      <c r="F265" s="41"/>
      <c r="G265" s="40" t="s">
        <v>208</v>
      </c>
      <c r="H265" s="40"/>
      <c r="I265" s="44"/>
      <c r="J265" s="48" t="s">
        <v>209</v>
      </c>
      <c r="K265" s="49"/>
      <c r="L265" s="42"/>
      <c r="M265" s="86"/>
      <c r="N265" s="71"/>
      <c r="O265" s="72"/>
      <c r="P265" s="70"/>
      <c r="Q265" s="78"/>
      <c r="R265" s="79"/>
      <c r="S265" s="80">
        <f>+S266+S267</f>
        <v>16207.6</v>
      </c>
      <c r="T265" s="81">
        <f>+T266+T267</f>
        <v>18138.5</v>
      </c>
      <c r="U265" s="88">
        <f>+U266+U267</f>
        <v>16928.1</v>
      </c>
      <c r="V265" s="80">
        <f>U265/S265*100</f>
        <v>104.4454453466275</v>
      </c>
      <c r="W265" s="81">
        <f>U265/T265*100</f>
        <v>93.32690134244838</v>
      </c>
      <c r="X265" s="1"/>
    </row>
    <row r="266" spans="1:24" ht="23.25">
      <c r="A266" s="1"/>
      <c r="B266" s="43"/>
      <c r="C266" s="43"/>
      <c r="D266" s="43"/>
      <c r="E266" s="40"/>
      <c r="F266" s="41"/>
      <c r="G266" s="42"/>
      <c r="H266" s="40"/>
      <c r="I266" s="44"/>
      <c r="J266" s="48" t="s">
        <v>40</v>
      </c>
      <c r="K266" s="49"/>
      <c r="L266" s="42"/>
      <c r="M266" s="86"/>
      <c r="N266" s="71"/>
      <c r="O266" s="72"/>
      <c r="P266" s="70"/>
      <c r="Q266" s="78"/>
      <c r="R266" s="79"/>
      <c r="S266" s="80">
        <f>+S269</f>
        <v>16207.6</v>
      </c>
      <c r="T266" s="80">
        <f>+T269</f>
        <v>18138.5</v>
      </c>
      <c r="U266" s="80">
        <f>+U269</f>
        <v>16928.1</v>
      </c>
      <c r="V266" s="80">
        <f>U266/S266*100</f>
        <v>104.4454453466275</v>
      </c>
      <c r="W266" s="81">
        <f>U266/T266*100</f>
        <v>93.32690134244838</v>
      </c>
      <c r="X266" s="1"/>
    </row>
    <row r="267" spans="1:24" ht="23.25">
      <c r="A267" s="1"/>
      <c r="B267" s="43"/>
      <c r="C267" s="43"/>
      <c r="D267" s="43"/>
      <c r="E267" s="43"/>
      <c r="F267" s="41"/>
      <c r="G267" s="42"/>
      <c r="H267" s="40"/>
      <c r="I267" s="44"/>
      <c r="J267" s="48" t="s">
        <v>41</v>
      </c>
      <c r="K267" s="49"/>
      <c r="L267" s="42"/>
      <c r="M267" s="86"/>
      <c r="N267" s="71"/>
      <c r="O267" s="72"/>
      <c r="P267" s="70"/>
      <c r="Q267" s="78"/>
      <c r="R267" s="79"/>
      <c r="S267" s="80"/>
      <c r="T267" s="81"/>
      <c r="U267" s="88"/>
      <c r="V267" s="80"/>
      <c r="W267" s="81"/>
      <c r="X267" s="1">
        <v>7178.9</v>
      </c>
    </row>
    <row r="268" spans="1:24" ht="23.25">
      <c r="A268" s="1"/>
      <c r="B268" s="43"/>
      <c r="C268" s="43"/>
      <c r="D268" s="43"/>
      <c r="E268" s="43"/>
      <c r="F268" s="41"/>
      <c r="G268" s="42"/>
      <c r="H268" s="43"/>
      <c r="I268" s="44"/>
      <c r="J268" s="48"/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3"/>
      <c r="C269" s="43"/>
      <c r="D269" s="43"/>
      <c r="E269" s="43"/>
      <c r="F269" s="50"/>
      <c r="G269" s="42"/>
      <c r="H269" s="40" t="s">
        <v>71</v>
      </c>
      <c r="I269" s="44"/>
      <c r="J269" s="48" t="s">
        <v>74</v>
      </c>
      <c r="K269" s="49"/>
      <c r="L269" s="42"/>
      <c r="M269" s="86"/>
      <c r="N269" s="71"/>
      <c r="O269" s="72"/>
      <c r="P269" s="70"/>
      <c r="Q269" s="78"/>
      <c r="R269" s="79"/>
      <c r="S269" s="80">
        <f>+S280+S281</f>
        <v>16207.6</v>
      </c>
      <c r="T269" s="80">
        <f>+T280+T281</f>
        <v>18138.5</v>
      </c>
      <c r="U269" s="80">
        <f>+U280+U281</f>
        <v>16928.1</v>
      </c>
      <c r="V269" s="80">
        <f>U269/S269*100</f>
        <v>104.4454453466275</v>
      </c>
      <c r="W269" s="81">
        <f>U269/T269*100</f>
        <v>93.32690134244838</v>
      </c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230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35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24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36</v>
      </c>
      <c r="O274" s="62"/>
      <c r="P274" s="62"/>
      <c r="Q274" s="62"/>
      <c r="R274" s="63"/>
      <c r="S274" s="14" t="s">
        <v>2</v>
      </c>
      <c r="T274" s="15"/>
      <c r="U274" s="15"/>
      <c r="V274" s="15"/>
      <c r="W274" s="16"/>
      <c r="X274" s="1"/>
    </row>
    <row r="275" spans="1:24" ht="23.25">
      <c r="A275" s="1"/>
      <c r="B275" s="20" t="s">
        <v>25</v>
      </c>
      <c r="C275" s="21"/>
      <c r="D275" s="21"/>
      <c r="E275" s="21"/>
      <c r="F275" s="21"/>
      <c r="G275" s="21"/>
      <c r="H275" s="61"/>
      <c r="I275" s="1"/>
      <c r="J275" s="2" t="s">
        <v>4</v>
      </c>
      <c r="K275" s="18"/>
      <c r="L275" s="23" t="s">
        <v>33</v>
      </c>
      <c r="M275" s="23" t="s">
        <v>21</v>
      </c>
      <c r="N275" s="64"/>
      <c r="O275" s="17"/>
      <c r="P275" s="65"/>
      <c r="Q275" s="23" t="s">
        <v>3</v>
      </c>
      <c r="R275" s="16"/>
      <c r="S275" s="20" t="s">
        <v>37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34</v>
      </c>
      <c r="M276" s="30" t="s">
        <v>22</v>
      </c>
      <c r="N276" s="28" t="s">
        <v>6</v>
      </c>
      <c r="O276" s="67" t="s">
        <v>7</v>
      </c>
      <c r="P276" s="28" t="s">
        <v>8</v>
      </c>
      <c r="Q276" s="20" t="s">
        <v>31</v>
      </c>
      <c r="R276" s="22"/>
      <c r="S276" s="24"/>
      <c r="T276" s="25"/>
      <c r="U276" s="1"/>
      <c r="V276" s="14" t="s">
        <v>3</v>
      </c>
      <c r="W276" s="16"/>
      <c r="X276" s="1"/>
    </row>
    <row r="277" spans="1:24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7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20</v>
      </c>
      <c r="M277" s="28" t="s">
        <v>23</v>
      </c>
      <c r="N277" s="28"/>
      <c r="O277" s="28"/>
      <c r="P277" s="28"/>
      <c r="Q277" s="26" t="s">
        <v>26</v>
      </c>
      <c r="R277" s="29" t="s">
        <v>26</v>
      </c>
      <c r="S277" s="30" t="s">
        <v>6</v>
      </c>
      <c r="T277" s="28" t="s">
        <v>9</v>
      </c>
      <c r="U277" s="26" t="s">
        <v>10</v>
      </c>
      <c r="V277" s="14" t="s">
        <v>11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27</v>
      </c>
      <c r="R278" s="37" t="s">
        <v>28</v>
      </c>
      <c r="S278" s="31"/>
      <c r="T278" s="32"/>
      <c r="U278" s="33"/>
      <c r="V278" s="38" t="s">
        <v>29</v>
      </c>
      <c r="W278" s="39" t="s">
        <v>30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40" t="s">
        <v>109</v>
      </c>
      <c r="C280" s="40" t="s">
        <v>111</v>
      </c>
      <c r="D280" s="40" t="s">
        <v>61</v>
      </c>
      <c r="E280" s="40" t="s">
        <v>64</v>
      </c>
      <c r="F280" s="50" t="s">
        <v>118</v>
      </c>
      <c r="G280" s="42" t="s">
        <v>208</v>
      </c>
      <c r="H280" s="40" t="s">
        <v>71</v>
      </c>
      <c r="I280" s="44"/>
      <c r="J280" s="48" t="s">
        <v>40</v>
      </c>
      <c r="K280" s="49"/>
      <c r="L280" s="42"/>
      <c r="M280" s="86"/>
      <c r="N280" s="71"/>
      <c r="O280" s="72"/>
      <c r="P280" s="70"/>
      <c r="Q280" s="78"/>
      <c r="R280" s="79"/>
      <c r="S280" s="80">
        <v>16207.6</v>
      </c>
      <c r="T280" s="81">
        <v>18138.5</v>
      </c>
      <c r="U280" s="88">
        <v>16928.1</v>
      </c>
      <c r="V280" s="80">
        <f>U280/S280*100</f>
        <v>104.4454453466275</v>
      </c>
      <c r="W280" s="81">
        <f>U280/T280*100</f>
        <v>93.32690134244838</v>
      </c>
      <c r="X280" s="1"/>
    </row>
    <row r="281" spans="1:24" ht="23.25">
      <c r="A281" s="1"/>
      <c r="B281" s="40"/>
      <c r="C281" s="40"/>
      <c r="D281" s="40"/>
      <c r="E281" s="40"/>
      <c r="F281" s="41"/>
      <c r="G281" s="42"/>
      <c r="H281" s="40"/>
      <c r="I281" s="44"/>
      <c r="J281" s="48" t="s">
        <v>41</v>
      </c>
      <c r="K281" s="49"/>
      <c r="L281" s="42"/>
      <c r="M281" s="86"/>
      <c r="N281" s="71"/>
      <c r="O281" s="72"/>
      <c r="P281" s="70"/>
      <c r="Q281" s="78"/>
      <c r="R281" s="79"/>
      <c r="S281" s="80"/>
      <c r="T281" s="81"/>
      <c r="U281" s="88"/>
      <c r="V281" s="80"/>
      <c r="W281" s="81"/>
      <c r="X281" s="1"/>
    </row>
    <row r="282" spans="1:24" ht="23.25">
      <c r="A282" s="1"/>
      <c r="B282" s="43"/>
      <c r="C282" s="43"/>
      <c r="D282" s="43"/>
      <c r="E282" s="43"/>
      <c r="F282" s="41"/>
      <c r="G282" s="42"/>
      <c r="H282" s="43"/>
      <c r="I282" s="44"/>
      <c r="J282" s="48"/>
      <c r="K282" s="49"/>
      <c r="L282" s="42"/>
      <c r="M282" s="86"/>
      <c r="N282" s="71"/>
      <c r="O282" s="72"/>
      <c r="P282" s="70"/>
      <c r="Q282" s="78"/>
      <c r="R282" s="79"/>
      <c r="S282" s="80"/>
      <c r="T282" s="81"/>
      <c r="U282" s="88"/>
      <c r="V282" s="80"/>
      <c r="W282" s="81"/>
      <c r="X282" s="1"/>
    </row>
    <row r="283" spans="1:24" ht="23.25">
      <c r="A283" s="1"/>
      <c r="B283" s="43"/>
      <c r="C283" s="43"/>
      <c r="D283" s="43"/>
      <c r="E283" s="43"/>
      <c r="F283" s="50" t="s">
        <v>121</v>
      </c>
      <c r="G283" s="42"/>
      <c r="H283" s="43"/>
      <c r="I283" s="44"/>
      <c r="J283" s="48" t="s">
        <v>122</v>
      </c>
      <c r="K283" s="49"/>
      <c r="L283" s="42"/>
      <c r="M283" s="86"/>
      <c r="N283" s="71"/>
      <c r="O283" s="72"/>
      <c r="P283" s="70"/>
      <c r="Q283" s="78"/>
      <c r="R283" s="79"/>
      <c r="S283" s="80">
        <f>+S284+S285</f>
        <v>33066.3</v>
      </c>
      <c r="T283" s="81">
        <f>+T284+T285</f>
        <v>36830.3</v>
      </c>
      <c r="U283" s="88">
        <f>+U284+U285</f>
        <v>34155.7</v>
      </c>
      <c r="V283" s="80">
        <f>U283/S283*100</f>
        <v>103.29459298439801</v>
      </c>
      <c r="W283" s="81">
        <f>U283/T283*100</f>
        <v>92.73804449054174</v>
      </c>
      <c r="X283" s="1"/>
    </row>
    <row r="284" spans="1:24" ht="23.25">
      <c r="A284" s="1"/>
      <c r="B284" s="43"/>
      <c r="C284" s="43"/>
      <c r="D284" s="43"/>
      <c r="E284" s="43"/>
      <c r="F284" s="41"/>
      <c r="G284" s="42"/>
      <c r="H284" s="40"/>
      <c r="I284" s="44"/>
      <c r="J284" s="48" t="s">
        <v>40</v>
      </c>
      <c r="K284" s="49"/>
      <c r="L284" s="42"/>
      <c r="M284" s="86"/>
      <c r="N284" s="71"/>
      <c r="O284" s="72"/>
      <c r="P284" s="70"/>
      <c r="Q284" s="78"/>
      <c r="R284" s="79"/>
      <c r="S284" s="80">
        <f>+S288</f>
        <v>33066.3</v>
      </c>
      <c r="T284" s="80">
        <f>+T288</f>
        <v>36830.3</v>
      </c>
      <c r="U284" s="80">
        <f>+U288</f>
        <v>34155.7</v>
      </c>
      <c r="V284" s="80">
        <f>U284/S284*100</f>
        <v>103.29459298439801</v>
      </c>
      <c r="W284" s="81">
        <f>U284/T284*100</f>
        <v>92.73804449054174</v>
      </c>
      <c r="X284" s="1"/>
    </row>
    <row r="285" spans="1:24" ht="23.25">
      <c r="A285" s="1"/>
      <c r="B285" s="43"/>
      <c r="C285" s="43"/>
      <c r="D285" s="43"/>
      <c r="E285" s="43"/>
      <c r="F285" s="41"/>
      <c r="G285" s="42"/>
      <c r="H285" s="40"/>
      <c r="I285" s="44"/>
      <c r="J285" s="48" t="s">
        <v>41</v>
      </c>
      <c r="K285" s="49"/>
      <c r="L285" s="42"/>
      <c r="M285" s="86"/>
      <c r="N285" s="71"/>
      <c r="O285" s="72"/>
      <c r="P285" s="70"/>
      <c r="Q285" s="78"/>
      <c r="R285" s="79"/>
      <c r="S285" s="80"/>
      <c r="T285" s="81"/>
      <c r="U285" s="88"/>
      <c r="V285" s="80"/>
      <c r="W285" s="81"/>
      <c r="X285" s="1"/>
    </row>
    <row r="286" spans="1:24" ht="23.25">
      <c r="A286" s="1"/>
      <c r="B286" s="43"/>
      <c r="C286" s="43"/>
      <c r="D286" s="43"/>
      <c r="E286" s="43"/>
      <c r="F286" s="41"/>
      <c r="G286" s="42"/>
      <c r="H286" s="40"/>
      <c r="I286" s="44"/>
      <c r="J286" s="48"/>
      <c r="K286" s="49"/>
      <c r="L286" s="42"/>
      <c r="M286" s="86"/>
      <c r="N286" s="71"/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43"/>
      <c r="C287" s="43"/>
      <c r="D287" s="43"/>
      <c r="E287" s="43"/>
      <c r="F287" s="41"/>
      <c r="G287" s="40" t="s">
        <v>208</v>
      </c>
      <c r="H287" s="40"/>
      <c r="I287" s="44"/>
      <c r="J287" s="48" t="s">
        <v>209</v>
      </c>
      <c r="K287" s="49"/>
      <c r="L287" s="42"/>
      <c r="M287" s="86"/>
      <c r="N287" s="71"/>
      <c r="O287" s="72"/>
      <c r="P287" s="70"/>
      <c r="Q287" s="78"/>
      <c r="R287" s="79"/>
      <c r="S287" s="80">
        <f>+S288+S289</f>
        <v>33066.3</v>
      </c>
      <c r="T287" s="80">
        <f>+T288+T289</f>
        <v>36830.3</v>
      </c>
      <c r="U287" s="80">
        <f>+U288+U289</f>
        <v>34155.7</v>
      </c>
      <c r="V287" s="80">
        <f>U287/S287*100</f>
        <v>103.29459298439801</v>
      </c>
      <c r="W287" s="81">
        <f>U287/T287*100</f>
        <v>92.73804449054174</v>
      </c>
      <c r="X287" s="1"/>
    </row>
    <row r="288" spans="1:24" ht="23.25">
      <c r="A288" s="1"/>
      <c r="B288" s="43"/>
      <c r="C288" s="43"/>
      <c r="D288" s="43"/>
      <c r="E288" s="43"/>
      <c r="F288" s="41"/>
      <c r="G288" s="42"/>
      <c r="H288" s="40"/>
      <c r="I288" s="44"/>
      <c r="J288" s="48" t="s">
        <v>40</v>
      </c>
      <c r="K288" s="49"/>
      <c r="L288" s="42"/>
      <c r="M288" s="86"/>
      <c r="N288" s="71"/>
      <c r="O288" s="72"/>
      <c r="P288" s="70"/>
      <c r="Q288" s="78"/>
      <c r="R288" s="79"/>
      <c r="S288" s="80">
        <f>+S295</f>
        <v>33066.3</v>
      </c>
      <c r="T288" s="81">
        <f>+T295</f>
        <v>36830.3</v>
      </c>
      <c r="U288" s="88">
        <f>+U295</f>
        <v>34155.7</v>
      </c>
      <c r="V288" s="80">
        <f>U288/S288*100</f>
        <v>103.29459298439801</v>
      </c>
      <c r="W288" s="81">
        <f>U288/T288*100</f>
        <v>92.73804449054174</v>
      </c>
      <c r="X288" s="1"/>
    </row>
    <row r="289" spans="1:24" ht="23.25">
      <c r="A289" s="1"/>
      <c r="B289" s="43"/>
      <c r="C289" s="43"/>
      <c r="D289" s="43"/>
      <c r="E289" s="43"/>
      <c r="F289" s="41"/>
      <c r="G289" s="42"/>
      <c r="H289" s="40"/>
      <c r="I289" s="44"/>
      <c r="J289" s="48" t="s">
        <v>41</v>
      </c>
      <c r="K289" s="49"/>
      <c r="L289" s="42"/>
      <c r="M289" s="86"/>
      <c r="N289" s="71"/>
      <c r="O289" s="72"/>
      <c r="P289" s="70"/>
      <c r="Q289" s="78"/>
      <c r="R289" s="79"/>
      <c r="S289" s="80"/>
      <c r="T289" s="81"/>
      <c r="U289" s="88"/>
      <c r="V289" s="80"/>
      <c r="W289" s="81"/>
      <c r="X289" s="1"/>
    </row>
    <row r="290" spans="1:24" ht="23.25">
      <c r="A290" s="1"/>
      <c r="B290" s="43"/>
      <c r="C290" s="43"/>
      <c r="D290" s="43"/>
      <c r="E290" s="43"/>
      <c r="F290" s="41"/>
      <c r="G290" s="42"/>
      <c r="H290" s="40"/>
      <c r="I290" s="44"/>
      <c r="J290" s="48"/>
      <c r="K290" s="49"/>
      <c r="L290" s="42"/>
      <c r="M290" s="86"/>
      <c r="N290" s="71"/>
      <c r="O290" s="72"/>
      <c r="P290" s="70"/>
      <c r="Q290" s="78"/>
      <c r="R290" s="79"/>
      <c r="S290" s="80"/>
      <c r="T290" s="81"/>
      <c r="U290" s="88"/>
      <c r="V290" s="80"/>
      <c r="W290" s="81"/>
      <c r="X290" s="1"/>
    </row>
    <row r="291" spans="1:24" ht="23.25">
      <c r="A291" s="1"/>
      <c r="B291" s="43"/>
      <c r="C291" s="43"/>
      <c r="D291" s="43"/>
      <c r="E291" s="43"/>
      <c r="F291" s="41"/>
      <c r="G291" s="42"/>
      <c r="H291" s="43"/>
      <c r="I291" s="44"/>
      <c r="J291" s="48" t="s">
        <v>123</v>
      </c>
      <c r="K291" s="49"/>
      <c r="L291" s="42" t="s">
        <v>193</v>
      </c>
      <c r="M291" s="86"/>
      <c r="N291" s="71"/>
      <c r="O291" s="72"/>
      <c r="P291" s="70"/>
      <c r="Q291" s="78"/>
      <c r="R291" s="79"/>
      <c r="S291" s="80"/>
      <c r="T291" s="81"/>
      <c r="U291" s="88"/>
      <c r="V291" s="80"/>
      <c r="W291" s="81"/>
      <c r="X291" s="1"/>
    </row>
    <row r="292" spans="1:24" ht="23.25">
      <c r="A292" s="1"/>
      <c r="B292" s="43"/>
      <c r="C292" s="43"/>
      <c r="D292" s="43"/>
      <c r="E292" s="43"/>
      <c r="F292" s="50"/>
      <c r="G292" s="42"/>
      <c r="H292" s="43"/>
      <c r="I292" s="44"/>
      <c r="J292" s="48" t="s">
        <v>205</v>
      </c>
      <c r="K292" s="49"/>
      <c r="L292" s="42" t="s">
        <v>194</v>
      </c>
      <c r="M292" s="86"/>
      <c r="N292" s="71"/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43"/>
      <c r="C293" s="43"/>
      <c r="D293" s="43"/>
      <c r="E293" s="43"/>
      <c r="F293" s="50"/>
      <c r="G293" s="42"/>
      <c r="H293" s="43"/>
      <c r="I293" s="44"/>
      <c r="J293" s="48"/>
      <c r="K293" s="49"/>
      <c r="L293" s="42" t="s">
        <v>195</v>
      </c>
      <c r="M293" s="86"/>
      <c r="N293" s="71"/>
      <c r="O293" s="72"/>
      <c r="P293" s="70"/>
      <c r="Q293" s="78"/>
      <c r="R293" s="79"/>
      <c r="S293" s="80"/>
      <c r="T293" s="81"/>
      <c r="U293" s="88"/>
      <c r="V293" s="80"/>
      <c r="W293" s="81"/>
      <c r="X293" s="1"/>
    </row>
    <row r="294" spans="1:24" ht="23.25">
      <c r="A294" s="1"/>
      <c r="B294" s="43"/>
      <c r="C294" s="43"/>
      <c r="D294" s="43"/>
      <c r="E294" s="43"/>
      <c r="F294" s="41"/>
      <c r="G294" s="42"/>
      <c r="H294" s="43"/>
      <c r="I294" s="44"/>
      <c r="J294" s="48"/>
      <c r="K294" s="49"/>
      <c r="L294" s="42" t="s">
        <v>124</v>
      </c>
      <c r="M294" s="86" t="s">
        <v>117</v>
      </c>
      <c r="N294" s="71">
        <v>90</v>
      </c>
      <c r="O294" s="72">
        <v>90</v>
      </c>
      <c r="P294" s="70">
        <f>530/590*100</f>
        <v>89.83050847457628</v>
      </c>
      <c r="Q294" s="78">
        <v>100</v>
      </c>
      <c r="R294" s="79">
        <v>100</v>
      </c>
      <c r="S294" s="80">
        <f>+S295+S296</f>
        <v>33066.3</v>
      </c>
      <c r="T294" s="80">
        <f>+T295+T296</f>
        <v>36830.3</v>
      </c>
      <c r="U294" s="80">
        <f>+U295+U296</f>
        <v>34155.7</v>
      </c>
      <c r="V294" s="80">
        <f>U294/S294*100</f>
        <v>103.29459298439801</v>
      </c>
      <c r="W294" s="81">
        <f>U294/T294*100</f>
        <v>92.73804449054174</v>
      </c>
      <c r="X294" s="1"/>
    </row>
    <row r="295" spans="1:24" ht="23.25">
      <c r="A295" s="1"/>
      <c r="B295" s="43"/>
      <c r="C295" s="43"/>
      <c r="D295" s="43"/>
      <c r="E295" s="43"/>
      <c r="F295" s="41"/>
      <c r="G295" s="42"/>
      <c r="H295" s="43"/>
      <c r="I295" s="44"/>
      <c r="J295" s="48" t="s">
        <v>40</v>
      </c>
      <c r="K295" s="49"/>
      <c r="L295" s="42"/>
      <c r="M295" s="86"/>
      <c r="N295" s="71"/>
      <c r="O295" s="72"/>
      <c r="P295" s="70"/>
      <c r="Q295" s="78"/>
      <c r="R295" s="79"/>
      <c r="S295" s="80">
        <f>+S300+S303+S306+S310</f>
        <v>33066.3</v>
      </c>
      <c r="T295" s="80">
        <f>+T300+T303+T306+T310</f>
        <v>36830.3</v>
      </c>
      <c r="U295" s="80">
        <f>+U300+U303+U306+U310</f>
        <v>34155.7</v>
      </c>
      <c r="V295" s="80">
        <f>U295/S295*100</f>
        <v>103.29459298439801</v>
      </c>
      <c r="W295" s="81">
        <f>U295/T295*100</f>
        <v>92.73804449054174</v>
      </c>
      <c r="X295" s="1"/>
    </row>
    <row r="296" spans="1:24" ht="23.25">
      <c r="A296" s="1"/>
      <c r="B296" s="43"/>
      <c r="C296" s="43"/>
      <c r="D296" s="43"/>
      <c r="E296" s="43"/>
      <c r="F296" s="41"/>
      <c r="G296" s="42"/>
      <c r="H296" s="43"/>
      <c r="I296" s="44"/>
      <c r="J296" s="48" t="s">
        <v>41</v>
      </c>
      <c r="K296" s="49"/>
      <c r="L296" s="42"/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43"/>
      <c r="C297" s="43"/>
      <c r="D297" s="43"/>
      <c r="E297" s="43"/>
      <c r="F297" s="41"/>
      <c r="G297" s="42"/>
      <c r="H297" s="43"/>
      <c r="I297" s="44"/>
      <c r="J297" s="48"/>
      <c r="K297" s="49"/>
      <c r="L297" s="42"/>
      <c r="M297" s="86"/>
      <c r="N297" s="71"/>
      <c r="O297" s="72"/>
      <c r="P297" s="70"/>
      <c r="Q297" s="78"/>
      <c r="R297" s="79"/>
      <c r="S297" s="80"/>
      <c r="T297" s="81"/>
      <c r="U297" s="88"/>
      <c r="V297" s="80"/>
      <c r="W297" s="81"/>
      <c r="X297" s="1"/>
    </row>
    <row r="298" spans="1:24" ht="23.25">
      <c r="A298" s="1"/>
      <c r="B298" s="43"/>
      <c r="C298" s="43"/>
      <c r="D298" s="43"/>
      <c r="E298" s="43"/>
      <c r="F298" s="41"/>
      <c r="G298" s="42"/>
      <c r="H298" s="40" t="s">
        <v>87</v>
      </c>
      <c r="I298" s="44"/>
      <c r="J298" s="48" t="s">
        <v>88</v>
      </c>
      <c r="K298" s="49"/>
      <c r="L298" s="42"/>
      <c r="M298" s="86"/>
      <c r="N298" s="71"/>
      <c r="O298" s="72"/>
      <c r="P298" s="70"/>
      <c r="Q298" s="78"/>
      <c r="R298" s="79"/>
      <c r="S298" s="80"/>
      <c r="T298" s="81"/>
      <c r="U298" s="88"/>
      <c r="V298" s="80"/>
      <c r="W298" s="81"/>
      <c r="X298" s="1"/>
    </row>
    <row r="299" spans="1:24" ht="23.25">
      <c r="A299" s="1"/>
      <c r="B299" s="43"/>
      <c r="C299" s="43"/>
      <c r="D299" s="43"/>
      <c r="E299" s="43"/>
      <c r="F299" s="41"/>
      <c r="G299" s="42"/>
      <c r="H299" s="43"/>
      <c r="I299" s="44"/>
      <c r="J299" s="48" t="s">
        <v>89</v>
      </c>
      <c r="K299" s="49"/>
      <c r="L299" s="42"/>
      <c r="M299" s="86"/>
      <c r="N299" s="71"/>
      <c r="O299" s="72"/>
      <c r="P299" s="70"/>
      <c r="Q299" s="78"/>
      <c r="R299" s="79"/>
      <c r="S299" s="80">
        <f>+S300+S301</f>
        <v>10968.6</v>
      </c>
      <c r="T299" s="81">
        <f>+T300+T301</f>
        <v>12523.1</v>
      </c>
      <c r="U299" s="88">
        <f>+U300+U301</f>
        <v>11509.4</v>
      </c>
      <c r="V299" s="80">
        <f>U299/S299*100</f>
        <v>104.93043779516071</v>
      </c>
      <c r="W299" s="81">
        <f>U299/T299*100</f>
        <v>91.90535889675878</v>
      </c>
      <c r="X299" s="1"/>
    </row>
    <row r="300" spans="1:24" ht="23.25">
      <c r="A300" s="1"/>
      <c r="B300" s="43"/>
      <c r="C300" s="43"/>
      <c r="D300" s="43"/>
      <c r="E300" s="43"/>
      <c r="F300" s="41"/>
      <c r="G300" s="42"/>
      <c r="H300" s="43"/>
      <c r="I300" s="44"/>
      <c r="J300" s="48" t="s">
        <v>40</v>
      </c>
      <c r="K300" s="49"/>
      <c r="L300" s="42"/>
      <c r="M300" s="86"/>
      <c r="N300" s="71"/>
      <c r="O300" s="72"/>
      <c r="P300" s="70"/>
      <c r="Q300" s="78"/>
      <c r="R300" s="79"/>
      <c r="S300" s="80">
        <v>10968.6</v>
      </c>
      <c r="T300" s="81">
        <v>12523.1</v>
      </c>
      <c r="U300" s="88">
        <v>11509.4</v>
      </c>
      <c r="V300" s="80">
        <f>U300/S300*100</f>
        <v>104.93043779516071</v>
      </c>
      <c r="W300" s="81">
        <f>U300/T300*100</f>
        <v>91.90535889675878</v>
      </c>
      <c r="X300" s="1"/>
    </row>
    <row r="301" spans="1:24" ht="23.25">
      <c r="A301" s="1"/>
      <c r="B301" s="43"/>
      <c r="C301" s="43"/>
      <c r="D301" s="43"/>
      <c r="E301" s="43"/>
      <c r="F301" s="41"/>
      <c r="G301" s="42"/>
      <c r="H301" s="40"/>
      <c r="I301" s="44"/>
      <c r="J301" s="48" t="s">
        <v>41</v>
      </c>
      <c r="K301" s="49"/>
      <c r="L301" s="42"/>
      <c r="M301" s="86"/>
      <c r="N301" s="71"/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43"/>
      <c r="C302" s="43"/>
      <c r="D302" s="43"/>
      <c r="E302" s="43"/>
      <c r="F302" s="41"/>
      <c r="G302" s="42"/>
      <c r="H302" s="40" t="s">
        <v>92</v>
      </c>
      <c r="I302" s="44"/>
      <c r="J302" s="48" t="s">
        <v>93</v>
      </c>
      <c r="K302" s="49"/>
      <c r="L302" s="42"/>
      <c r="M302" s="86"/>
      <c r="N302" s="71"/>
      <c r="O302" s="72"/>
      <c r="P302" s="70"/>
      <c r="Q302" s="78"/>
      <c r="R302" s="79"/>
      <c r="S302" s="80">
        <f>+S303+S304</f>
        <v>7886.9</v>
      </c>
      <c r="T302" s="81">
        <f>+T303+T304</f>
        <v>8293.4</v>
      </c>
      <c r="U302" s="88">
        <f>+U303+U304</f>
        <v>7500.9</v>
      </c>
      <c r="V302" s="80">
        <f>U302/S302*100</f>
        <v>95.1058083657711</v>
      </c>
      <c r="W302" s="81">
        <f>U302/T302*100</f>
        <v>90.44420864784045</v>
      </c>
      <c r="X302" s="1"/>
    </row>
    <row r="303" spans="1:24" ht="23.25">
      <c r="A303" s="1"/>
      <c r="B303" s="43"/>
      <c r="C303" s="43"/>
      <c r="D303" s="43"/>
      <c r="E303" s="43"/>
      <c r="F303" s="41"/>
      <c r="G303" s="42"/>
      <c r="H303" s="43"/>
      <c r="I303" s="44"/>
      <c r="J303" s="48" t="s">
        <v>40</v>
      </c>
      <c r="K303" s="49"/>
      <c r="L303" s="42"/>
      <c r="M303" s="86"/>
      <c r="N303" s="71"/>
      <c r="O303" s="72"/>
      <c r="P303" s="70"/>
      <c r="Q303" s="78"/>
      <c r="R303" s="79"/>
      <c r="S303" s="80">
        <v>7886.9</v>
      </c>
      <c r="T303" s="81">
        <v>8293.4</v>
      </c>
      <c r="U303" s="88">
        <v>7500.9</v>
      </c>
      <c r="V303" s="80">
        <f>U303/S303*100</f>
        <v>95.1058083657711</v>
      </c>
      <c r="W303" s="81">
        <f>U303/T303*100</f>
        <v>90.44420864784045</v>
      </c>
      <c r="X303" s="1"/>
    </row>
    <row r="304" spans="1:24" ht="23.25">
      <c r="A304" s="1"/>
      <c r="B304" s="43"/>
      <c r="C304" s="43"/>
      <c r="D304" s="43"/>
      <c r="E304" s="43"/>
      <c r="F304" s="41"/>
      <c r="G304" s="42"/>
      <c r="H304" s="43"/>
      <c r="I304" s="44"/>
      <c r="J304" s="48" t="s">
        <v>41</v>
      </c>
      <c r="K304" s="49"/>
      <c r="L304" s="42"/>
      <c r="M304" s="86"/>
      <c r="N304" s="71"/>
      <c r="O304" s="72"/>
      <c r="P304" s="70"/>
      <c r="Q304" s="78"/>
      <c r="R304" s="79"/>
      <c r="S304" s="80"/>
      <c r="T304" s="81"/>
      <c r="U304" s="88"/>
      <c r="V304" s="80"/>
      <c r="W304" s="81"/>
      <c r="X304" s="1"/>
    </row>
    <row r="305" spans="1:24" ht="23.25">
      <c r="A305" s="1"/>
      <c r="B305" s="43"/>
      <c r="C305" s="43"/>
      <c r="D305" s="43"/>
      <c r="E305" s="43"/>
      <c r="F305" s="41"/>
      <c r="G305" s="42"/>
      <c r="H305" s="40" t="s">
        <v>94</v>
      </c>
      <c r="I305" s="44"/>
      <c r="J305" s="48" t="s">
        <v>95</v>
      </c>
      <c r="K305" s="49"/>
      <c r="L305" s="42"/>
      <c r="M305" s="86"/>
      <c r="N305" s="71"/>
      <c r="O305" s="72"/>
      <c r="P305" s="70"/>
      <c r="Q305" s="78"/>
      <c r="R305" s="79"/>
      <c r="S305" s="80">
        <f>+S306+S307</f>
        <v>6928.5</v>
      </c>
      <c r="T305" s="81">
        <f>+T306+T307</f>
        <v>8053.8</v>
      </c>
      <c r="U305" s="88">
        <f>+U306+U307</f>
        <v>7518.2</v>
      </c>
      <c r="V305" s="80">
        <f>U305/S305*100</f>
        <v>108.51122176517282</v>
      </c>
      <c r="W305" s="81">
        <f>U305/T305*100</f>
        <v>93.34972311207132</v>
      </c>
      <c r="X305" s="1"/>
    </row>
    <row r="306" spans="1:24" ht="23.25">
      <c r="A306" s="1"/>
      <c r="B306" s="43"/>
      <c r="C306" s="43"/>
      <c r="D306" s="43"/>
      <c r="E306" s="43"/>
      <c r="F306" s="41"/>
      <c r="G306" s="42"/>
      <c r="H306" s="43"/>
      <c r="I306" s="44"/>
      <c r="J306" s="48" t="s">
        <v>40</v>
      </c>
      <c r="K306" s="49"/>
      <c r="L306" s="42"/>
      <c r="M306" s="86"/>
      <c r="N306" s="71"/>
      <c r="O306" s="72"/>
      <c r="P306" s="70"/>
      <c r="Q306" s="78"/>
      <c r="R306" s="79"/>
      <c r="S306" s="80">
        <v>6928.5</v>
      </c>
      <c r="T306" s="81">
        <v>8053.8</v>
      </c>
      <c r="U306" s="88">
        <v>7518.2</v>
      </c>
      <c r="V306" s="80">
        <f>U306/S306*100</f>
        <v>108.51122176517282</v>
      </c>
      <c r="W306" s="81">
        <f>U306/T306*100</f>
        <v>93.34972311207132</v>
      </c>
      <c r="X306" s="1"/>
    </row>
    <row r="307" spans="1:24" ht="23.25">
      <c r="A307" s="1"/>
      <c r="B307" s="43"/>
      <c r="C307" s="43"/>
      <c r="D307" s="43"/>
      <c r="E307" s="43"/>
      <c r="F307" s="41"/>
      <c r="G307" s="42"/>
      <c r="H307" s="43"/>
      <c r="I307" s="44"/>
      <c r="J307" s="48" t="s">
        <v>41</v>
      </c>
      <c r="K307" s="49"/>
      <c r="L307" s="42"/>
      <c r="M307" s="86"/>
      <c r="N307" s="71"/>
      <c r="O307" s="72"/>
      <c r="P307" s="70"/>
      <c r="Q307" s="78"/>
      <c r="R307" s="79"/>
      <c r="S307" s="80"/>
      <c r="T307" s="81"/>
      <c r="U307" s="88"/>
      <c r="V307" s="80"/>
      <c r="W307" s="81"/>
      <c r="X307" s="1"/>
    </row>
    <row r="308" spans="1:24" ht="23.25">
      <c r="A308" s="1"/>
      <c r="B308" s="43"/>
      <c r="C308" s="43"/>
      <c r="D308" s="43"/>
      <c r="E308" s="43"/>
      <c r="F308" s="41"/>
      <c r="G308" s="42"/>
      <c r="H308" s="40" t="s">
        <v>96</v>
      </c>
      <c r="I308" s="44"/>
      <c r="J308" s="48" t="s">
        <v>97</v>
      </c>
      <c r="K308" s="49"/>
      <c r="L308" s="42"/>
      <c r="M308" s="86"/>
      <c r="N308" s="71"/>
      <c r="O308" s="72"/>
      <c r="P308" s="70"/>
      <c r="Q308" s="78"/>
      <c r="R308" s="79"/>
      <c r="S308" s="80"/>
      <c r="T308" s="81"/>
      <c r="U308" s="88"/>
      <c r="V308" s="80"/>
      <c r="W308" s="81"/>
      <c r="X308" s="1"/>
    </row>
    <row r="309" spans="1:24" ht="23.25">
      <c r="A309" s="1"/>
      <c r="B309" s="43"/>
      <c r="C309" s="43"/>
      <c r="D309" s="43"/>
      <c r="E309" s="43"/>
      <c r="F309" s="41"/>
      <c r="G309" s="42"/>
      <c r="H309" s="43"/>
      <c r="I309" s="44"/>
      <c r="J309" s="48" t="s">
        <v>98</v>
      </c>
      <c r="K309" s="49"/>
      <c r="L309" s="42"/>
      <c r="M309" s="86"/>
      <c r="N309" s="71"/>
      <c r="O309" s="72"/>
      <c r="P309" s="70"/>
      <c r="Q309" s="78"/>
      <c r="R309" s="79"/>
      <c r="S309" s="80">
        <f>+S310+S311</f>
        <v>7282.3</v>
      </c>
      <c r="T309" s="80">
        <f>+T310+T311</f>
        <v>7960</v>
      </c>
      <c r="U309" s="80">
        <f>+U310+U311</f>
        <v>7627.2</v>
      </c>
      <c r="V309" s="80">
        <f>U309/S309*100</f>
        <v>104.73614105433722</v>
      </c>
      <c r="W309" s="81">
        <f>U309/T309*100</f>
        <v>95.81909547738692</v>
      </c>
      <c r="X309" s="1"/>
    </row>
    <row r="310" spans="1:24" ht="23.25">
      <c r="A310" s="1"/>
      <c r="B310" s="43"/>
      <c r="C310" s="43"/>
      <c r="D310" s="43"/>
      <c r="E310" s="43"/>
      <c r="F310" s="41"/>
      <c r="G310" s="42"/>
      <c r="H310" s="43"/>
      <c r="I310" s="44"/>
      <c r="J310" s="48" t="s">
        <v>40</v>
      </c>
      <c r="K310" s="49"/>
      <c r="L310" s="42"/>
      <c r="M310" s="86"/>
      <c r="N310" s="71"/>
      <c r="O310" s="72"/>
      <c r="P310" s="70"/>
      <c r="Q310" s="78"/>
      <c r="R310" s="79"/>
      <c r="S310" s="80">
        <v>7282.3</v>
      </c>
      <c r="T310" s="81">
        <v>7960</v>
      </c>
      <c r="U310" s="88">
        <v>7627.2</v>
      </c>
      <c r="V310" s="80">
        <f>U310/S310*100</f>
        <v>104.73614105433722</v>
      </c>
      <c r="W310" s="81">
        <f>U310/T310*100</f>
        <v>95.81909547738692</v>
      </c>
      <c r="X310" s="1"/>
    </row>
    <row r="311" spans="1:24" ht="23.25">
      <c r="A311" s="1"/>
      <c r="B311" s="43"/>
      <c r="C311" s="43"/>
      <c r="D311" s="43"/>
      <c r="E311" s="43"/>
      <c r="F311" s="50"/>
      <c r="G311" s="42"/>
      <c r="H311" s="40"/>
      <c r="I311" s="44"/>
      <c r="J311" s="48" t="s">
        <v>41</v>
      </c>
      <c r="K311" s="49"/>
      <c r="L311" s="42"/>
      <c r="M311" s="86"/>
      <c r="N311" s="71"/>
      <c r="O311" s="72"/>
      <c r="P311" s="70"/>
      <c r="Q311" s="78"/>
      <c r="R311" s="79"/>
      <c r="S311" s="80"/>
      <c r="T311" s="81"/>
      <c r="U311" s="88"/>
      <c r="V311" s="80"/>
      <c r="W311" s="81"/>
      <c r="X311" s="1"/>
    </row>
    <row r="312" spans="1:24" ht="23.25">
      <c r="A312" s="1"/>
      <c r="B312" s="43"/>
      <c r="C312" s="43"/>
      <c r="D312" s="43"/>
      <c r="E312" s="43"/>
      <c r="F312" s="41"/>
      <c r="G312" s="42"/>
      <c r="H312" s="43"/>
      <c r="I312" s="44"/>
      <c r="J312" s="48"/>
      <c r="K312" s="49"/>
      <c r="L312" s="42"/>
      <c r="M312" s="86"/>
      <c r="N312" s="71"/>
      <c r="O312" s="72"/>
      <c r="P312" s="70"/>
      <c r="Q312" s="78"/>
      <c r="R312" s="79"/>
      <c r="S312" s="80"/>
      <c r="T312" s="81"/>
      <c r="U312" s="88"/>
      <c r="V312" s="80"/>
      <c r="W312" s="81"/>
      <c r="X312" s="1"/>
    </row>
    <row r="313" spans="1:24" ht="23.25">
      <c r="A313" s="1"/>
      <c r="B313" s="43"/>
      <c r="C313" s="43"/>
      <c r="D313" s="43"/>
      <c r="E313" s="43"/>
      <c r="F313" s="50" t="s">
        <v>137</v>
      </c>
      <c r="G313" s="42"/>
      <c r="H313" s="43"/>
      <c r="I313" s="44"/>
      <c r="J313" s="48" t="s">
        <v>138</v>
      </c>
      <c r="K313" s="49"/>
      <c r="L313" s="42"/>
      <c r="M313" s="86"/>
      <c r="N313" s="71"/>
      <c r="O313" s="72"/>
      <c r="P313" s="70"/>
      <c r="Q313" s="78"/>
      <c r="R313" s="79"/>
      <c r="S313" s="80"/>
      <c r="T313" s="81"/>
      <c r="U313" s="88"/>
      <c r="V313" s="80"/>
      <c r="W313" s="81"/>
      <c r="X313" s="1"/>
    </row>
    <row r="314" spans="1:24" ht="23.25">
      <c r="A314" s="1"/>
      <c r="B314" s="43"/>
      <c r="C314" s="43"/>
      <c r="D314" s="43"/>
      <c r="E314" s="43"/>
      <c r="F314" s="41"/>
      <c r="G314" s="42"/>
      <c r="H314" s="43"/>
      <c r="I314" s="44"/>
      <c r="J314" s="48" t="s">
        <v>139</v>
      </c>
      <c r="K314" s="49"/>
      <c r="L314" s="42"/>
      <c r="M314" s="86"/>
      <c r="N314" s="71"/>
      <c r="O314" s="72"/>
      <c r="P314" s="70"/>
      <c r="Q314" s="78"/>
      <c r="R314" s="79"/>
      <c r="S314" s="80"/>
      <c r="T314" s="81"/>
      <c r="U314" s="88"/>
      <c r="V314" s="80"/>
      <c r="W314" s="81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231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35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24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36</v>
      </c>
      <c r="O319" s="62"/>
      <c r="P319" s="62"/>
      <c r="Q319" s="62"/>
      <c r="R319" s="63"/>
      <c r="S319" s="14" t="s">
        <v>2</v>
      </c>
      <c r="T319" s="15"/>
      <c r="U319" s="15"/>
      <c r="V319" s="15"/>
      <c r="W319" s="16"/>
      <c r="X319" s="1"/>
    </row>
    <row r="320" spans="1:24" ht="23.25">
      <c r="A320" s="1"/>
      <c r="B320" s="20" t="s">
        <v>25</v>
      </c>
      <c r="C320" s="21"/>
      <c r="D320" s="21"/>
      <c r="E320" s="21"/>
      <c r="F320" s="21"/>
      <c r="G320" s="21"/>
      <c r="H320" s="61"/>
      <c r="I320" s="1"/>
      <c r="J320" s="2" t="s">
        <v>4</v>
      </c>
      <c r="K320" s="18"/>
      <c r="L320" s="23" t="s">
        <v>33</v>
      </c>
      <c r="M320" s="23" t="s">
        <v>21</v>
      </c>
      <c r="N320" s="64"/>
      <c r="O320" s="17"/>
      <c r="P320" s="65"/>
      <c r="Q320" s="23" t="s">
        <v>3</v>
      </c>
      <c r="R320" s="16"/>
      <c r="S320" s="20" t="s">
        <v>37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34</v>
      </c>
      <c r="M321" s="30" t="s">
        <v>22</v>
      </c>
      <c r="N321" s="28" t="s">
        <v>6</v>
      </c>
      <c r="O321" s="67" t="s">
        <v>7</v>
      </c>
      <c r="P321" s="28" t="s">
        <v>8</v>
      </c>
      <c r="Q321" s="20" t="s">
        <v>31</v>
      </c>
      <c r="R321" s="22"/>
      <c r="S321" s="24"/>
      <c r="T321" s="25"/>
      <c r="U321" s="1"/>
      <c r="V321" s="14" t="s">
        <v>3</v>
      </c>
      <c r="W321" s="16"/>
      <c r="X321" s="1"/>
    </row>
    <row r="322" spans="1:24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7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20</v>
      </c>
      <c r="M322" s="28" t="s">
        <v>23</v>
      </c>
      <c r="N322" s="28"/>
      <c r="O322" s="28"/>
      <c r="P322" s="28"/>
      <c r="Q322" s="26" t="s">
        <v>26</v>
      </c>
      <c r="R322" s="29" t="s">
        <v>26</v>
      </c>
      <c r="S322" s="30" t="s">
        <v>6</v>
      </c>
      <c r="T322" s="28" t="s">
        <v>9</v>
      </c>
      <c r="U322" s="26" t="s">
        <v>10</v>
      </c>
      <c r="V322" s="14" t="s">
        <v>11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27</v>
      </c>
      <c r="R323" s="37" t="s">
        <v>28</v>
      </c>
      <c r="S323" s="31"/>
      <c r="T323" s="32"/>
      <c r="U323" s="33"/>
      <c r="V323" s="38" t="s">
        <v>29</v>
      </c>
      <c r="W323" s="39" t="s">
        <v>30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40" t="s">
        <v>109</v>
      </c>
      <c r="C325" s="40" t="s">
        <v>111</v>
      </c>
      <c r="D325" s="40" t="s">
        <v>61</v>
      </c>
      <c r="E325" s="40" t="s">
        <v>64</v>
      </c>
      <c r="F325" s="50" t="s">
        <v>137</v>
      </c>
      <c r="G325" s="42"/>
      <c r="H325" s="43"/>
      <c r="I325" s="44"/>
      <c r="J325" s="48" t="s">
        <v>140</v>
      </c>
      <c r="K325" s="49"/>
      <c r="L325" s="42"/>
      <c r="M325" s="86"/>
      <c r="N325" s="71"/>
      <c r="O325" s="72"/>
      <c r="P325" s="70"/>
      <c r="Q325" s="78"/>
      <c r="R325" s="79"/>
      <c r="S325" s="80">
        <f>+S326+S327</f>
        <v>11089.1</v>
      </c>
      <c r="T325" s="80">
        <f>+T326+T327</f>
        <v>13185.3</v>
      </c>
      <c r="U325" s="80">
        <f>+U326+U327</f>
        <v>12815.4</v>
      </c>
      <c r="V325" s="80">
        <f>U325/S325*100</f>
        <v>115.56753929534406</v>
      </c>
      <c r="W325" s="81">
        <f>U325/T325*100</f>
        <v>97.19460308070352</v>
      </c>
      <c r="X325" s="1"/>
    </row>
    <row r="326" spans="1:24" ht="23.25">
      <c r="A326" s="1"/>
      <c r="B326" s="40"/>
      <c r="C326" s="40"/>
      <c r="D326" s="40"/>
      <c r="E326" s="40"/>
      <c r="F326" s="41"/>
      <c r="G326" s="42"/>
      <c r="H326" s="43"/>
      <c r="I326" s="44"/>
      <c r="J326" s="48" t="s">
        <v>40</v>
      </c>
      <c r="K326" s="49"/>
      <c r="L326" s="42"/>
      <c r="M326" s="86"/>
      <c r="N326" s="71"/>
      <c r="O326" s="72"/>
      <c r="P326" s="70"/>
      <c r="Q326" s="78"/>
      <c r="R326" s="79"/>
      <c r="S326" s="80">
        <f>+S330</f>
        <v>11089.1</v>
      </c>
      <c r="T326" s="80">
        <f>+T330</f>
        <v>13185.3</v>
      </c>
      <c r="U326" s="80">
        <f>+U330</f>
        <v>12815.4</v>
      </c>
      <c r="V326" s="80">
        <f>U326/S326*100</f>
        <v>115.56753929534406</v>
      </c>
      <c r="W326" s="81">
        <f>U326/T326*100</f>
        <v>97.19460308070352</v>
      </c>
      <c r="X326" s="1"/>
    </row>
    <row r="327" spans="1:24" ht="23.25">
      <c r="A327" s="1"/>
      <c r="B327" s="43"/>
      <c r="C327" s="43"/>
      <c r="D327" s="43"/>
      <c r="E327" s="43"/>
      <c r="F327" s="41"/>
      <c r="G327" s="42"/>
      <c r="H327" s="43"/>
      <c r="I327" s="44"/>
      <c r="J327" s="48" t="s">
        <v>41</v>
      </c>
      <c r="K327" s="49"/>
      <c r="L327" s="42"/>
      <c r="M327" s="86"/>
      <c r="N327" s="71"/>
      <c r="O327" s="72"/>
      <c r="P327" s="70"/>
      <c r="Q327" s="78"/>
      <c r="R327" s="79"/>
      <c r="S327" s="80"/>
      <c r="T327" s="81"/>
      <c r="U327" s="88"/>
      <c r="V327" s="80"/>
      <c r="W327" s="81"/>
      <c r="X327" s="1"/>
    </row>
    <row r="328" spans="1:24" ht="23.25">
      <c r="A328" s="1"/>
      <c r="B328" s="43"/>
      <c r="C328" s="43"/>
      <c r="D328" s="43"/>
      <c r="E328" s="43"/>
      <c r="F328" s="41"/>
      <c r="G328" s="42"/>
      <c r="H328" s="43"/>
      <c r="I328" s="44"/>
      <c r="J328" s="48"/>
      <c r="K328" s="49"/>
      <c r="L328" s="42"/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43"/>
      <c r="C329" s="43"/>
      <c r="D329" s="43"/>
      <c r="E329" s="43"/>
      <c r="F329" s="50"/>
      <c r="G329" s="40" t="s">
        <v>208</v>
      </c>
      <c r="H329" s="40"/>
      <c r="I329" s="44"/>
      <c r="J329" s="48" t="s">
        <v>209</v>
      </c>
      <c r="K329" s="49"/>
      <c r="L329" s="42"/>
      <c r="M329" s="86"/>
      <c r="N329" s="71"/>
      <c r="O329" s="72"/>
      <c r="P329" s="70"/>
      <c r="Q329" s="78"/>
      <c r="R329" s="79"/>
      <c r="S329" s="80">
        <f>+S330+S331</f>
        <v>11089.1</v>
      </c>
      <c r="T329" s="80">
        <f>+T330+T331</f>
        <v>13185.3</v>
      </c>
      <c r="U329" s="80">
        <f>+U330+U331</f>
        <v>12815.4</v>
      </c>
      <c r="V329" s="80">
        <f>U329/S329*100</f>
        <v>115.56753929534406</v>
      </c>
      <c r="W329" s="81">
        <f>U329/T329*100</f>
        <v>97.19460308070352</v>
      </c>
      <c r="X329" s="1"/>
    </row>
    <row r="330" spans="1:24" ht="23.25">
      <c r="A330" s="1"/>
      <c r="B330" s="43"/>
      <c r="C330" s="43"/>
      <c r="D330" s="43"/>
      <c r="E330" s="43"/>
      <c r="F330" s="41"/>
      <c r="G330" s="42"/>
      <c r="H330" s="40"/>
      <c r="I330" s="44"/>
      <c r="J330" s="48" t="s">
        <v>40</v>
      </c>
      <c r="K330" s="49"/>
      <c r="L330" s="42"/>
      <c r="M330" s="86"/>
      <c r="N330" s="71"/>
      <c r="O330" s="72"/>
      <c r="P330" s="70"/>
      <c r="Q330" s="78"/>
      <c r="R330" s="79"/>
      <c r="S330" s="80">
        <f>+S337+S346</f>
        <v>11089.1</v>
      </c>
      <c r="T330" s="80">
        <f>+T337+T346</f>
        <v>13185.3</v>
      </c>
      <c r="U330" s="80">
        <f>+U337+U346</f>
        <v>12815.4</v>
      </c>
      <c r="V330" s="80">
        <f>U330/S330*100</f>
        <v>115.56753929534406</v>
      </c>
      <c r="W330" s="81">
        <f>U330/T330*100</f>
        <v>97.19460308070352</v>
      </c>
      <c r="X330" s="1"/>
    </row>
    <row r="331" spans="1:24" ht="23.25">
      <c r="A331" s="1"/>
      <c r="B331" s="43"/>
      <c r="C331" s="43"/>
      <c r="D331" s="43"/>
      <c r="E331" s="43"/>
      <c r="F331" s="41"/>
      <c r="G331" s="42"/>
      <c r="H331" s="40"/>
      <c r="I331" s="44"/>
      <c r="J331" s="48" t="s">
        <v>41</v>
      </c>
      <c r="K331" s="49"/>
      <c r="L331" s="42"/>
      <c r="M331" s="86"/>
      <c r="N331" s="71"/>
      <c r="O331" s="72"/>
      <c r="P331" s="70"/>
      <c r="Q331" s="78"/>
      <c r="R331" s="79"/>
      <c r="S331" s="80">
        <f>+S332+S333</f>
        <v>0</v>
      </c>
      <c r="T331" s="81">
        <f>+T332+T333</f>
        <v>0</v>
      </c>
      <c r="U331" s="88">
        <f>+U332+U333</f>
        <v>0</v>
      </c>
      <c r="V331" s="80"/>
      <c r="W331" s="81"/>
      <c r="X331" s="1"/>
    </row>
    <row r="332" spans="1:24" ht="23.25">
      <c r="A332" s="1"/>
      <c r="B332" s="43"/>
      <c r="C332" s="43"/>
      <c r="D332" s="43"/>
      <c r="E332" s="43"/>
      <c r="F332" s="41"/>
      <c r="G332" s="42"/>
      <c r="H332" s="43"/>
      <c r="I332" s="44"/>
      <c r="J332" s="48"/>
      <c r="K332" s="49"/>
      <c r="L332" s="42"/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3"/>
      <c r="C333" s="43"/>
      <c r="D333" s="43"/>
      <c r="E333" s="43"/>
      <c r="F333" s="41"/>
      <c r="G333" s="42"/>
      <c r="H333" s="43"/>
      <c r="I333" s="44"/>
      <c r="J333" s="48" t="s">
        <v>125</v>
      </c>
      <c r="K333" s="49"/>
      <c r="L333" s="42" t="s">
        <v>126</v>
      </c>
      <c r="M333" s="86"/>
      <c r="N333" s="71"/>
      <c r="O333" s="72"/>
      <c r="P333" s="70"/>
      <c r="Q333" s="78"/>
      <c r="R333" s="79"/>
      <c r="S333" s="80"/>
      <c r="T333" s="81"/>
      <c r="U333" s="88"/>
      <c r="V333" s="80"/>
      <c r="W333" s="81"/>
      <c r="X333" s="1"/>
    </row>
    <row r="334" spans="1:24" ht="23.25">
      <c r="A334" s="1"/>
      <c r="B334" s="43"/>
      <c r="C334" s="43"/>
      <c r="D334" s="43"/>
      <c r="E334" s="43"/>
      <c r="F334" s="41"/>
      <c r="G334" s="42"/>
      <c r="H334" s="43"/>
      <c r="I334" s="44"/>
      <c r="J334" s="48" t="s">
        <v>219</v>
      </c>
      <c r="K334" s="49"/>
      <c r="L334" s="42" t="s">
        <v>222</v>
      </c>
      <c r="M334" s="86"/>
      <c r="N334" s="71"/>
      <c r="O334" s="72"/>
      <c r="P334" s="70"/>
      <c r="Q334" s="78"/>
      <c r="R334" s="79"/>
      <c r="S334" s="80"/>
      <c r="T334" s="81"/>
      <c r="U334" s="88"/>
      <c r="V334" s="80"/>
      <c r="W334" s="81"/>
      <c r="X334" s="1"/>
    </row>
    <row r="335" spans="1:24" ht="23.25">
      <c r="A335" s="1"/>
      <c r="B335" s="43"/>
      <c r="C335" s="43"/>
      <c r="D335" s="43"/>
      <c r="E335" s="43"/>
      <c r="F335" s="41"/>
      <c r="G335" s="42"/>
      <c r="H335" s="40"/>
      <c r="I335" s="44"/>
      <c r="J335" s="48"/>
      <c r="K335" s="49"/>
      <c r="L335" s="42" t="s">
        <v>223</v>
      </c>
      <c r="M335" s="86"/>
      <c r="N335" s="71"/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3"/>
      <c r="C336" s="43"/>
      <c r="D336" s="43"/>
      <c r="E336" s="43"/>
      <c r="F336" s="41"/>
      <c r="G336" s="42"/>
      <c r="H336" s="43"/>
      <c r="I336" s="44"/>
      <c r="J336" s="48"/>
      <c r="K336" s="49"/>
      <c r="L336" s="42" t="s">
        <v>127</v>
      </c>
      <c r="M336" s="86" t="s">
        <v>117</v>
      </c>
      <c r="N336" s="71">
        <v>88</v>
      </c>
      <c r="O336" s="72">
        <v>88</v>
      </c>
      <c r="P336" s="70">
        <f>6932/7090*100</f>
        <v>97.77150916784203</v>
      </c>
      <c r="Q336" s="78">
        <f>6932/15960*100</f>
        <v>43.43358395989975</v>
      </c>
      <c r="R336" s="79">
        <f>P336/O336*100</f>
        <v>111.10398769072958</v>
      </c>
      <c r="S336" s="80">
        <f>+S337+S338</f>
        <v>8649.5</v>
      </c>
      <c r="T336" s="81">
        <f>+T337+T338</f>
        <v>10284.5</v>
      </c>
      <c r="U336" s="88">
        <f>+U337+U338</f>
        <v>9996</v>
      </c>
      <c r="V336" s="80">
        <f>U336/S336*100</f>
        <v>115.56737383663796</v>
      </c>
      <c r="W336" s="81">
        <f>U336/T336*100</f>
        <v>97.19480772035588</v>
      </c>
      <c r="X336" s="1"/>
    </row>
    <row r="337" spans="1:24" ht="23.25">
      <c r="A337" s="1"/>
      <c r="B337" s="43"/>
      <c r="C337" s="43"/>
      <c r="D337" s="43"/>
      <c r="E337" s="43"/>
      <c r="F337" s="50"/>
      <c r="G337" s="42"/>
      <c r="H337" s="43"/>
      <c r="I337" s="44"/>
      <c r="J337" s="48" t="s">
        <v>40</v>
      </c>
      <c r="K337" s="49"/>
      <c r="L337" s="42"/>
      <c r="M337" s="86"/>
      <c r="N337" s="71"/>
      <c r="O337" s="72"/>
      <c r="P337" s="70"/>
      <c r="Q337" s="78"/>
      <c r="R337" s="79"/>
      <c r="S337" s="80">
        <v>8649.5</v>
      </c>
      <c r="T337" s="81">
        <v>10284.5</v>
      </c>
      <c r="U337" s="88">
        <v>9996</v>
      </c>
      <c r="V337" s="80">
        <f>U337/S337*100</f>
        <v>115.56737383663796</v>
      </c>
      <c r="W337" s="81">
        <f>U337/T337*100</f>
        <v>97.19480772035588</v>
      </c>
      <c r="X337" s="1"/>
    </row>
    <row r="338" spans="1:24" ht="23.25">
      <c r="A338" s="1"/>
      <c r="B338" s="43"/>
      <c r="C338" s="43"/>
      <c r="D338" s="43"/>
      <c r="E338" s="43"/>
      <c r="F338" s="41"/>
      <c r="G338" s="42"/>
      <c r="H338" s="43"/>
      <c r="I338" s="44"/>
      <c r="J338" s="48" t="s">
        <v>41</v>
      </c>
      <c r="K338" s="49"/>
      <c r="L338" s="42"/>
      <c r="M338" s="86"/>
      <c r="N338" s="71"/>
      <c r="O338" s="72"/>
      <c r="P338" s="70"/>
      <c r="Q338" s="78"/>
      <c r="R338" s="79"/>
      <c r="S338" s="80"/>
      <c r="T338" s="81"/>
      <c r="U338" s="88"/>
      <c r="V338" s="80"/>
      <c r="W338" s="81"/>
      <c r="X338" s="1"/>
    </row>
    <row r="339" spans="1:24" ht="23.25">
      <c r="A339" s="1"/>
      <c r="B339" s="43"/>
      <c r="C339" s="43"/>
      <c r="D339" s="43"/>
      <c r="E339" s="43"/>
      <c r="F339" s="41"/>
      <c r="G339" s="42"/>
      <c r="H339" s="43"/>
      <c r="I339" s="44"/>
      <c r="J339" s="48"/>
      <c r="K339" s="49"/>
      <c r="L339" s="42"/>
      <c r="M339" s="86"/>
      <c r="N339" s="71"/>
      <c r="O339" s="72"/>
      <c r="P339" s="70"/>
      <c r="Q339" s="78"/>
      <c r="R339" s="79"/>
      <c r="S339" s="80"/>
      <c r="T339" s="81"/>
      <c r="U339" s="88"/>
      <c r="V339" s="80"/>
      <c r="W339" s="81"/>
      <c r="X339" s="1"/>
    </row>
    <row r="340" spans="1:24" ht="23.25">
      <c r="A340" s="1"/>
      <c r="B340" s="43"/>
      <c r="C340" s="43"/>
      <c r="D340" s="43"/>
      <c r="E340" s="43"/>
      <c r="F340" s="41"/>
      <c r="G340" s="42"/>
      <c r="H340" s="43"/>
      <c r="I340" s="44"/>
      <c r="J340" s="48" t="s">
        <v>128</v>
      </c>
      <c r="K340" s="49"/>
      <c r="L340" s="42" t="s">
        <v>131</v>
      </c>
      <c r="M340" s="86"/>
      <c r="N340" s="71"/>
      <c r="O340" s="72"/>
      <c r="P340" s="70"/>
      <c r="Q340" s="78"/>
      <c r="R340" s="79"/>
      <c r="S340" s="80"/>
      <c r="T340" s="81"/>
      <c r="U340" s="88"/>
      <c r="V340" s="80"/>
      <c r="W340" s="81"/>
      <c r="X340" s="1"/>
    </row>
    <row r="341" spans="1:24" ht="23.25">
      <c r="A341" s="1"/>
      <c r="B341" s="43"/>
      <c r="C341" s="43"/>
      <c r="D341" s="43"/>
      <c r="E341" s="43"/>
      <c r="F341" s="41"/>
      <c r="G341" s="42"/>
      <c r="H341" s="43"/>
      <c r="I341" s="44"/>
      <c r="J341" s="48" t="s">
        <v>129</v>
      </c>
      <c r="K341" s="49"/>
      <c r="L341" s="42" t="s">
        <v>132</v>
      </c>
      <c r="M341" s="86"/>
      <c r="N341" s="71"/>
      <c r="O341" s="72"/>
      <c r="P341" s="70"/>
      <c r="Q341" s="78"/>
      <c r="R341" s="79"/>
      <c r="S341" s="80"/>
      <c r="T341" s="81"/>
      <c r="U341" s="88"/>
      <c r="V341" s="80"/>
      <c r="W341" s="81"/>
      <c r="X341" s="1"/>
    </row>
    <row r="342" spans="1:24" ht="23.25">
      <c r="A342" s="1"/>
      <c r="B342" s="43"/>
      <c r="C342" s="43"/>
      <c r="D342" s="43"/>
      <c r="E342" s="43"/>
      <c r="F342" s="41"/>
      <c r="G342" s="42"/>
      <c r="H342" s="43"/>
      <c r="I342" s="44"/>
      <c r="J342" s="48" t="s">
        <v>130</v>
      </c>
      <c r="K342" s="49"/>
      <c r="L342" s="42" t="s">
        <v>133</v>
      </c>
      <c r="M342" s="86"/>
      <c r="N342" s="71"/>
      <c r="O342" s="72"/>
      <c r="P342" s="70"/>
      <c r="Q342" s="78"/>
      <c r="R342" s="79"/>
      <c r="S342" s="80"/>
      <c r="T342" s="81"/>
      <c r="U342" s="88"/>
      <c r="V342" s="80"/>
      <c r="W342" s="81"/>
      <c r="X342" s="1"/>
    </row>
    <row r="343" spans="1:24" ht="23.25">
      <c r="A343" s="1"/>
      <c r="B343" s="43"/>
      <c r="C343" s="43"/>
      <c r="D343" s="43"/>
      <c r="E343" s="43"/>
      <c r="F343" s="41"/>
      <c r="G343" s="42"/>
      <c r="H343" s="40"/>
      <c r="I343" s="44"/>
      <c r="J343" s="48"/>
      <c r="K343" s="49"/>
      <c r="L343" s="42" t="s">
        <v>134</v>
      </c>
      <c r="M343" s="86"/>
      <c r="N343" s="71"/>
      <c r="O343" s="72"/>
      <c r="P343" s="70"/>
      <c r="Q343" s="78"/>
      <c r="R343" s="79"/>
      <c r="S343" s="80"/>
      <c r="T343" s="81"/>
      <c r="U343" s="88"/>
      <c r="V343" s="80"/>
      <c r="W343" s="81"/>
      <c r="X343" s="1"/>
    </row>
    <row r="344" spans="1:24" ht="23.25">
      <c r="A344" s="1"/>
      <c r="B344" s="43"/>
      <c r="C344" s="43"/>
      <c r="D344" s="43"/>
      <c r="E344" s="43"/>
      <c r="F344" s="41"/>
      <c r="G344" s="42"/>
      <c r="H344" s="40"/>
      <c r="I344" s="44"/>
      <c r="J344" s="48"/>
      <c r="K344" s="49"/>
      <c r="L344" s="42" t="s">
        <v>135</v>
      </c>
      <c r="M344" s="86"/>
      <c r="N344" s="71"/>
      <c r="O344" s="72"/>
      <c r="P344" s="70"/>
      <c r="Q344" s="78"/>
      <c r="R344" s="79"/>
      <c r="S344" s="80"/>
      <c r="T344" s="81"/>
      <c r="U344" s="88"/>
      <c r="V344" s="80"/>
      <c r="W344" s="81"/>
      <c r="X344" s="1"/>
    </row>
    <row r="345" spans="1:24" ht="23.25">
      <c r="A345" s="1"/>
      <c r="B345" s="43"/>
      <c r="C345" s="43"/>
      <c r="D345" s="43"/>
      <c r="E345" s="43"/>
      <c r="F345" s="41"/>
      <c r="G345" s="42"/>
      <c r="H345" s="43"/>
      <c r="I345" s="44"/>
      <c r="J345" s="48"/>
      <c r="K345" s="49"/>
      <c r="L345" s="42" t="s">
        <v>136</v>
      </c>
      <c r="M345" s="86" t="s">
        <v>117</v>
      </c>
      <c r="N345" s="71">
        <v>85</v>
      </c>
      <c r="O345" s="72">
        <v>85</v>
      </c>
      <c r="P345" s="70">
        <f>1195/1212*100</f>
        <v>98.5973597359736</v>
      </c>
      <c r="Q345" s="78">
        <f>1195/2300*100</f>
        <v>51.95652173913044</v>
      </c>
      <c r="R345" s="79">
        <f>P345/O345*100</f>
        <v>115.99689380702776</v>
      </c>
      <c r="S345" s="80">
        <v>2439.6</v>
      </c>
      <c r="T345" s="81">
        <v>2900.8</v>
      </c>
      <c r="U345" s="88">
        <v>2819.4</v>
      </c>
      <c r="V345" s="80">
        <f>U345/S345*100</f>
        <v>115.56812592228233</v>
      </c>
      <c r="W345" s="81">
        <f>U345/T345*100</f>
        <v>97.1938775510204</v>
      </c>
      <c r="X345" s="1"/>
    </row>
    <row r="346" spans="1:24" ht="23.25">
      <c r="A346" s="1"/>
      <c r="B346" s="43"/>
      <c r="C346" s="43"/>
      <c r="D346" s="43"/>
      <c r="E346" s="43"/>
      <c r="F346" s="41"/>
      <c r="G346" s="42"/>
      <c r="H346" s="43"/>
      <c r="I346" s="44"/>
      <c r="J346" s="48" t="s">
        <v>40</v>
      </c>
      <c r="K346" s="49"/>
      <c r="L346" s="42"/>
      <c r="M346" s="86"/>
      <c r="N346" s="71"/>
      <c r="O346" s="72"/>
      <c r="P346" s="70"/>
      <c r="Q346" s="78"/>
      <c r="R346" s="79"/>
      <c r="S346" s="80">
        <v>2439.6</v>
      </c>
      <c r="T346" s="81">
        <v>2900.8</v>
      </c>
      <c r="U346" s="88">
        <v>2819.4</v>
      </c>
      <c r="V346" s="80">
        <f>U346/S346*100</f>
        <v>115.56812592228233</v>
      </c>
      <c r="W346" s="81">
        <f>U346/T346*100</f>
        <v>97.1938775510204</v>
      </c>
      <c r="X346" s="1"/>
    </row>
    <row r="347" spans="1:24" ht="23.25">
      <c r="A347" s="1"/>
      <c r="B347" s="43"/>
      <c r="C347" s="43"/>
      <c r="D347" s="43"/>
      <c r="E347" s="43"/>
      <c r="F347" s="41"/>
      <c r="G347" s="42"/>
      <c r="H347" s="43"/>
      <c r="I347" s="44"/>
      <c r="J347" s="48" t="s">
        <v>41</v>
      </c>
      <c r="K347" s="49"/>
      <c r="L347" s="42"/>
      <c r="M347" s="86"/>
      <c r="N347" s="71"/>
      <c r="O347" s="72"/>
      <c r="P347" s="70"/>
      <c r="Q347" s="78"/>
      <c r="R347" s="79"/>
      <c r="S347" s="80"/>
      <c r="T347" s="81"/>
      <c r="U347" s="88"/>
      <c r="V347" s="80"/>
      <c r="W347" s="81"/>
      <c r="X347" s="1"/>
    </row>
    <row r="348" spans="1:24" ht="23.25">
      <c r="A348" s="1"/>
      <c r="B348" s="43"/>
      <c r="C348" s="43"/>
      <c r="D348" s="43"/>
      <c r="E348" s="43"/>
      <c r="F348" s="41"/>
      <c r="G348" s="42"/>
      <c r="H348" s="43"/>
      <c r="I348" s="44"/>
      <c r="J348" s="48"/>
      <c r="K348" s="49"/>
      <c r="L348" s="42"/>
      <c r="M348" s="86"/>
      <c r="N348" s="71"/>
      <c r="O348" s="72"/>
      <c r="P348" s="70"/>
      <c r="Q348" s="78"/>
      <c r="R348" s="79"/>
      <c r="S348" s="80"/>
      <c r="T348" s="81"/>
      <c r="U348" s="88"/>
      <c r="V348" s="80"/>
      <c r="W348" s="81"/>
      <c r="X348" s="1"/>
    </row>
    <row r="349" spans="1:24" ht="23.25">
      <c r="A349" s="1"/>
      <c r="B349" s="43"/>
      <c r="C349" s="43"/>
      <c r="D349" s="43"/>
      <c r="E349" s="43"/>
      <c r="F349" s="41"/>
      <c r="G349" s="42"/>
      <c r="H349" s="40" t="s">
        <v>79</v>
      </c>
      <c r="I349" s="44"/>
      <c r="J349" s="48" t="s">
        <v>80</v>
      </c>
      <c r="K349" s="49"/>
      <c r="L349" s="42"/>
      <c r="M349" s="86"/>
      <c r="N349" s="71"/>
      <c r="O349" s="72"/>
      <c r="P349" s="70"/>
      <c r="Q349" s="78"/>
      <c r="R349" s="79"/>
      <c r="S349" s="80"/>
      <c r="T349" s="81"/>
      <c r="U349" s="88"/>
      <c r="V349" s="80"/>
      <c r="W349" s="81"/>
      <c r="X349" s="1"/>
    </row>
    <row r="350" spans="1:24" ht="23.25">
      <c r="A350" s="1"/>
      <c r="B350" s="43"/>
      <c r="C350" s="43"/>
      <c r="D350" s="43"/>
      <c r="E350" s="43"/>
      <c r="F350" s="41"/>
      <c r="G350" s="42"/>
      <c r="H350" s="43"/>
      <c r="I350" s="44"/>
      <c r="J350" s="48" t="s">
        <v>81</v>
      </c>
      <c r="K350" s="49"/>
      <c r="L350" s="42"/>
      <c r="M350" s="86"/>
      <c r="N350" s="71"/>
      <c r="O350" s="72"/>
      <c r="P350" s="70"/>
      <c r="Q350" s="78"/>
      <c r="R350" s="79"/>
      <c r="S350" s="80">
        <f>+S351+S352</f>
        <v>11089.1</v>
      </c>
      <c r="T350" s="81">
        <f>+T351+T352</f>
        <v>13185.3</v>
      </c>
      <c r="U350" s="88">
        <f>+U351+U352</f>
        <v>12815.4</v>
      </c>
      <c r="V350" s="80">
        <f>U350/S350*100</f>
        <v>115.56753929534406</v>
      </c>
      <c r="W350" s="81">
        <f>U350/T350*100</f>
        <v>97.19460308070352</v>
      </c>
      <c r="X350" s="1"/>
    </row>
    <row r="351" spans="1:24" ht="23.25">
      <c r="A351" s="1"/>
      <c r="B351" s="43"/>
      <c r="C351" s="43"/>
      <c r="D351" s="43"/>
      <c r="E351" s="43"/>
      <c r="F351" s="41"/>
      <c r="G351" s="42"/>
      <c r="H351" s="43"/>
      <c r="I351" s="44"/>
      <c r="J351" s="48" t="s">
        <v>40</v>
      </c>
      <c r="K351" s="49"/>
      <c r="L351" s="42"/>
      <c r="M351" s="86"/>
      <c r="N351" s="71"/>
      <c r="O351" s="72"/>
      <c r="P351" s="70"/>
      <c r="Q351" s="78"/>
      <c r="R351" s="79"/>
      <c r="S351" s="80">
        <v>11089.1</v>
      </c>
      <c r="T351" s="81">
        <v>13185.3</v>
      </c>
      <c r="U351" s="88">
        <v>12815.4</v>
      </c>
      <c r="V351" s="80">
        <f>U351/S351*100</f>
        <v>115.56753929534406</v>
      </c>
      <c r="W351" s="81">
        <f>U351/T351*100</f>
        <v>97.19460308070352</v>
      </c>
      <c r="X351" s="1"/>
    </row>
    <row r="352" spans="1:24" ht="23.25">
      <c r="A352" s="1"/>
      <c r="B352" s="43"/>
      <c r="C352" s="43"/>
      <c r="D352" s="43"/>
      <c r="E352" s="43"/>
      <c r="F352" s="41"/>
      <c r="G352" s="42"/>
      <c r="H352" s="43"/>
      <c r="I352" s="44"/>
      <c r="J352" s="48" t="s">
        <v>41</v>
      </c>
      <c r="K352" s="49"/>
      <c r="L352" s="42"/>
      <c r="M352" s="86"/>
      <c r="N352" s="71"/>
      <c r="O352" s="72"/>
      <c r="P352" s="70"/>
      <c r="Q352" s="78"/>
      <c r="R352" s="79"/>
      <c r="S352" s="80"/>
      <c r="T352" s="81"/>
      <c r="U352" s="88"/>
      <c r="V352" s="80"/>
      <c r="W352" s="81"/>
      <c r="X352" s="1"/>
    </row>
    <row r="353" spans="1:24" ht="23.25">
      <c r="A353" s="1"/>
      <c r="B353" s="43"/>
      <c r="C353" s="43"/>
      <c r="D353" s="43"/>
      <c r="E353" s="43"/>
      <c r="F353" s="41"/>
      <c r="G353" s="42"/>
      <c r="H353" s="43"/>
      <c r="I353" s="44"/>
      <c r="J353" s="48"/>
      <c r="K353" s="49"/>
      <c r="L353" s="42"/>
      <c r="M353" s="86"/>
      <c r="N353" s="71"/>
      <c r="O353" s="72"/>
      <c r="P353" s="70"/>
      <c r="Q353" s="78"/>
      <c r="R353" s="79"/>
      <c r="S353" s="80"/>
      <c r="T353" s="81"/>
      <c r="U353" s="88"/>
      <c r="V353" s="80"/>
      <c r="W353" s="81"/>
      <c r="X353" s="1"/>
    </row>
    <row r="354" spans="1:24" ht="23.25">
      <c r="A354" s="1"/>
      <c r="B354" s="43"/>
      <c r="C354" s="43"/>
      <c r="D354" s="43"/>
      <c r="E354" s="43"/>
      <c r="F354" s="50" t="s">
        <v>141</v>
      </c>
      <c r="G354" s="42"/>
      <c r="H354" s="43"/>
      <c r="I354" s="44"/>
      <c r="J354" s="48" t="s">
        <v>142</v>
      </c>
      <c r="K354" s="49"/>
      <c r="L354" s="42"/>
      <c r="M354" s="86"/>
      <c r="N354" s="71"/>
      <c r="O354" s="72"/>
      <c r="P354" s="70"/>
      <c r="Q354" s="78"/>
      <c r="R354" s="79"/>
      <c r="S354" s="80">
        <f>+S355+S356</f>
        <v>10842.8</v>
      </c>
      <c r="T354" s="80">
        <f>+T355+T356</f>
        <v>13816.5</v>
      </c>
      <c r="U354" s="80">
        <f>+U355+U356</f>
        <v>13590.8</v>
      </c>
      <c r="V354" s="80">
        <f>U354/S354*100</f>
        <v>125.34400708304128</v>
      </c>
      <c r="W354" s="81">
        <f>U354/T354*100</f>
        <v>98.36644591611478</v>
      </c>
      <c r="X354" s="1"/>
    </row>
    <row r="355" spans="1:24" ht="23.25">
      <c r="A355" s="1"/>
      <c r="B355" s="43"/>
      <c r="C355" s="43"/>
      <c r="D355" s="43"/>
      <c r="E355" s="43"/>
      <c r="F355" s="41"/>
      <c r="G355" s="42"/>
      <c r="H355" s="43"/>
      <c r="I355" s="44"/>
      <c r="J355" s="48" t="s">
        <v>40</v>
      </c>
      <c r="K355" s="49"/>
      <c r="L355" s="42"/>
      <c r="M355" s="86"/>
      <c r="N355" s="71"/>
      <c r="O355" s="72"/>
      <c r="P355" s="70"/>
      <c r="Q355" s="78"/>
      <c r="R355" s="79"/>
      <c r="S355" s="80">
        <f>+S359</f>
        <v>10842.8</v>
      </c>
      <c r="T355" s="80">
        <f>+T359</f>
        <v>13816.5</v>
      </c>
      <c r="U355" s="80">
        <f>+U359</f>
        <v>13590.8</v>
      </c>
      <c r="V355" s="80">
        <f>U355/S355*100</f>
        <v>125.34400708304128</v>
      </c>
      <c r="W355" s="81">
        <f>U355/T355*100</f>
        <v>98.36644591611478</v>
      </c>
      <c r="X355" s="1"/>
    </row>
    <row r="356" spans="1:24" ht="23.25">
      <c r="A356" s="1"/>
      <c r="B356" s="43"/>
      <c r="C356" s="43"/>
      <c r="D356" s="43"/>
      <c r="E356" s="43"/>
      <c r="F356" s="50"/>
      <c r="G356" s="42"/>
      <c r="H356" s="43"/>
      <c r="I356" s="44"/>
      <c r="J356" s="48" t="s">
        <v>41</v>
      </c>
      <c r="K356" s="49"/>
      <c r="L356" s="42"/>
      <c r="M356" s="86"/>
      <c r="N356" s="71"/>
      <c r="O356" s="72"/>
      <c r="P356" s="70"/>
      <c r="Q356" s="78"/>
      <c r="R356" s="79"/>
      <c r="S356" s="80"/>
      <c r="T356" s="81"/>
      <c r="U356" s="88"/>
      <c r="V356" s="80"/>
      <c r="W356" s="81"/>
      <c r="X356" s="1"/>
    </row>
    <row r="357" spans="1:24" ht="23.25">
      <c r="A357" s="1"/>
      <c r="B357" s="43"/>
      <c r="C357" s="43"/>
      <c r="D357" s="43"/>
      <c r="E357" s="43"/>
      <c r="F357" s="41"/>
      <c r="G357" s="42"/>
      <c r="H357" s="43"/>
      <c r="I357" s="44"/>
      <c r="J357" s="48"/>
      <c r="K357" s="49"/>
      <c r="L357" s="42"/>
      <c r="M357" s="86"/>
      <c r="N357" s="71"/>
      <c r="O357" s="72"/>
      <c r="P357" s="70"/>
      <c r="Q357" s="78"/>
      <c r="R357" s="79"/>
      <c r="S357" s="80">
        <f>+S371</f>
        <v>0</v>
      </c>
      <c r="T357" s="81">
        <f>+T371</f>
        <v>0</v>
      </c>
      <c r="U357" s="88">
        <f>+U371</f>
        <v>0</v>
      </c>
      <c r="V357" s="80"/>
      <c r="W357" s="81"/>
      <c r="X357" s="1"/>
    </row>
    <row r="358" spans="1:24" ht="23.25">
      <c r="A358" s="1"/>
      <c r="B358" s="43"/>
      <c r="C358" s="43"/>
      <c r="D358" s="43"/>
      <c r="E358" s="43"/>
      <c r="F358" s="50"/>
      <c r="G358" s="40" t="s">
        <v>208</v>
      </c>
      <c r="H358" s="40"/>
      <c r="I358" s="44"/>
      <c r="J358" s="48" t="s">
        <v>209</v>
      </c>
      <c r="K358" s="49"/>
      <c r="L358" s="42"/>
      <c r="M358" s="86"/>
      <c r="N358" s="71"/>
      <c r="O358" s="72"/>
      <c r="P358" s="70"/>
      <c r="Q358" s="78"/>
      <c r="R358" s="79"/>
      <c r="S358" s="80">
        <f>+S359+S370</f>
        <v>10842.8</v>
      </c>
      <c r="T358" s="80">
        <f>+T359+T370</f>
        <v>13816.5</v>
      </c>
      <c r="U358" s="80">
        <f>+U359+U370</f>
        <v>13590.8</v>
      </c>
      <c r="V358" s="80">
        <f>U358/S358*100</f>
        <v>125.34400708304128</v>
      </c>
      <c r="W358" s="81">
        <f>U358/T358*100</f>
        <v>98.36644591611478</v>
      </c>
      <c r="X358" s="1"/>
    </row>
    <row r="359" spans="1:24" ht="23.25">
      <c r="A359" s="1"/>
      <c r="B359" s="43"/>
      <c r="C359" s="43"/>
      <c r="D359" s="43"/>
      <c r="E359" s="43"/>
      <c r="F359" s="50"/>
      <c r="G359" s="42"/>
      <c r="H359" s="40"/>
      <c r="I359" s="44"/>
      <c r="J359" s="48" t="s">
        <v>40</v>
      </c>
      <c r="K359" s="49"/>
      <c r="L359" s="42"/>
      <c r="M359" s="86"/>
      <c r="N359" s="71"/>
      <c r="O359" s="72"/>
      <c r="P359" s="70"/>
      <c r="Q359" s="78"/>
      <c r="R359" s="79"/>
      <c r="S359" s="80">
        <f>+S373</f>
        <v>10842.8</v>
      </c>
      <c r="T359" s="80">
        <f>+T373</f>
        <v>13816.5</v>
      </c>
      <c r="U359" s="80">
        <f>+U373</f>
        <v>13590.8</v>
      </c>
      <c r="V359" s="80">
        <f>U359/S359*100</f>
        <v>125.34400708304128</v>
      </c>
      <c r="W359" s="81">
        <f>U359/T359*100</f>
        <v>98.36644591611478</v>
      </c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232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35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24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36</v>
      </c>
      <c r="O364" s="62"/>
      <c r="P364" s="62"/>
      <c r="Q364" s="62"/>
      <c r="R364" s="63"/>
      <c r="S364" s="14" t="s">
        <v>2</v>
      </c>
      <c r="T364" s="15"/>
      <c r="U364" s="15"/>
      <c r="V364" s="15"/>
      <c r="W364" s="16"/>
      <c r="X364" s="1"/>
    </row>
    <row r="365" spans="1:24" ht="23.25">
      <c r="A365" s="1"/>
      <c r="B365" s="20" t="s">
        <v>25</v>
      </c>
      <c r="C365" s="21"/>
      <c r="D365" s="21"/>
      <c r="E365" s="21"/>
      <c r="F365" s="21"/>
      <c r="G365" s="21"/>
      <c r="H365" s="61"/>
      <c r="I365" s="1"/>
      <c r="J365" s="2" t="s">
        <v>4</v>
      </c>
      <c r="K365" s="18"/>
      <c r="L365" s="23" t="s">
        <v>33</v>
      </c>
      <c r="M365" s="23" t="s">
        <v>21</v>
      </c>
      <c r="N365" s="64"/>
      <c r="O365" s="17"/>
      <c r="P365" s="65"/>
      <c r="Q365" s="23" t="s">
        <v>3</v>
      </c>
      <c r="R365" s="16"/>
      <c r="S365" s="20" t="s">
        <v>37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34</v>
      </c>
      <c r="M366" s="30" t="s">
        <v>22</v>
      </c>
      <c r="N366" s="28" t="s">
        <v>6</v>
      </c>
      <c r="O366" s="67" t="s">
        <v>7</v>
      </c>
      <c r="P366" s="28" t="s">
        <v>8</v>
      </c>
      <c r="Q366" s="20" t="s">
        <v>31</v>
      </c>
      <c r="R366" s="22"/>
      <c r="S366" s="24"/>
      <c r="T366" s="25"/>
      <c r="U366" s="1"/>
      <c r="V366" s="14" t="s">
        <v>3</v>
      </c>
      <c r="W366" s="16"/>
      <c r="X366" s="1"/>
    </row>
    <row r="367" spans="1:24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7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20</v>
      </c>
      <c r="M367" s="28" t="s">
        <v>23</v>
      </c>
      <c r="N367" s="28"/>
      <c r="O367" s="28"/>
      <c r="P367" s="28"/>
      <c r="Q367" s="26" t="s">
        <v>26</v>
      </c>
      <c r="R367" s="29" t="s">
        <v>26</v>
      </c>
      <c r="S367" s="30" t="s">
        <v>6</v>
      </c>
      <c r="T367" s="28" t="s">
        <v>9</v>
      </c>
      <c r="U367" s="26" t="s">
        <v>10</v>
      </c>
      <c r="V367" s="14" t="s">
        <v>11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27</v>
      </c>
      <c r="R368" s="37" t="s">
        <v>28</v>
      </c>
      <c r="S368" s="31"/>
      <c r="T368" s="32"/>
      <c r="U368" s="33"/>
      <c r="V368" s="38" t="s">
        <v>29</v>
      </c>
      <c r="W368" s="39" t="s">
        <v>30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40" t="s">
        <v>109</v>
      </c>
      <c r="C370" s="40" t="s">
        <v>111</v>
      </c>
      <c r="D370" s="40" t="s">
        <v>61</v>
      </c>
      <c r="E370" s="40" t="s">
        <v>64</v>
      </c>
      <c r="F370" s="50" t="s">
        <v>141</v>
      </c>
      <c r="G370" s="42" t="s">
        <v>208</v>
      </c>
      <c r="H370" s="40"/>
      <c r="I370" s="44"/>
      <c r="J370" s="48" t="s">
        <v>41</v>
      </c>
      <c r="K370" s="49"/>
      <c r="L370" s="42"/>
      <c r="M370" s="86"/>
      <c r="N370" s="71"/>
      <c r="O370" s="72"/>
      <c r="P370" s="70"/>
      <c r="Q370" s="78"/>
      <c r="R370" s="79"/>
      <c r="S370" s="80"/>
      <c r="T370" s="81"/>
      <c r="U370" s="88"/>
      <c r="V370" s="80"/>
      <c r="W370" s="81"/>
      <c r="X370" s="1"/>
    </row>
    <row r="371" spans="1:24" ht="23.25">
      <c r="A371" s="1"/>
      <c r="B371" s="40"/>
      <c r="C371" s="40"/>
      <c r="D371" s="40"/>
      <c r="E371" s="40"/>
      <c r="F371" s="41"/>
      <c r="G371" s="42"/>
      <c r="H371" s="43"/>
      <c r="I371" s="44"/>
      <c r="J371" s="48"/>
      <c r="K371" s="49"/>
      <c r="L371" s="42"/>
      <c r="M371" s="86"/>
      <c r="N371" s="71"/>
      <c r="O371" s="72"/>
      <c r="P371" s="70"/>
      <c r="Q371" s="78"/>
      <c r="R371" s="79"/>
      <c r="S371" s="80"/>
      <c r="T371" s="81"/>
      <c r="U371" s="88"/>
      <c r="V371" s="80"/>
      <c r="W371" s="81"/>
      <c r="X371" s="1"/>
    </row>
    <row r="372" spans="1:24" ht="23.25">
      <c r="A372" s="1"/>
      <c r="B372" s="43"/>
      <c r="C372" s="43"/>
      <c r="D372" s="43"/>
      <c r="E372" s="43"/>
      <c r="F372" s="41"/>
      <c r="G372" s="42"/>
      <c r="H372" s="40" t="s">
        <v>76</v>
      </c>
      <c r="I372" s="44"/>
      <c r="J372" s="48" t="s">
        <v>78</v>
      </c>
      <c r="K372" s="49"/>
      <c r="L372" s="42"/>
      <c r="M372" s="86"/>
      <c r="N372" s="71"/>
      <c r="O372" s="72"/>
      <c r="P372" s="70"/>
      <c r="Q372" s="78"/>
      <c r="R372" s="79"/>
      <c r="S372" s="80">
        <f>+S373+S374</f>
        <v>10842.8</v>
      </c>
      <c r="T372" s="81">
        <f>+T373+T374</f>
        <v>13816.5</v>
      </c>
      <c r="U372" s="88">
        <f>+U373+U374</f>
        <v>13590.8</v>
      </c>
      <c r="V372" s="80">
        <f>U372/S372*100</f>
        <v>125.34400708304128</v>
      </c>
      <c r="W372" s="81">
        <f>U372/T372*100</f>
        <v>98.36644591611478</v>
      </c>
      <c r="X372" s="1"/>
    </row>
    <row r="373" spans="1:24" ht="23.25">
      <c r="A373" s="1"/>
      <c r="B373" s="43"/>
      <c r="C373" s="43"/>
      <c r="D373" s="43"/>
      <c r="E373" s="43"/>
      <c r="F373" s="41"/>
      <c r="G373" s="42"/>
      <c r="H373" s="43"/>
      <c r="I373" s="44"/>
      <c r="J373" s="48" t="s">
        <v>40</v>
      </c>
      <c r="K373" s="49"/>
      <c r="L373" s="42"/>
      <c r="M373" s="86"/>
      <c r="N373" s="71"/>
      <c r="O373" s="72"/>
      <c r="P373" s="70"/>
      <c r="Q373" s="78"/>
      <c r="R373" s="79"/>
      <c r="S373" s="80">
        <v>10842.8</v>
      </c>
      <c r="T373" s="81">
        <v>13816.5</v>
      </c>
      <c r="U373" s="88">
        <v>13590.8</v>
      </c>
      <c r="V373" s="80">
        <f>U373/S373*100</f>
        <v>125.34400708304128</v>
      </c>
      <c r="W373" s="81">
        <f>U373/T373*100</f>
        <v>98.36644591611478</v>
      </c>
      <c r="X373" s="1"/>
    </row>
    <row r="374" spans="1:24" ht="23.25">
      <c r="A374" s="1"/>
      <c r="B374" s="43"/>
      <c r="C374" s="43"/>
      <c r="D374" s="43"/>
      <c r="E374" s="43"/>
      <c r="F374" s="50"/>
      <c r="G374" s="42"/>
      <c r="H374" s="43"/>
      <c r="I374" s="44"/>
      <c r="J374" s="48" t="s">
        <v>41</v>
      </c>
      <c r="K374" s="49"/>
      <c r="L374" s="42"/>
      <c r="M374" s="86"/>
      <c r="N374" s="71"/>
      <c r="O374" s="72"/>
      <c r="P374" s="70"/>
      <c r="Q374" s="78"/>
      <c r="R374" s="79"/>
      <c r="S374" s="80"/>
      <c r="T374" s="81"/>
      <c r="U374" s="88"/>
      <c r="V374" s="80"/>
      <c r="W374" s="81"/>
      <c r="X374" s="1"/>
    </row>
    <row r="375" spans="1:24" ht="23.25">
      <c r="A375" s="1"/>
      <c r="B375" s="43"/>
      <c r="C375" s="43"/>
      <c r="D375" s="43"/>
      <c r="E375" s="43"/>
      <c r="F375" s="41"/>
      <c r="G375" s="42"/>
      <c r="H375" s="43"/>
      <c r="I375" s="44"/>
      <c r="J375" s="48"/>
      <c r="K375" s="49"/>
      <c r="L375" s="42"/>
      <c r="M375" s="86"/>
      <c r="N375" s="71"/>
      <c r="O375" s="72"/>
      <c r="P375" s="70"/>
      <c r="Q375" s="78"/>
      <c r="R375" s="79"/>
      <c r="S375" s="80"/>
      <c r="T375" s="81"/>
      <c r="U375" s="88"/>
      <c r="V375" s="80"/>
      <c r="W375" s="81"/>
      <c r="X375" s="1"/>
    </row>
    <row r="376" spans="1:24" ht="23.25">
      <c r="A376" s="1"/>
      <c r="B376" s="43"/>
      <c r="C376" s="43"/>
      <c r="D376" s="43"/>
      <c r="E376" s="43"/>
      <c r="F376" s="50" t="s">
        <v>143</v>
      </c>
      <c r="G376" s="42"/>
      <c r="H376" s="43"/>
      <c r="I376" s="44"/>
      <c r="J376" s="48" t="s">
        <v>144</v>
      </c>
      <c r="K376" s="49"/>
      <c r="L376" s="42"/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43"/>
      <c r="C377" s="43"/>
      <c r="D377" s="43"/>
      <c r="E377" s="43"/>
      <c r="F377" s="41"/>
      <c r="G377" s="42"/>
      <c r="H377" s="43"/>
      <c r="I377" s="44"/>
      <c r="J377" s="48" t="s">
        <v>145</v>
      </c>
      <c r="K377" s="49"/>
      <c r="L377" s="42"/>
      <c r="M377" s="86"/>
      <c r="N377" s="71"/>
      <c r="O377" s="72"/>
      <c r="P377" s="70"/>
      <c r="Q377" s="78"/>
      <c r="R377" s="79"/>
      <c r="S377" s="80">
        <f>+S378+S379</f>
        <v>91863.4</v>
      </c>
      <c r="T377" s="80">
        <f>+T378+T379</f>
        <v>118507.09999999999</v>
      </c>
      <c r="U377" s="80">
        <f>+U378+U379</f>
        <v>112257.5</v>
      </c>
      <c r="V377" s="80">
        <f>U377/S377*100</f>
        <v>122.20046286116127</v>
      </c>
      <c r="W377" s="81">
        <f>U377/T377*100</f>
        <v>94.72639192082163</v>
      </c>
      <c r="X377" s="1"/>
    </row>
    <row r="378" spans="1:24" ht="23.25">
      <c r="A378" s="1"/>
      <c r="B378" s="43"/>
      <c r="C378" s="43"/>
      <c r="D378" s="43"/>
      <c r="E378" s="43"/>
      <c r="F378" s="41"/>
      <c r="G378" s="42"/>
      <c r="H378" s="40"/>
      <c r="I378" s="44"/>
      <c r="J378" s="48" t="s">
        <v>40</v>
      </c>
      <c r="K378" s="49"/>
      <c r="L378" s="42"/>
      <c r="M378" s="86"/>
      <c r="N378" s="71"/>
      <c r="O378" s="72"/>
      <c r="P378" s="70"/>
      <c r="Q378" s="78"/>
      <c r="R378" s="79"/>
      <c r="S378" s="80">
        <f aca="true" t="shared" si="8" ref="S378:U379">+S382</f>
        <v>74711.3</v>
      </c>
      <c r="T378" s="80">
        <f t="shared" si="8"/>
        <v>94163.09999999999</v>
      </c>
      <c r="U378" s="80">
        <f t="shared" si="8"/>
        <v>91472.90000000001</v>
      </c>
      <c r="V378" s="80">
        <f>U378/S378*100</f>
        <v>122.43516041080802</v>
      </c>
      <c r="W378" s="81">
        <f>U378/T378*100</f>
        <v>97.14304223204208</v>
      </c>
      <c r="X378" s="1"/>
    </row>
    <row r="379" spans="1:24" ht="23.25">
      <c r="A379" s="1"/>
      <c r="B379" s="43"/>
      <c r="C379" s="43"/>
      <c r="D379" s="43"/>
      <c r="E379" s="43"/>
      <c r="F379" s="41"/>
      <c r="G379" s="42"/>
      <c r="H379" s="43"/>
      <c r="I379" s="44"/>
      <c r="J379" s="48" t="s">
        <v>41</v>
      </c>
      <c r="K379" s="49"/>
      <c r="L379" s="42"/>
      <c r="M379" s="86"/>
      <c r="N379" s="71"/>
      <c r="O379" s="72"/>
      <c r="P379" s="70"/>
      <c r="Q379" s="78"/>
      <c r="R379" s="79"/>
      <c r="S379" s="80">
        <f t="shared" si="8"/>
        <v>17152.1</v>
      </c>
      <c r="T379" s="80">
        <f t="shared" si="8"/>
        <v>24344</v>
      </c>
      <c r="U379" s="80">
        <f t="shared" si="8"/>
        <v>20784.6</v>
      </c>
      <c r="V379" s="80">
        <f>U379/S379*100</f>
        <v>121.17816477282666</v>
      </c>
      <c r="W379" s="81">
        <f>U379/T379*100</f>
        <v>85.37873808741374</v>
      </c>
      <c r="X379" s="1"/>
    </row>
    <row r="380" spans="1:24" ht="23.25">
      <c r="A380" s="1"/>
      <c r="B380" s="43"/>
      <c r="C380" s="43"/>
      <c r="D380" s="43"/>
      <c r="E380" s="43"/>
      <c r="F380" s="41"/>
      <c r="G380" s="42"/>
      <c r="H380" s="43"/>
      <c r="I380" s="44"/>
      <c r="J380" s="48"/>
      <c r="K380" s="49"/>
      <c r="L380" s="42"/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43"/>
      <c r="C381" s="43"/>
      <c r="D381" s="43"/>
      <c r="E381" s="43"/>
      <c r="F381" s="41"/>
      <c r="G381" s="40" t="s">
        <v>208</v>
      </c>
      <c r="H381" s="40"/>
      <c r="I381" s="44"/>
      <c r="J381" s="48" t="s">
        <v>209</v>
      </c>
      <c r="K381" s="49"/>
      <c r="L381" s="42"/>
      <c r="M381" s="86"/>
      <c r="N381" s="71"/>
      <c r="O381" s="72"/>
      <c r="P381" s="70"/>
      <c r="Q381" s="78"/>
      <c r="R381" s="79"/>
      <c r="S381" s="80">
        <f>+S382+S383</f>
        <v>91863.4</v>
      </c>
      <c r="T381" s="80">
        <f>+T382+T383</f>
        <v>118507.09999999999</v>
      </c>
      <c r="U381" s="80">
        <f>+U382+U383</f>
        <v>112257.5</v>
      </c>
      <c r="V381" s="80">
        <f>U381/S381*100</f>
        <v>122.20046286116127</v>
      </c>
      <c r="W381" s="81">
        <f>U381/T381*100</f>
        <v>94.72639192082163</v>
      </c>
      <c r="X381" s="1"/>
    </row>
    <row r="382" spans="1:24" ht="23.25">
      <c r="A382" s="1"/>
      <c r="B382" s="43"/>
      <c r="C382" s="43"/>
      <c r="D382" s="43"/>
      <c r="E382" s="43"/>
      <c r="F382" s="50"/>
      <c r="G382" s="42"/>
      <c r="H382" s="40"/>
      <c r="I382" s="44"/>
      <c r="J382" s="48" t="s">
        <v>40</v>
      </c>
      <c r="K382" s="49"/>
      <c r="L382" s="42"/>
      <c r="M382" s="86"/>
      <c r="N382" s="71"/>
      <c r="O382" s="72"/>
      <c r="P382" s="70"/>
      <c r="Q382" s="78"/>
      <c r="R382" s="79"/>
      <c r="S382" s="80">
        <f aca="true" t="shared" si="9" ref="S382:U383">+S386+S389+S392+S396+S400</f>
        <v>74711.3</v>
      </c>
      <c r="T382" s="80">
        <f t="shared" si="9"/>
        <v>94163.09999999999</v>
      </c>
      <c r="U382" s="80">
        <f t="shared" si="9"/>
        <v>91472.90000000001</v>
      </c>
      <c r="V382" s="80">
        <f>U382/S382*100</f>
        <v>122.43516041080802</v>
      </c>
      <c r="W382" s="81">
        <f>U382/T382*100</f>
        <v>97.14304223204208</v>
      </c>
      <c r="X382" s="1"/>
    </row>
    <row r="383" spans="1:24" ht="23.25">
      <c r="A383" s="1"/>
      <c r="B383" s="43"/>
      <c r="C383" s="43"/>
      <c r="D383" s="43"/>
      <c r="E383" s="43"/>
      <c r="F383" s="41"/>
      <c r="G383" s="42"/>
      <c r="H383" s="40"/>
      <c r="I383" s="44"/>
      <c r="J383" s="48" t="s">
        <v>41</v>
      </c>
      <c r="K383" s="49"/>
      <c r="L383" s="42"/>
      <c r="M383" s="86"/>
      <c r="N383" s="71"/>
      <c r="O383" s="72"/>
      <c r="P383" s="70"/>
      <c r="Q383" s="78"/>
      <c r="R383" s="79"/>
      <c r="S383" s="80">
        <f t="shared" si="9"/>
        <v>17152.1</v>
      </c>
      <c r="T383" s="80">
        <f t="shared" si="9"/>
        <v>24344</v>
      </c>
      <c r="U383" s="80">
        <f t="shared" si="9"/>
        <v>20784.6</v>
      </c>
      <c r="V383" s="80">
        <f>U383/S383*100</f>
        <v>121.17816477282666</v>
      </c>
      <c r="W383" s="81">
        <f>U383/T383*100</f>
        <v>85.37873808741374</v>
      </c>
      <c r="X383" s="1"/>
    </row>
    <row r="384" spans="1:24" ht="23.25">
      <c r="A384" s="1"/>
      <c r="B384" s="43"/>
      <c r="C384" s="43"/>
      <c r="D384" s="43"/>
      <c r="E384" s="43"/>
      <c r="F384" s="41"/>
      <c r="G384" s="42"/>
      <c r="H384" s="43"/>
      <c r="I384" s="44"/>
      <c r="J384" s="48"/>
      <c r="K384" s="49"/>
      <c r="L384" s="42"/>
      <c r="M384" s="86"/>
      <c r="N384" s="71"/>
      <c r="O384" s="72"/>
      <c r="P384" s="70"/>
      <c r="Q384" s="78"/>
      <c r="R384" s="79"/>
      <c r="S384" s="80"/>
      <c r="T384" s="81"/>
      <c r="U384" s="88"/>
      <c r="V384" s="80"/>
      <c r="W384" s="81"/>
      <c r="X384" s="1"/>
    </row>
    <row r="385" spans="1:24" ht="23.25">
      <c r="A385" s="1"/>
      <c r="B385" s="43"/>
      <c r="C385" s="43"/>
      <c r="D385" s="43"/>
      <c r="E385" s="43"/>
      <c r="F385" s="41"/>
      <c r="G385" s="42"/>
      <c r="H385" s="40" t="s">
        <v>67</v>
      </c>
      <c r="I385" s="44"/>
      <c r="J385" s="48" t="s">
        <v>68</v>
      </c>
      <c r="K385" s="49"/>
      <c r="L385" s="42"/>
      <c r="M385" s="86"/>
      <c r="N385" s="71"/>
      <c r="O385" s="72"/>
      <c r="P385" s="70"/>
      <c r="Q385" s="78"/>
      <c r="R385" s="79"/>
      <c r="S385" s="80">
        <f>+S386+S387</f>
        <v>14152.1</v>
      </c>
      <c r="T385" s="80">
        <f>+T386+T387</f>
        <v>21370</v>
      </c>
      <c r="U385" s="80">
        <f>+U386+U387</f>
        <v>19409.8</v>
      </c>
      <c r="V385" s="80">
        <f>U385/S385*100</f>
        <v>137.1513768274673</v>
      </c>
      <c r="W385" s="81">
        <f>U385/T385*100</f>
        <v>90.82732802994852</v>
      </c>
      <c r="X385" s="1"/>
    </row>
    <row r="386" spans="1:24" ht="23.25">
      <c r="A386" s="1"/>
      <c r="B386" s="43"/>
      <c r="C386" s="43"/>
      <c r="D386" s="43"/>
      <c r="E386" s="43"/>
      <c r="F386" s="41"/>
      <c r="G386" s="42"/>
      <c r="H386" s="43"/>
      <c r="I386" s="44"/>
      <c r="J386" s="48" t="s">
        <v>40</v>
      </c>
      <c r="K386" s="49"/>
      <c r="L386" s="42"/>
      <c r="M386" s="86"/>
      <c r="N386" s="71"/>
      <c r="O386" s="72"/>
      <c r="P386" s="70"/>
      <c r="Q386" s="78"/>
      <c r="R386" s="79"/>
      <c r="S386" s="80">
        <v>0</v>
      </c>
      <c r="T386" s="81">
        <v>0</v>
      </c>
      <c r="U386" s="88">
        <v>0</v>
      </c>
      <c r="V386" s="80">
        <v>0</v>
      </c>
      <c r="W386" s="81">
        <v>0</v>
      </c>
      <c r="X386" s="1"/>
    </row>
    <row r="387" spans="1:24" ht="23.25">
      <c r="A387" s="1"/>
      <c r="B387" s="43"/>
      <c r="C387" s="43"/>
      <c r="D387" s="43"/>
      <c r="E387" s="43"/>
      <c r="F387" s="41"/>
      <c r="G387" s="42"/>
      <c r="H387" s="43"/>
      <c r="I387" s="44"/>
      <c r="J387" s="48" t="s">
        <v>41</v>
      </c>
      <c r="K387" s="49"/>
      <c r="L387" s="42"/>
      <c r="M387" s="86"/>
      <c r="N387" s="71"/>
      <c r="O387" s="72"/>
      <c r="P387" s="70"/>
      <c r="Q387" s="78"/>
      <c r="R387" s="79"/>
      <c r="S387" s="80">
        <v>14152.1</v>
      </c>
      <c r="T387" s="81">
        <v>21370</v>
      </c>
      <c r="U387" s="88">
        <v>19409.8</v>
      </c>
      <c r="V387" s="80">
        <f>U387/S387*100</f>
        <v>137.1513768274673</v>
      </c>
      <c r="W387" s="81">
        <f>U387/T387*100</f>
        <v>90.82732802994852</v>
      </c>
      <c r="X387" s="1"/>
    </row>
    <row r="388" spans="1:24" ht="23.25">
      <c r="A388" s="1"/>
      <c r="B388" s="43"/>
      <c r="C388" s="43"/>
      <c r="D388" s="43"/>
      <c r="E388" s="43"/>
      <c r="F388" s="41"/>
      <c r="G388" s="42"/>
      <c r="H388" s="40" t="s">
        <v>99</v>
      </c>
      <c r="I388" s="44"/>
      <c r="J388" s="48" t="s">
        <v>100</v>
      </c>
      <c r="K388" s="49"/>
      <c r="L388" s="42"/>
      <c r="M388" s="86"/>
      <c r="N388" s="71"/>
      <c r="O388" s="72"/>
      <c r="P388" s="70"/>
      <c r="Q388" s="78"/>
      <c r="R388" s="79"/>
      <c r="S388" s="80">
        <f>+S389+S390</f>
        <v>19296.6</v>
      </c>
      <c r="T388" s="81">
        <v>21767</v>
      </c>
      <c r="U388" s="88">
        <f>+U389+U390</f>
        <v>21034.4</v>
      </c>
      <c r="V388" s="80">
        <f>U388/S388*100</f>
        <v>109.00573157965654</v>
      </c>
      <c r="W388" s="81">
        <f>U388/T388*100</f>
        <v>96.63435475720128</v>
      </c>
      <c r="X388" s="1"/>
    </row>
    <row r="389" spans="1:24" ht="23.25">
      <c r="A389" s="1"/>
      <c r="B389" s="43"/>
      <c r="C389" s="43"/>
      <c r="D389" s="43"/>
      <c r="E389" s="43"/>
      <c r="F389" s="41"/>
      <c r="G389" s="42"/>
      <c r="H389" s="43"/>
      <c r="I389" s="44"/>
      <c r="J389" s="48" t="s">
        <v>40</v>
      </c>
      <c r="K389" s="49"/>
      <c r="L389" s="42"/>
      <c r="M389" s="86"/>
      <c r="N389" s="71"/>
      <c r="O389" s="72"/>
      <c r="P389" s="70"/>
      <c r="Q389" s="78"/>
      <c r="R389" s="79"/>
      <c r="S389" s="80">
        <v>19296.6</v>
      </c>
      <c r="T389" s="81">
        <v>21767</v>
      </c>
      <c r="U389" s="88">
        <v>21034.4</v>
      </c>
      <c r="V389" s="80">
        <f>U389/S389*100</f>
        <v>109.00573157965654</v>
      </c>
      <c r="W389" s="81">
        <f>U389/T389*100</f>
        <v>96.63435475720128</v>
      </c>
      <c r="X389" s="1"/>
    </row>
    <row r="390" spans="1:24" ht="23.25">
      <c r="A390" s="1"/>
      <c r="B390" s="43"/>
      <c r="C390" s="43"/>
      <c r="D390" s="43"/>
      <c r="E390" s="43"/>
      <c r="F390" s="41"/>
      <c r="G390" s="42"/>
      <c r="H390" s="43"/>
      <c r="I390" s="44"/>
      <c r="J390" s="48" t="s">
        <v>41</v>
      </c>
      <c r="K390" s="49"/>
      <c r="L390" s="42"/>
      <c r="M390" s="86"/>
      <c r="N390" s="71"/>
      <c r="O390" s="72"/>
      <c r="P390" s="70"/>
      <c r="Q390" s="78"/>
      <c r="R390" s="79"/>
      <c r="S390" s="80"/>
      <c r="T390" s="81"/>
      <c r="U390" s="88"/>
      <c r="V390" s="80"/>
      <c r="W390" s="81"/>
      <c r="X390" s="1"/>
    </row>
    <row r="391" spans="1:24" ht="23.25">
      <c r="A391" s="1"/>
      <c r="B391" s="43"/>
      <c r="C391" s="43"/>
      <c r="D391" s="43"/>
      <c r="E391" s="43"/>
      <c r="F391" s="41"/>
      <c r="G391" s="42"/>
      <c r="H391" s="40" t="s">
        <v>106</v>
      </c>
      <c r="I391" s="44"/>
      <c r="J391" s="48" t="s">
        <v>102</v>
      </c>
      <c r="K391" s="49"/>
      <c r="L391" s="42"/>
      <c r="M391" s="86"/>
      <c r="N391" s="71"/>
      <c r="O391" s="72"/>
      <c r="P391" s="70"/>
      <c r="Q391" s="78"/>
      <c r="R391" s="79"/>
      <c r="S391" s="80">
        <f>+S392+S393</f>
        <v>20193.7</v>
      </c>
      <c r="T391" s="81">
        <f>+T392+T393</f>
        <v>28704.8</v>
      </c>
      <c r="U391" s="88">
        <f>+U392+U393</f>
        <v>27714.4</v>
      </c>
      <c r="V391" s="80">
        <f>U391/S391*100</f>
        <v>137.2428034486003</v>
      </c>
      <c r="W391" s="81">
        <f>U391/T391*100</f>
        <v>96.54970597252029</v>
      </c>
      <c r="X391" s="1"/>
    </row>
    <row r="392" spans="1:24" ht="23.25">
      <c r="A392" s="1"/>
      <c r="B392" s="43"/>
      <c r="C392" s="43"/>
      <c r="D392" s="43"/>
      <c r="E392" s="43"/>
      <c r="F392" s="41"/>
      <c r="G392" s="42"/>
      <c r="H392" s="43"/>
      <c r="I392" s="44"/>
      <c r="J392" s="48" t="s">
        <v>40</v>
      </c>
      <c r="K392" s="49"/>
      <c r="L392" s="42"/>
      <c r="M392" s="86"/>
      <c r="N392" s="71"/>
      <c r="O392" s="72"/>
      <c r="P392" s="70"/>
      <c r="Q392" s="78"/>
      <c r="R392" s="79"/>
      <c r="S392" s="80">
        <v>18443.7</v>
      </c>
      <c r="T392" s="81">
        <v>26954.8</v>
      </c>
      <c r="U392" s="88">
        <v>26425.2</v>
      </c>
      <c r="V392" s="80">
        <f>U392/S392*100</f>
        <v>143.2749394102051</v>
      </c>
      <c r="W392" s="81">
        <f>U392/T392*100</f>
        <v>98.03522934690669</v>
      </c>
      <c r="X392" s="1"/>
    </row>
    <row r="393" spans="1:24" ht="23.25">
      <c r="A393" s="1"/>
      <c r="B393" s="43"/>
      <c r="C393" s="43"/>
      <c r="D393" s="43"/>
      <c r="E393" s="43"/>
      <c r="F393" s="41"/>
      <c r="G393" s="42"/>
      <c r="H393" s="43"/>
      <c r="I393" s="44"/>
      <c r="J393" s="48" t="s">
        <v>41</v>
      </c>
      <c r="K393" s="49"/>
      <c r="L393" s="42"/>
      <c r="M393" s="86"/>
      <c r="N393" s="71"/>
      <c r="O393" s="72"/>
      <c r="P393" s="70"/>
      <c r="Q393" s="78"/>
      <c r="R393" s="79"/>
      <c r="S393" s="80">
        <v>1750</v>
      </c>
      <c r="T393" s="81">
        <v>1750</v>
      </c>
      <c r="U393" s="88">
        <v>1289.2</v>
      </c>
      <c r="V393" s="80">
        <f>U393/S393*100</f>
        <v>73.66857142857143</v>
      </c>
      <c r="W393" s="81">
        <f>U393/T393*100</f>
        <v>73.66857142857143</v>
      </c>
      <c r="X393" s="1"/>
    </row>
    <row r="394" spans="1:24" ht="23.25">
      <c r="A394" s="1"/>
      <c r="B394" s="43"/>
      <c r="C394" s="43"/>
      <c r="D394" s="43"/>
      <c r="E394" s="43"/>
      <c r="F394" s="41"/>
      <c r="G394" s="42"/>
      <c r="H394" s="40" t="s">
        <v>101</v>
      </c>
      <c r="I394" s="44"/>
      <c r="J394" s="48" t="s">
        <v>104</v>
      </c>
      <c r="K394" s="49"/>
      <c r="L394" s="42"/>
      <c r="M394" s="86"/>
      <c r="N394" s="71"/>
      <c r="O394" s="72"/>
      <c r="P394" s="70"/>
      <c r="Q394" s="78"/>
      <c r="R394" s="79"/>
      <c r="S394" s="80"/>
      <c r="T394" s="81"/>
      <c r="U394" s="88"/>
      <c r="V394" s="80"/>
      <c r="W394" s="81"/>
      <c r="X394" s="1"/>
    </row>
    <row r="395" spans="1:24" ht="23.25">
      <c r="A395" s="1"/>
      <c r="B395" s="43"/>
      <c r="C395" s="43"/>
      <c r="D395" s="43"/>
      <c r="E395" s="43"/>
      <c r="F395" s="41"/>
      <c r="G395" s="42"/>
      <c r="H395" s="43"/>
      <c r="I395" s="44"/>
      <c r="J395" s="48" t="s">
        <v>105</v>
      </c>
      <c r="K395" s="49"/>
      <c r="L395" s="42"/>
      <c r="M395" s="86"/>
      <c r="N395" s="71"/>
      <c r="O395" s="72"/>
      <c r="P395" s="70"/>
      <c r="Q395" s="78"/>
      <c r="R395" s="79"/>
      <c r="S395" s="80">
        <f>+S396+S397</f>
        <v>22106.9</v>
      </c>
      <c r="T395" s="81">
        <f>+T396+T397</f>
        <v>27995.1</v>
      </c>
      <c r="U395" s="88">
        <f>+U396+U397</f>
        <v>26462.1</v>
      </c>
      <c r="V395" s="80">
        <f>U395/S395*100</f>
        <v>119.70063645287216</v>
      </c>
      <c r="W395" s="81">
        <f>U395/T395*100</f>
        <v>94.52404170729878</v>
      </c>
      <c r="X395" s="1"/>
    </row>
    <row r="396" spans="1:24" ht="23.25">
      <c r="A396" s="1"/>
      <c r="B396" s="43"/>
      <c r="C396" s="43"/>
      <c r="D396" s="43"/>
      <c r="E396" s="43"/>
      <c r="F396" s="41"/>
      <c r="G396" s="42"/>
      <c r="H396" s="43"/>
      <c r="I396" s="44"/>
      <c r="J396" s="48" t="s">
        <v>40</v>
      </c>
      <c r="K396" s="49"/>
      <c r="L396" s="42"/>
      <c r="M396" s="86"/>
      <c r="N396" s="71"/>
      <c r="O396" s="72"/>
      <c r="P396" s="70"/>
      <c r="Q396" s="78"/>
      <c r="R396" s="79"/>
      <c r="S396" s="80">
        <v>20856.9</v>
      </c>
      <c r="T396" s="81">
        <v>26792.1</v>
      </c>
      <c r="U396" s="88">
        <v>26396.3</v>
      </c>
      <c r="V396" s="80">
        <f>U396/S396*100</f>
        <v>126.55907637280708</v>
      </c>
      <c r="W396" s="81">
        <f>U396/T396*100</f>
        <v>98.52269885525958</v>
      </c>
      <c r="X396" s="1"/>
    </row>
    <row r="397" spans="1:24" ht="23.25">
      <c r="A397" s="1"/>
      <c r="B397" s="43"/>
      <c r="C397" s="43"/>
      <c r="D397" s="43"/>
      <c r="E397" s="43"/>
      <c r="F397" s="50"/>
      <c r="G397" s="42"/>
      <c r="H397" s="43"/>
      <c r="I397" s="44"/>
      <c r="J397" s="48" t="s">
        <v>41</v>
      </c>
      <c r="K397" s="49"/>
      <c r="L397" s="42"/>
      <c r="M397" s="86"/>
      <c r="N397" s="71"/>
      <c r="O397" s="72"/>
      <c r="P397" s="70"/>
      <c r="Q397" s="78"/>
      <c r="R397" s="79"/>
      <c r="S397" s="80">
        <v>1250</v>
      </c>
      <c r="T397" s="81">
        <v>1203</v>
      </c>
      <c r="U397" s="88">
        <v>65.8</v>
      </c>
      <c r="V397" s="80">
        <f>U397/S397*100</f>
        <v>5.264</v>
      </c>
      <c r="W397" s="81">
        <f>U397/T397*100</f>
        <v>5.469659185369909</v>
      </c>
      <c r="X397" s="1"/>
    </row>
    <row r="398" spans="1:24" ht="23.25">
      <c r="A398" s="1"/>
      <c r="B398" s="43"/>
      <c r="C398" s="43"/>
      <c r="D398" s="43"/>
      <c r="E398" s="43"/>
      <c r="F398" s="41"/>
      <c r="G398" s="42"/>
      <c r="H398" s="40" t="s">
        <v>103</v>
      </c>
      <c r="I398" s="44"/>
      <c r="J398" s="48" t="s">
        <v>107</v>
      </c>
      <c r="K398" s="49"/>
      <c r="L398" s="42"/>
      <c r="M398" s="86"/>
      <c r="N398" s="71"/>
      <c r="O398" s="72"/>
      <c r="P398" s="70"/>
      <c r="Q398" s="78"/>
      <c r="R398" s="79"/>
      <c r="S398" s="80"/>
      <c r="T398" s="81"/>
      <c r="U398" s="88"/>
      <c r="V398" s="80"/>
      <c r="W398" s="81"/>
      <c r="X398" s="1"/>
    </row>
    <row r="399" spans="1:24" ht="23.25">
      <c r="A399" s="1"/>
      <c r="B399" s="43"/>
      <c r="C399" s="43"/>
      <c r="D399" s="43"/>
      <c r="E399" s="43"/>
      <c r="F399" s="41"/>
      <c r="G399" s="42"/>
      <c r="H399" s="40"/>
      <c r="I399" s="44"/>
      <c r="J399" s="48" t="s">
        <v>108</v>
      </c>
      <c r="K399" s="49"/>
      <c r="L399" s="42"/>
      <c r="M399" s="86"/>
      <c r="N399" s="71"/>
      <c r="O399" s="72"/>
      <c r="P399" s="70"/>
      <c r="Q399" s="78"/>
      <c r="R399" s="79"/>
      <c r="S399" s="80">
        <f>+S400+S401</f>
        <v>16114.1</v>
      </c>
      <c r="T399" s="81">
        <f>+T400+T401</f>
        <v>18670.2</v>
      </c>
      <c r="U399" s="88">
        <f>+U400++U401</f>
        <v>17636.8</v>
      </c>
      <c r="V399" s="80">
        <f>U399/S399*100</f>
        <v>109.44948833630175</v>
      </c>
      <c r="W399" s="81">
        <f>U399/T399*100</f>
        <v>94.46497627234845</v>
      </c>
      <c r="X399" s="1"/>
    </row>
    <row r="400" spans="1:24" ht="23.25">
      <c r="A400" s="1"/>
      <c r="B400" s="43"/>
      <c r="C400" s="43"/>
      <c r="D400" s="43"/>
      <c r="E400" s="43"/>
      <c r="F400" s="41"/>
      <c r="G400" s="42"/>
      <c r="H400" s="40"/>
      <c r="I400" s="44"/>
      <c r="J400" s="48" t="s">
        <v>40</v>
      </c>
      <c r="K400" s="49"/>
      <c r="L400" s="42"/>
      <c r="M400" s="86"/>
      <c r="N400" s="71"/>
      <c r="O400" s="72"/>
      <c r="P400" s="70"/>
      <c r="Q400" s="78"/>
      <c r="R400" s="79"/>
      <c r="S400" s="80">
        <v>16114.1</v>
      </c>
      <c r="T400" s="81">
        <v>18649.2</v>
      </c>
      <c r="U400" s="88">
        <v>17617</v>
      </c>
      <c r="V400" s="80">
        <f>U400/S400*100</f>
        <v>109.32661457977795</v>
      </c>
      <c r="W400" s="81">
        <f>U400/T400*100</f>
        <v>94.4651781309654</v>
      </c>
      <c r="X400" s="1"/>
    </row>
    <row r="401" spans="1:24" ht="23.25">
      <c r="A401" s="1"/>
      <c r="B401" s="43"/>
      <c r="C401" s="43"/>
      <c r="D401" s="43"/>
      <c r="E401" s="43"/>
      <c r="F401" s="50"/>
      <c r="G401" s="42"/>
      <c r="H401" s="43"/>
      <c r="I401" s="44"/>
      <c r="J401" s="48" t="s">
        <v>41</v>
      </c>
      <c r="K401" s="49"/>
      <c r="L401" s="42"/>
      <c r="M401" s="86"/>
      <c r="N401" s="71"/>
      <c r="O401" s="72"/>
      <c r="P401" s="70"/>
      <c r="Q401" s="78"/>
      <c r="R401" s="79"/>
      <c r="S401" s="80"/>
      <c r="T401" s="81">
        <v>21</v>
      </c>
      <c r="U401" s="88">
        <v>19.8</v>
      </c>
      <c r="V401" s="80"/>
      <c r="W401" s="81">
        <f>U401/T401*100</f>
        <v>94.28571428571428</v>
      </c>
      <c r="X401" s="1"/>
    </row>
    <row r="402" spans="1:24" ht="23.25">
      <c r="A402" s="1"/>
      <c r="B402" s="43"/>
      <c r="C402" s="43"/>
      <c r="D402" s="43"/>
      <c r="E402" s="43"/>
      <c r="F402" s="41"/>
      <c r="G402" s="42"/>
      <c r="H402" s="43"/>
      <c r="I402" s="44"/>
      <c r="J402" s="48"/>
      <c r="K402" s="49"/>
      <c r="L402" s="42"/>
      <c r="M402" s="86"/>
      <c r="N402" s="71"/>
      <c r="O402" s="72"/>
      <c r="P402" s="70"/>
      <c r="Q402" s="78"/>
      <c r="R402" s="79"/>
      <c r="S402" s="80"/>
      <c r="T402" s="81"/>
      <c r="U402" s="88"/>
      <c r="V402" s="80"/>
      <c r="W402" s="81"/>
      <c r="X402" s="1"/>
    </row>
    <row r="403" spans="1:24" ht="23.25">
      <c r="A403" s="1"/>
      <c r="B403" s="43"/>
      <c r="C403" s="43"/>
      <c r="D403" s="43"/>
      <c r="E403" s="43"/>
      <c r="F403" s="50" t="s">
        <v>146</v>
      </c>
      <c r="G403" s="42"/>
      <c r="H403" s="43"/>
      <c r="I403" s="44"/>
      <c r="J403" s="48" t="s">
        <v>147</v>
      </c>
      <c r="K403" s="49"/>
      <c r="L403" s="42"/>
      <c r="M403" s="86"/>
      <c r="N403" s="71"/>
      <c r="O403" s="72"/>
      <c r="P403" s="70"/>
      <c r="Q403" s="78"/>
      <c r="R403" s="79"/>
      <c r="S403" s="80">
        <f>+S404+S415</f>
        <v>6700</v>
      </c>
      <c r="T403" s="80">
        <f>+T404+T415</f>
        <v>8824.6</v>
      </c>
      <c r="U403" s="80">
        <f>+U404+U415</f>
        <v>5263.2</v>
      </c>
      <c r="V403" s="80">
        <f>U403/S403*100</f>
        <v>78.55522388059701</v>
      </c>
      <c r="W403" s="81">
        <f>U403/T403*100</f>
        <v>59.64236339324162</v>
      </c>
      <c r="X403" s="1"/>
    </row>
    <row r="404" spans="1:24" ht="23.25">
      <c r="A404" s="1"/>
      <c r="B404" s="43"/>
      <c r="C404" s="43"/>
      <c r="D404" s="43"/>
      <c r="E404" s="43"/>
      <c r="F404" s="41"/>
      <c r="G404" s="42"/>
      <c r="H404" s="40"/>
      <c r="I404" s="44"/>
      <c r="J404" s="48" t="s">
        <v>40</v>
      </c>
      <c r="K404" s="49"/>
      <c r="L404" s="42"/>
      <c r="M404" s="86"/>
      <c r="N404" s="71"/>
      <c r="O404" s="72"/>
      <c r="P404" s="70"/>
      <c r="Q404" s="78"/>
      <c r="R404" s="79"/>
      <c r="S404" s="80">
        <f>+S418</f>
        <v>5700</v>
      </c>
      <c r="T404" s="80">
        <f>+T418</f>
        <v>7824.6</v>
      </c>
      <c r="U404" s="80">
        <f>+U418</f>
        <v>4363.2</v>
      </c>
      <c r="V404" s="80">
        <f>U404/S404*100</f>
        <v>76.54736842105262</v>
      </c>
      <c r="W404" s="81">
        <f>U404/T404*100</f>
        <v>55.76259489302967</v>
      </c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233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35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24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36</v>
      </c>
      <c r="O409" s="62"/>
      <c r="P409" s="62"/>
      <c r="Q409" s="62"/>
      <c r="R409" s="63"/>
      <c r="S409" s="14" t="s">
        <v>2</v>
      </c>
      <c r="T409" s="15"/>
      <c r="U409" s="15"/>
      <c r="V409" s="15"/>
      <c r="W409" s="16"/>
      <c r="X409" s="1"/>
    </row>
    <row r="410" spans="1:24" ht="23.25">
      <c r="A410" s="1"/>
      <c r="B410" s="20" t="s">
        <v>25</v>
      </c>
      <c r="C410" s="21"/>
      <c r="D410" s="21"/>
      <c r="E410" s="21"/>
      <c r="F410" s="21"/>
      <c r="G410" s="21"/>
      <c r="H410" s="61"/>
      <c r="I410" s="1"/>
      <c r="J410" s="2" t="s">
        <v>4</v>
      </c>
      <c r="K410" s="18"/>
      <c r="L410" s="23" t="s">
        <v>33</v>
      </c>
      <c r="M410" s="23" t="s">
        <v>21</v>
      </c>
      <c r="N410" s="64"/>
      <c r="O410" s="17"/>
      <c r="P410" s="65"/>
      <c r="Q410" s="23" t="s">
        <v>3</v>
      </c>
      <c r="R410" s="16"/>
      <c r="S410" s="20" t="s">
        <v>37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34</v>
      </c>
      <c r="M411" s="30" t="s">
        <v>22</v>
      </c>
      <c r="N411" s="28" t="s">
        <v>6</v>
      </c>
      <c r="O411" s="67" t="s">
        <v>7</v>
      </c>
      <c r="P411" s="28" t="s">
        <v>8</v>
      </c>
      <c r="Q411" s="20" t="s">
        <v>31</v>
      </c>
      <c r="R411" s="22"/>
      <c r="S411" s="24"/>
      <c r="T411" s="25"/>
      <c r="U411" s="1"/>
      <c r="V411" s="14" t="s">
        <v>3</v>
      </c>
      <c r="W411" s="16"/>
      <c r="X411" s="1"/>
    </row>
    <row r="412" spans="1:24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7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20</v>
      </c>
      <c r="M412" s="28" t="s">
        <v>23</v>
      </c>
      <c r="N412" s="28"/>
      <c r="O412" s="28"/>
      <c r="P412" s="28"/>
      <c r="Q412" s="26" t="s">
        <v>26</v>
      </c>
      <c r="R412" s="29" t="s">
        <v>26</v>
      </c>
      <c r="S412" s="30" t="s">
        <v>6</v>
      </c>
      <c r="T412" s="28" t="s">
        <v>9</v>
      </c>
      <c r="U412" s="26" t="s">
        <v>10</v>
      </c>
      <c r="V412" s="14" t="s">
        <v>11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27</v>
      </c>
      <c r="R413" s="37" t="s">
        <v>28</v>
      </c>
      <c r="S413" s="31"/>
      <c r="T413" s="32"/>
      <c r="U413" s="33"/>
      <c r="V413" s="38" t="s">
        <v>29</v>
      </c>
      <c r="W413" s="39" t="s">
        <v>30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40" t="s">
        <v>109</v>
      </c>
      <c r="C415" s="40" t="s">
        <v>111</v>
      </c>
      <c r="D415" s="40" t="s">
        <v>61</v>
      </c>
      <c r="E415" s="40" t="s">
        <v>64</v>
      </c>
      <c r="F415" s="50" t="s">
        <v>146</v>
      </c>
      <c r="G415" s="42"/>
      <c r="H415" s="40"/>
      <c r="I415" s="44"/>
      <c r="J415" s="48" t="s">
        <v>41</v>
      </c>
      <c r="K415" s="49"/>
      <c r="L415" s="42"/>
      <c r="M415" s="86"/>
      <c r="N415" s="71"/>
      <c r="O415" s="72"/>
      <c r="P415" s="70"/>
      <c r="Q415" s="78"/>
      <c r="R415" s="79"/>
      <c r="S415" s="80">
        <f>+S419</f>
        <v>1000</v>
      </c>
      <c r="T415" s="81">
        <f>+T419</f>
        <v>1000</v>
      </c>
      <c r="U415" s="88">
        <f>+U419</f>
        <v>900</v>
      </c>
      <c r="V415" s="80">
        <f>U415/S415*100</f>
        <v>90</v>
      </c>
      <c r="W415" s="81">
        <f>U415/T415*100</f>
        <v>90</v>
      </c>
      <c r="X415" s="1"/>
    </row>
    <row r="416" spans="1:24" ht="23.25">
      <c r="A416" s="1"/>
      <c r="B416" s="40"/>
      <c r="C416" s="40"/>
      <c r="D416" s="40"/>
      <c r="E416" s="40"/>
      <c r="F416" s="41"/>
      <c r="G416" s="42"/>
      <c r="H416" s="43"/>
      <c r="I416" s="44"/>
      <c r="J416" s="48"/>
      <c r="K416" s="49"/>
      <c r="L416" s="42"/>
      <c r="M416" s="86"/>
      <c r="N416" s="71"/>
      <c r="O416" s="72"/>
      <c r="P416" s="70"/>
      <c r="Q416" s="78"/>
      <c r="R416" s="79"/>
      <c r="S416" s="80"/>
      <c r="T416" s="81"/>
      <c r="U416" s="88"/>
      <c r="V416" s="80"/>
      <c r="W416" s="81"/>
      <c r="X416" s="1"/>
    </row>
    <row r="417" spans="1:24" ht="23.25">
      <c r="A417" s="1"/>
      <c r="B417" s="43"/>
      <c r="C417" s="43"/>
      <c r="D417" s="43"/>
      <c r="E417" s="43"/>
      <c r="F417" s="41"/>
      <c r="G417" s="40" t="s">
        <v>208</v>
      </c>
      <c r="H417" s="40"/>
      <c r="I417" s="44"/>
      <c r="J417" s="48" t="s">
        <v>209</v>
      </c>
      <c r="K417" s="49"/>
      <c r="L417" s="42"/>
      <c r="M417" s="86"/>
      <c r="N417" s="71"/>
      <c r="O417" s="72"/>
      <c r="P417" s="70"/>
      <c r="Q417" s="78"/>
      <c r="R417" s="79"/>
      <c r="S417" s="80">
        <f>+S418+S419</f>
        <v>6700</v>
      </c>
      <c r="T417" s="80">
        <f>+T418+T419</f>
        <v>8824.6</v>
      </c>
      <c r="U417" s="80">
        <f>+U418+U419</f>
        <v>5263.2</v>
      </c>
      <c r="V417" s="80">
        <f>U417/S417*100</f>
        <v>78.55522388059701</v>
      </c>
      <c r="W417" s="81">
        <f>U417/T417*100</f>
        <v>59.64236339324162</v>
      </c>
      <c r="X417" s="1"/>
    </row>
    <row r="418" spans="1:24" ht="23.25">
      <c r="A418" s="1"/>
      <c r="B418" s="43"/>
      <c r="C418" s="43"/>
      <c r="D418" s="43"/>
      <c r="E418" s="43"/>
      <c r="F418" s="41"/>
      <c r="G418" s="42"/>
      <c r="H418" s="40"/>
      <c r="I418" s="44"/>
      <c r="J418" s="48" t="s">
        <v>40</v>
      </c>
      <c r="K418" s="49"/>
      <c r="L418" s="42"/>
      <c r="M418" s="86"/>
      <c r="N418" s="71"/>
      <c r="O418" s="72"/>
      <c r="P418" s="70"/>
      <c r="Q418" s="78"/>
      <c r="R418" s="79"/>
      <c r="S418" s="80">
        <f aca="true" t="shared" si="10" ref="S418:U419">+S422+S425</f>
        <v>5700</v>
      </c>
      <c r="T418" s="80">
        <f t="shared" si="10"/>
        <v>7824.6</v>
      </c>
      <c r="U418" s="80">
        <f t="shared" si="10"/>
        <v>4363.2</v>
      </c>
      <c r="V418" s="80">
        <f>U418/S418*100</f>
        <v>76.54736842105262</v>
      </c>
      <c r="W418" s="81">
        <f>U418/T418*100</f>
        <v>55.76259489302967</v>
      </c>
      <c r="X418" s="1"/>
    </row>
    <row r="419" spans="1:24" ht="23.25">
      <c r="A419" s="1"/>
      <c r="B419" s="43"/>
      <c r="C419" s="43"/>
      <c r="D419" s="43"/>
      <c r="E419" s="43"/>
      <c r="F419" s="50"/>
      <c r="G419" s="42"/>
      <c r="H419" s="40"/>
      <c r="I419" s="44"/>
      <c r="J419" s="48" t="s">
        <v>41</v>
      </c>
      <c r="K419" s="49"/>
      <c r="L419" s="42"/>
      <c r="M419" s="86"/>
      <c r="N419" s="71"/>
      <c r="O419" s="72"/>
      <c r="P419" s="70"/>
      <c r="Q419" s="78"/>
      <c r="R419" s="79"/>
      <c r="S419" s="80">
        <f t="shared" si="10"/>
        <v>1000</v>
      </c>
      <c r="T419" s="80">
        <f t="shared" si="10"/>
        <v>1000</v>
      </c>
      <c r="U419" s="80">
        <f t="shared" si="10"/>
        <v>900</v>
      </c>
      <c r="V419" s="80">
        <f>U419/S419*100</f>
        <v>90</v>
      </c>
      <c r="W419" s="81">
        <f>U419/T419*100</f>
        <v>90</v>
      </c>
      <c r="X419" s="1"/>
    </row>
    <row r="420" spans="1:24" ht="23.25">
      <c r="A420" s="1"/>
      <c r="B420" s="43"/>
      <c r="C420" s="43"/>
      <c r="D420" s="43"/>
      <c r="E420" s="43"/>
      <c r="F420" s="41"/>
      <c r="G420" s="42"/>
      <c r="H420" s="43"/>
      <c r="I420" s="44"/>
      <c r="J420" s="48"/>
      <c r="K420" s="49"/>
      <c r="L420" s="42"/>
      <c r="M420" s="86"/>
      <c r="N420" s="71"/>
      <c r="O420" s="72"/>
      <c r="P420" s="70"/>
      <c r="Q420" s="78"/>
      <c r="R420" s="79"/>
      <c r="S420" s="80"/>
      <c r="T420" s="81"/>
      <c r="U420" s="88"/>
      <c r="V420" s="80"/>
      <c r="W420" s="81"/>
      <c r="X420" s="1"/>
    </row>
    <row r="421" spans="1:24" ht="23.25">
      <c r="A421" s="1"/>
      <c r="B421" s="43"/>
      <c r="C421" s="43"/>
      <c r="D421" s="43"/>
      <c r="E421" s="43"/>
      <c r="F421" s="41"/>
      <c r="G421" s="42"/>
      <c r="H421" s="40" t="s">
        <v>67</v>
      </c>
      <c r="I421" s="44"/>
      <c r="J421" s="48" t="s">
        <v>68</v>
      </c>
      <c r="K421" s="49"/>
      <c r="L421" s="42"/>
      <c r="M421" s="86"/>
      <c r="N421" s="71"/>
      <c r="O421" s="72"/>
      <c r="P421" s="70"/>
      <c r="Q421" s="78"/>
      <c r="R421" s="79"/>
      <c r="S421" s="80">
        <f>+S422+S423</f>
        <v>1000</v>
      </c>
      <c r="T421" s="81">
        <f>+T422+T423</f>
        <v>1000</v>
      </c>
      <c r="U421" s="88">
        <f>+U422+U423</f>
        <v>900</v>
      </c>
      <c r="V421" s="80">
        <f>U421/S421*100</f>
        <v>90</v>
      </c>
      <c r="W421" s="81">
        <f>U421/T421*100</f>
        <v>90</v>
      </c>
      <c r="X421" s="1"/>
    </row>
    <row r="422" spans="1:24" ht="23.25">
      <c r="A422" s="1"/>
      <c r="B422" s="43"/>
      <c r="C422" s="43"/>
      <c r="D422" s="43"/>
      <c r="E422" s="43"/>
      <c r="F422" s="41"/>
      <c r="G422" s="42"/>
      <c r="H422" s="43"/>
      <c r="I422" s="44"/>
      <c r="J422" s="48" t="s">
        <v>40</v>
      </c>
      <c r="K422" s="49"/>
      <c r="L422" s="42"/>
      <c r="M422" s="86"/>
      <c r="N422" s="71"/>
      <c r="O422" s="72"/>
      <c r="P422" s="70"/>
      <c r="Q422" s="78"/>
      <c r="R422" s="79"/>
      <c r="S422" s="80"/>
      <c r="T422" s="81"/>
      <c r="U422" s="88"/>
      <c r="V422" s="80"/>
      <c r="W422" s="81"/>
      <c r="X422" s="1"/>
    </row>
    <row r="423" spans="1:24" ht="23.25">
      <c r="A423" s="1"/>
      <c r="B423" s="43"/>
      <c r="C423" s="43"/>
      <c r="D423" s="43"/>
      <c r="E423" s="43"/>
      <c r="F423" s="41"/>
      <c r="G423" s="42"/>
      <c r="H423" s="43"/>
      <c r="I423" s="44"/>
      <c r="J423" s="48" t="s">
        <v>41</v>
      </c>
      <c r="K423" s="49"/>
      <c r="L423" s="42"/>
      <c r="M423" s="86"/>
      <c r="N423" s="71"/>
      <c r="O423" s="72"/>
      <c r="P423" s="70"/>
      <c r="Q423" s="78"/>
      <c r="R423" s="79"/>
      <c r="S423" s="80">
        <v>1000</v>
      </c>
      <c r="T423" s="81">
        <v>1000</v>
      </c>
      <c r="U423" s="88">
        <v>900</v>
      </c>
      <c r="V423" s="80">
        <f>U423/S423*100</f>
        <v>90</v>
      </c>
      <c r="W423" s="81">
        <f>U423/T423*100</f>
        <v>90</v>
      </c>
      <c r="X423" s="1"/>
    </row>
    <row r="424" spans="1:24" ht="23.25">
      <c r="A424" s="1"/>
      <c r="B424" s="43"/>
      <c r="C424" s="43"/>
      <c r="D424" s="43"/>
      <c r="E424" s="43"/>
      <c r="F424" s="41"/>
      <c r="G424" s="42"/>
      <c r="H424" s="40" t="s">
        <v>106</v>
      </c>
      <c r="I424" s="44"/>
      <c r="J424" s="48" t="s">
        <v>102</v>
      </c>
      <c r="K424" s="49"/>
      <c r="L424" s="42"/>
      <c r="M424" s="86"/>
      <c r="N424" s="71"/>
      <c r="O424" s="72"/>
      <c r="P424" s="70"/>
      <c r="Q424" s="78"/>
      <c r="R424" s="79"/>
      <c r="S424" s="80">
        <f>+S425+S426</f>
        <v>5700</v>
      </c>
      <c r="T424" s="81">
        <f>+T425+T426</f>
        <v>7824.6</v>
      </c>
      <c r="U424" s="88">
        <f>+U425+U426</f>
        <v>4363.2</v>
      </c>
      <c r="V424" s="80">
        <f>U424/S424*100</f>
        <v>76.54736842105262</v>
      </c>
      <c r="W424" s="81">
        <f>U424/T424*100</f>
        <v>55.76259489302967</v>
      </c>
      <c r="X424" s="1"/>
    </row>
    <row r="425" spans="1:24" ht="23.25">
      <c r="A425" s="1"/>
      <c r="B425" s="43"/>
      <c r="C425" s="43"/>
      <c r="D425" s="43"/>
      <c r="E425" s="43"/>
      <c r="F425" s="41"/>
      <c r="G425" s="42"/>
      <c r="H425" s="43"/>
      <c r="I425" s="44"/>
      <c r="J425" s="48" t="s">
        <v>40</v>
      </c>
      <c r="K425" s="49"/>
      <c r="L425" s="42"/>
      <c r="M425" s="86"/>
      <c r="N425" s="71"/>
      <c r="O425" s="72"/>
      <c r="P425" s="70"/>
      <c r="Q425" s="78"/>
      <c r="R425" s="79"/>
      <c r="S425" s="80">
        <v>5700</v>
      </c>
      <c r="T425" s="81">
        <v>7824.6</v>
      </c>
      <c r="U425" s="88">
        <v>4363.2</v>
      </c>
      <c r="V425" s="80">
        <f>U425/S425*100</f>
        <v>76.54736842105262</v>
      </c>
      <c r="W425" s="81">
        <f>U425/T425*100</f>
        <v>55.76259489302967</v>
      </c>
      <c r="X425" s="1"/>
    </row>
    <row r="426" spans="1:24" ht="23.25">
      <c r="A426" s="1"/>
      <c r="B426" s="43"/>
      <c r="C426" s="43"/>
      <c r="D426" s="43"/>
      <c r="E426" s="43"/>
      <c r="F426" s="41"/>
      <c r="G426" s="42"/>
      <c r="H426" s="43"/>
      <c r="I426" s="44"/>
      <c r="J426" s="48" t="s">
        <v>41</v>
      </c>
      <c r="K426" s="49"/>
      <c r="L426" s="42"/>
      <c r="M426" s="86"/>
      <c r="N426" s="71"/>
      <c r="O426" s="72"/>
      <c r="P426" s="70"/>
      <c r="Q426" s="78"/>
      <c r="R426" s="79"/>
      <c r="S426" s="80"/>
      <c r="T426" s="81"/>
      <c r="U426" s="88"/>
      <c r="V426" s="80"/>
      <c r="W426" s="81"/>
      <c r="X426" s="1"/>
    </row>
    <row r="427" spans="1:24" ht="23.25">
      <c r="A427" s="1"/>
      <c r="B427" s="43"/>
      <c r="C427" s="43"/>
      <c r="D427" s="43"/>
      <c r="E427" s="43"/>
      <c r="F427" s="50"/>
      <c r="G427" s="42"/>
      <c r="H427" s="40"/>
      <c r="I427" s="44"/>
      <c r="J427" s="48"/>
      <c r="K427" s="49"/>
      <c r="L427" s="42"/>
      <c r="M427" s="86"/>
      <c r="N427" s="71"/>
      <c r="O427" s="72"/>
      <c r="P427" s="70"/>
      <c r="Q427" s="78"/>
      <c r="R427" s="79"/>
      <c r="S427" s="80"/>
      <c r="T427" s="81"/>
      <c r="U427" s="88"/>
      <c r="V427" s="80"/>
      <c r="W427" s="81"/>
      <c r="X427" s="1"/>
    </row>
    <row r="428" spans="1:24" ht="23.25">
      <c r="A428" s="1"/>
      <c r="B428" s="43"/>
      <c r="C428" s="43"/>
      <c r="D428" s="43"/>
      <c r="E428" s="43"/>
      <c r="F428" s="50" t="s">
        <v>148</v>
      </c>
      <c r="G428" s="42"/>
      <c r="H428" s="43"/>
      <c r="I428" s="44"/>
      <c r="J428" s="48" t="s">
        <v>149</v>
      </c>
      <c r="K428" s="49"/>
      <c r="L428" s="42"/>
      <c r="M428" s="86"/>
      <c r="N428" s="71"/>
      <c r="O428" s="72"/>
      <c r="P428" s="70"/>
      <c r="Q428" s="78"/>
      <c r="R428" s="79"/>
      <c r="S428" s="80"/>
      <c r="T428" s="81"/>
      <c r="U428" s="88"/>
      <c r="V428" s="80"/>
      <c r="W428" s="81"/>
      <c r="X428" s="1"/>
    </row>
    <row r="429" spans="1:24" ht="23.25">
      <c r="A429" s="1"/>
      <c r="B429" s="43"/>
      <c r="C429" s="43"/>
      <c r="D429" s="43"/>
      <c r="E429" s="43"/>
      <c r="F429" s="50"/>
      <c r="G429" s="42"/>
      <c r="H429" s="43"/>
      <c r="I429" s="44"/>
      <c r="J429" s="48" t="s">
        <v>150</v>
      </c>
      <c r="K429" s="49"/>
      <c r="L429" s="42"/>
      <c r="M429" s="86"/>
      <c r="N429" s="71"/>
      <c r="O429" s="72"/>
      <c r="P429" s="70"/>
      <c r="Q429" s="78"/>
      <c r="R429" s="79"/>
      <c r="S429" s="80"/>
      <c r="T429" s="81"/>
      <c r="U429" s="88"/>
      <c r="V429" s="80"/>
      <c r="W429" s="81"/>
      <c r="X429" s="1"/>
    </row>
    <row r="430" spans="1:24" ht="23.25">
      <c r="A430" s="1"/>
      <c r="B430" s="43"/>
      <c r="C430" s="43"/>
      <c r="D430" s="43"/>
      <c r="E430" s="43"/>
      <c r="F430" s="41"/>
      <c r="G430" s="42"/>
      <c r="H430" s="43"/>
      <c r="I430" s="44"/>
      <c r="J430" s="48" t="s">
        <v>151</v>
      </c>
      <c r="K430" s="49"/>
      <c r="L430" s="42"/>
      <c r="M430" s="86"/>
      <c r="N430" s="71"/>
      <c r="O430" s="72"/>
      <c r="P430" s="70"/>
      <c r="Q430" s="78"/>
      <c r="R430" s="79"/>
      <c r="S430" s="80">
        <f>+S431+S432</f>
        <v>8832.6</v>
      </c>
      <c r="T430" s="80">
        <f>+T431+T432</f>
        <v>4949.3</v>
      </c>
      <c r="U430" s="80">
        <f>+U431+U432</f>
        <v>4168.4</v>
      </c>
      <c r="V430" s="80">
        <f>U430/S430*100</f>
        <v>47.193351900912525</v>
      </c>
      <c r="W430" s="81">
        <f>U430/T430*100</f>
        <v>84.2220111935021</v>
      </c>
      <c r="X430" s="1"/>
    </row>
    <row r="431" spans="1:24" ht="23.25">
      <c r="A431" s="1"/>
      <c r="B431" s="43"/>
      <c r="C431" s="43"/>
      <c r="D431" s="43"/>
      <c r="E431" s="43"/>
      <c r="F431" s="41"/>
      <c r="G431" s="42"/>
      <c r="H431" s="40"/>
      <c r="I431" s="44"/>
      <c r="J431" s="48" t="s">
        <v>40</v>
      </c>
      <c r="K431" s="49"/>
      <c r="L431" s="42"/>
      <c r="M431" s="86"/>
      <c r="N431" s="71"/>
      <c r="O431" s="72"/>
      <c r="P431" s="70"/>
      <c r="Q431" s="78"/>
      <c r="R431" s="79"/>
      <c r="S431" s="80">
        <f>+S435+S439</f>
        <v>7000</v>
      </c>
      <c r="T431" s="80">
        <f>+T435+T439</f>
        <v>2975.8</v>
      </c>
      <c r="U431" s="80">
        <f>+U435+U439</f>
        <v>2519.1</v>
      </c>
      <c r="V431" s="80">
        <f>U431/S431*100</f>
        <v>35.98714285714286</v>
      </c>
      <c r="W431" s="81">
        <f>U431/T431*100</f>
        <v>84.65286645607904</v>
      </c>
      <c r="X431" s="1"/>
    </row>
    <row r="432" spans="1:24" ht="23.25">
      <c r="A432" s="1"/>
      <c r="B432" s="43"/>
      <c r="C432" s="43"/>
      <c r="D432" s="43"/>
      <c r="E432" s="43"/>
      <c r="F432" s="41"/>
      <c r="G432" s="42"/>
      <c r="H432" s="43"/>
      <c r="I432" s="44"/>
      <c r="J432" s="48" t="s">
        <v>41</v>
      </c>
      <c r="K432" s="49"/>
      <c r="L432" s="42"/>
      <c r="M432" s="86"/>
      <c r="N432" s="71"/>
      <c r="O432" s="72"/>
      <c r="P432" s="70"/>
      <c r="Q432" s="78"/>
      <c r="R432" s="79"/>
      <c r="S432" s="80">
        <f>+S436</f>
        <v>1832.6</v>
      </c>
      <c r="T432" s="80">
        <f>+T436</f>
        <v>1973.5</v>
      </c>
      <c r="U432" s="80">
        <f>+U436</f>
        <v>1649.3</v>
      </c>
      <c r="V432" s="80">
        <f>U432/S432*100</f>
        <v>89.99781730874167</v>
      </c>
      <c r="W432" s="81">
        <f>U432/T432*100</f>
        <v>83.57233341778566</v>
      </c>
      <c r="X432" s="1"/>
    </row>
    <row r="433" spans="1:24" ht="23.25">
      <c r="A433" s="1"/>
      <c r="B433" s="43"/>
      <c r="C433" s="43"/>
      <c r="D433" s="43"/>
      <c r="E433" s="43"/>
      <c r="F433" s="41"/>
      <c r="G433" s="42"/>
      <c r="H433" s="40"/>
      <c r="I433" s="44"/>
      <c r="J433" s="48"/>
      <c r="K433" s="49"/>
      <c r="L433" s="42"/>
      <c r="M433" s="86"/>
      <c r="N433" s="71"/>
      <c r="O433" s="72"/>
      <c r="P433" s="70"/>
      <c r="Q433" s="78"/>
      <c r="R433" s="79"/>
      <c r="S433" s="80"/>
      <c r="T433" s="81"/>
      <c r="U433" s="88"/>
      <c r="V433" s="80"/>
      <c r="W433" s="81"/>
      <c r="X433" s="1"/>
    </row>
    <row r="434" spans="1:24" ht="23.25">
      <c r="A434" s="1"/>
      <c r="B434" s="43"/>
      <c r="C434" s="43"/>
      <c r="D434" s="43"/>
      <c r="E434" s="43"/>
      <c r="F434" s="41"/>
      <c r="G434" s="40" t="s">
        <v>208</v>
      </c>
      <c r="H434" s="40"/>
      <c r="I434" s="44"/>
      <c r="J434" s="48" t="s">
        <v>209</v>
      </c>
      <c r="K434" s="49"/>
      <c r="L434" s="42"/>
      <c r="M434" s="86"/>
      <c r="N434" s="71"/>
      <c r="O434" s="72"/>
      <c r="P434" s="70"/>
      <c r="Q434" s="78"/>
      <c r="R434" s="79"/>
      <c r="S434" s="80">
        <f>+S435+S436</f>
        <v>8832.6</v>
      </c>
      <c r="T434" s="80">
        <f>+T435+T436</f>
        <v>4949.3</v>
      </c>
      <c r="U434" s="80">
        <f>+U435+U436</f>
        <v>4168.4</v>
      </c>
      <c r="V434" s="80">
        <f>U434/S434*100</f>
        <v>47.193351900912525</v>
      </c>
      <c r="W434" s="81">
        <f>U434/T434*100</f>
        <v>84.2220111935021</v>
      </c>
      <c r="X434" s="1"/>
    </row>
    <row r="435" spans="1:24" ht="23.25">
      <c r="A435" s="1"/>
      <c r="B435" s="43"/>
      <c r="C435" s="43"/>
      <c r="D435" s="43"/>
      <c r="E435" s="43"/>
      <c r="F435" s="41"/>
      <c r="G435" s="42"/>
      <c r="H435" s="40"/>
      <c r="I435" s="44"/>
      <c r="J435" s="48" t="s">
        <v>40</v>
      </c>
      <c r="K435" s="49"/>
      <c r="L435" s="42"/>
      <c r="M435" s="86"/>
      <c r="N435" s="71"/>
      <c r="O435" s="72"/>
      <c r="P435" s="70"/>
      <c r="Q435" s="78"/>
      <c r="R435" s="79"/>
      <c r="S435" s="80">
        <f aca="true" t="shared" si="11" ref="S435:U436">+S439+S443</f>
        <v>7000</v>
      </c>
      <c r="T435" s="80">
        <f t="shared" si="11"/>
        <v>2975.8</v>
      </c>
      <c r="U435" s="80">
        <f t="shared" si="11"/>
        <v>2519.1</v>
      </c>
      <c r="V435" s="80">
        <f>U435/S435*100</f>
        <v>35.98714285714286</v>
      </c>
      <c r="W435" s="81">
        <f>U435/T435*100</f>
        <v>84.65286645607904</v>
      </c>
      <c r="X435" s="1"/>
    </row>
    <row r="436" spans="1:24" ht="23.25">
      <c r="A436" s="1"/>
      <c r="B436" s="43"/>
      <c r="C436" s="43"/>
      <c r="D436" s="43"/>
      <c r="E436" s="43"/>
      <c r="F436" s="41"/>
      <c r="G436" s="42"/>
      <c r="H436" s="40"/>
      <c r="I436" s="44"/>
      <c r="J436" s="48" t="s">
        <v>41</v>
      </c>
      <c r="K436" s="49"/>
      <c r="L436" s="42"/>
      <c r="M436" s="86"/>
      <c r="N436" s="71"/>
      <c r="O436" s="72"/>
      <c r="P436" s="70"/>
      <c r="Q436" s="78"/>
      <c r="R436" s="79"/>
      <c r="S436" s="80">
        <f t="shared" si="11"/>
        <v>1832.6</v>
      </c>
      <c r="T436" s="80">
        <f t="shared" si="11"/>
        <v>1973.5</v>
      </c>
      <c r="U436" s="80">
        <f t="shared" si="11"/>
        <v>1649.3</v>
      </c>
      <c r="V436" s="80">
        <f>U436/S436*100</f>
        <v>89.99781730874167</v>
      </c>
      <c r="W436" s="81">
        <f>U436/T436*100</f>
        <v>83.57233341778566</v>
      </c>
      <c r="X436" s="1"/>
    </row>
    <row r="437" spans="1:24" ht="23.25">
      <c r="A437" s="1"/>
      <c r="B437" s="43"/>
      <c r="C437" s="43"/>
      <c r="D437" s="43"/>
      <c r="E437" s="43"/>
      <c r="F437" s="41"/>
      <c r="G437" s="42"/>
      <c r="H437" s="40"/>
      <c r="I437" s="44"/>
      <c r="J437" s="48"/>
      <c r="K437" s="49"/>
      <c r="L437" s="42"/>
      <c r="M437" s="86"/>
      <c r="N437" s="71"/>
      <c r="O437" s="72"/>
      <c r="P437" s="70"/>
      <c r="Q437" s="78"/>
      <c r="R437" s="79"/>
      <c r="S437" s="80"/>
      <c r="T437" s="81"/>
      <c r="U437" s="88"/>
      <c r="V437" s="80"/>
      <c r="W437" s="81"/>
      <c r="X437" s="1"/>
    </row>
    <row r="438" spans="1:24" ht="23.25">
      <c r="A438" s="1"/>
      <c r="B438" s="43"/>
      <c r="C438" s="43"/>
      <c r="D438" s="43"/>
      <c r="E438" s="43"/>
      <c r="F438" s="41"/>
      <c r="G438" s="42"/>
      <c r="H438" s="40" t="s">
        <v>67</v>
      </c>
      <c r="I438" s="44"/>
      <c r="J438" s="48" t="s">
        <v>68</v>
      </c>
      <c r="K438" s="49"/>
      <c r="L438" s="42"/>
      <c r="M438" s="86"/>
      <c r="N438" s="71"/>
      <c r="O438" s="72"/>
      <c r="P438" s="70"/>
      <c r="Q438" s="78"/>
      <c r="R438" s="79"/>
      <c r="S438" s="80">
        <f>+S439+S440</f>
        <v>1832.6</v>
      </c>
      <c r="T438" s="81">
        <f>+T439+T440</f>
        <v>1973.5</v>
      </c>
      <c r="U438" s="88">
        <f>+U439+U440</f>
        <v>1649.3</v>
      </c>
      <c r="V438" s="80">
        <f>U438/S438*100</f>
        <v>89.99781730874167</v>
      </c>
      <c r="W438" s="81">
        <f>U438/T438*100</f>
        <v>83.57233341778566</v>
      </c>
      <c r="X438" s="1"/>
    </row>
    <row r="439" spans="1:24" ht="23.25">
      <c r="A439" s="1"/>
      <c r="B439" s="43"/>
      <c r="C439" s="43"/>
      <c r="D439" s="43"/>
      <c r="E439" s="43"/>
      <c r="F439" s="41"/>
      <c r="G439" s="42"/>
      <c r="H439" s="43"/>
      <c r="I439" s="44"/>
      <c r="J439" s="48" t="s">
        <v>40</v>
      </c>
      <c r="K439" s="49"/>
      <c r="L439" s="42"/>
      <c r="M439" s="86"/>
      <c r="N439" s="71"/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3"/>
      <c r="C440" s="43"/>
      <c r="D440" s="43"/>
      <c r="E440" s="43"/>
      <c r="F440" s="41"/>
      <c r="G440" s="42"/>
      <c r="H440" s="43"/>
      <c r="I440" s="44"/>
      <c r="J440" s="48" t="s">
        <v>41</v>
      </c>
      <c r="K440" s="49"/>
      <c r="L440" s="42"/>
      <c r="M440" s="86"/>
      <c r="N440" s="71"/>
      <c r="O440" s="72"/>
      <c r="P440" s="70"/>
      <c r="Q440" s="78"/>
      <c r="R440" s="79"/>
      <c r="S440" s="80">
        <v>1832.6</v>
      </c>
      <c r="T440" s="81">
        <v>1973.5</v>
      </c>
      <c r="U440" s="88">
        <v>1649.3</v>
      </c>
      <c r="V440" s="80">
        <f>U440/S440*100</f>
        <v>89.99781730874167</v>
      </c>
      <c r="W440" s="81">
        <f>U440/T440*100</f>
        <v>83.57233341778566</v>
      </c>
      <c r="X440" s="1"/>
    </row>
    <row r="441" spans="1:24" ht="23.25">
      <c r="A441" s="1"/>
      <c r="B441" s="43"/>
      <c r="C441" s="43"/>
      <c r="D441" s="43"/>
      <c r="E441" s="43"/>
      <c r="F441" s="41"/>
      <c r="G441" s="42"/>
      <c r="H441" s="40" t="s">
        <v>103</v>
      </c>
      <c r="I441" s="44"/>
      <c r="J441" s="48" t="s">
        <v>107</v>
      </c>
      <c r="K441" s="49"/>
      <c r="L441" s="42"/>
      <c r="M441" s="86"/>
      <c r="N441" s="71"/>
      <c r="O441" s="72"/>
      <c r="P441" s="70"/>
      <c r="Q441" s="78"/>
      <c r="R441" s="79"/>
      <c r="S441" s="80"/>
      <c r="T441" s="81"/>
      <c r="U441" s="88"/>
      <c r="V441" s="80"/>
      <c r="W441" s="81"/>
      <c r="X441" s="1"/>
    </row>
    <row r="442" spans="1:24" ht="23.25">
      <c r="A442" s="1"/>
      <c r="B442" s="43"/>
      <c r="C442" s="43"/>
      <c r="D442" s="43"/>
      <c r="E442" s="43"/>
      <c r="F442" s="50"/>
      <c r="G442" s="42"/>
      <c r="H442" s="40"/>
      <c r="I442" s="44"/>
      <c r="J442" s="48" t="s">
        <v>108</v>
      </c>
      <c r="K442" s="49"/>
      <c r="L442" s="42"/>
      <c r="M442" s="86"/>
      <c r="N442" s="71"/>
      <c r="O442" s="72"/>
      <c r="P442" s="70"/>
      <c r="Q442" s="78"/>
      <c r="R442" s="79"/>
      <c r="S442" s="80">
        <f>+S443+S444</f>
        <v>7000</v>
      </c>
      <c r="T442" s="81">
        <f>+T443+T444</f>
        <v>2975.8</v>
      </c>
      <c r="U442" s="88">
        <f>+U443+U444</f>
        <v>2519.1</v>
      </c>
      <c r="V442" s="80">
        <f>U442/S442*100</f>
        <v>35.98714285714286</v>
      </c>
      <c r="W442" s="81">
        <f>U442/T442*100</f>
        <v>84.65286645607904</v>
      </c>
      <c r="X442" s="1"/>
    </row>
    <row r="443" spans="1:24" ht="23.25">
      <c r="A443" s="1"/>
      <c r="B443" s="43"/>
      <c r="C443" s="43"/>
      <c r="D443" s="43"/>
      <c r="E443" s="43"/>
      <c r="F443" s="41"/>
      <c r="G443" s="42"/>
      <c r="H443" s="40"/>
      <c r="I443" s="44"/>
      <c r="J443" s="48" t="s">
        <v>40</v>
      </c>
      <c r="K443" s="49"/>
      <c r="L443" s="42"/>
      <c r="M443" s="86"/>
      <c r="N443" s="71"/>
      <c r="O443" s="72"/>
      <c r="P443" s="70"/>
      <c r="Q443" s="78"/>
      <c r="R443" s="79"/>
      <c r="S443" s="80">
        <v>7000</v>
      </c>
      <c r="T443" s="81">
        <v>2975.8</v>
      </c>
      <c r="U443" s="88">
        <v>2519.1</v>
      </c>
      <c r="V443" s="80">
        <f>U443/S443*100</f>
        <v>35.98714285714286</v>
      </c>
      <c r="W443" s="81">
        <f>U443/T443*100</f>
        <v>84.65286645607904</v>
      </c>
      <c r="X443" s="1"/>
    </row>
    <row r="444" spans="1:24" ht="23.25">
      <c r="A444" s="1"/>
      <c r="B444" s="43"/>
      <c r="C444" s="43"/>
      <c r="D444" s="43"/>
      <c r="E444" s="43"/>
      <c r="F444" s="41"/>
      <c r="G444" s="42"/>
      <c r="H444" s="43"/>
      <c r="I444" s="44"/>
      <c r="J444" s="48" t="s">
        <v>41</v>
      </c>
      <c r="K444" s="49"/>
      <c r="L444" s="42"/>
      <c r="M444" s="86"/>
      <c r="N444" s="71"/>
      <c r="O444" s="72"/>
      <c r="P444" s="70"/>
      <c r="Q444" s="78"/>
      <c r="R444" s="79"/>
      <c r="S444" s="80"/>
      <c r="T444" s="81"/>
      <c r="U444" s="88"/>
      <c r="V444" s="80"/>
      <c r="W444" s="81"/>
      <c r="X444" s="1"/>
    </row>
    <row r="445" spans="1:24" ht="23.25">
      <c r="A445" s="1"/>
      <c r="B445" s="43"/>
      <c r="C445" s="43"/>
      <c r="D445" s="43"/>
      <c r="E445" s="43"/>
      <c r="F445" s="41"/>
      <c r="G445" s="42"/>
      <c r="H445" s="43"/>
      <c r="I445" s="44"/>
      <c r="J445" s="48"/>
      <c r="K445" s="49"/>
      <c r="L445" s="42"/>
      <c r="M445" s="86"/>
      <c r="N445" s="71"/>
      <c r="O445" s="72"/>
      <c r="P445" s="70"/>
      <c r="Q445" s="78"/>
      <c r="R445" s="79"/>
      <c r="S445" s="80"/>
      <c r="T445" s="81"/>
      <c r="U445" s="88"/>
      <c r="V445" s="80"/>
      <c r="W445" s="81"/>
      <c r="X445" s="1"/>
    </row>
    <row r="446" spans="1:24" ht="23.25">
      <c r="A446" s="1"/>
      <c r="B446" s="43"/>
      <c r="C446" s="43"/>
      <c r="D446" s="43"/>
      <c r="E446" s="43"/>
      <c r="F446" s="50" t="s">
        <v>152</v>
      </c>
      <c r="G446" s="42"/>
      <c r="H446" s="43"/>
      <c r="I446" s="44"/>
      <c r="J446" s="48" t="s">
        <v>154</v>
      </c>
      <c r="K446" s="49"/>
      <c r="L446" s="42"/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3"/>
      <c r="C447" s="43"/>
      <c r="D447" s="43"/>
      <c r="E447" s="43"/>
      <c r="F447" s="41"/>
      <c r="G447" s="42"/>
      <c r="H447" s="43"/>
      <c r="I447" s="44"/>
      <c r="J447" s="48" t="s">
        <v>153</v>
      </c>
      <c r="K447" s="49"/>
      <c r="L447" s="42"/>
      <c r="M447" s="86"/>
      <c r="N447" s="71"/>
      <c r="O447" s="72"/>
      <c r="P447" s="70"/>
      <c r="Q447" s="78"/>
      <c r="R447" s="79"/>
      <c r="S447" s="80">
        <f>+S448+S449</f>
        <v>52600</v>
      </c>
      <c r="T447" s="80">
        <f>+T448+T449</f>
        <v>907.4</v>
      </c>
      <c r="U447" s="80">
        <f>+U448+U449</f>
        <v>0</v>
      </c>
      <c r="V447" s="80"/>
      <c r="W447" s="81"/>
      <c r="X447" s="1"/>
    </row>
    <row r="448" spans="1:24" ht="23.25">
      <c r="A448" s="1"/>
      <c r="B448" s="43"/>
      <c r="C448" s="43"/>
      <c r="D448" s="43"/>
      <c r="E448" s="43"/>
      <c r="F448" s="41"/>
      <c r="G448" s="42"/>
      <c r="H448" s="43"/>
      <c r="I448" s="44"/>
      <c r="J448" s="48" t="s">
        <v>40</v>
      </c>
      <c r="K448" s="49"/>
      <c r="L448" s="42"/>
      <c r="M448" s="86"/>
      <c r="N448" s="71"/>
      <c r="O448" s="72"/>
      <c r="P448" s="70"/>
      <c r="Q448" s="78"/>
      <c r="R448" s="79"/>
      <c r="S448" s="80">
        <f aca="true" t="shared" si="12" ref="S448:U449">+S461</f>
        <v>46560</v>
      </c>
      <c r="T448" s="80">
        <f t="shared" si="12"/>
        <v>412</v>
      </c>
      <c r="U448" s="80">
        <f t="shared" si="12"/>
        <v>0</v>
      </c>
      <c r="V448" s="80"/>
      <c r="W448" s="81"/>
      <c r="X448" s="1"/>
    </row>
    <row r="449" spans="1:24" ht="23.25">
      <c r="A449" s="1"/>
      <c r="B449" s="43"/>
      <c r="C449" s="43"/>
      <c r="D449" s="43"/>
      <c r="E449" s="43"/>
      <c r="F449" s="41"/>
      <c r="G449" s="42"/>
      <c r="H449" s="43"/>
      <c r="I449" s="44"/>
      <c r="J449" s="48" t="s">
        <v>41</v>
      </c>
      <c r="K449" s="49"/>
      <c r="L449" s="42"/>
      <c r="M449" s="86"/>
      <c r="N449" s="71"/>
      <c r="O449" s="72"/>
      <c r="P449" s="70"/>
      <c r="Q449" s="78"/>
      <c r="R449" s="79"/>
      <c r="S449" s="80">
        <f t="shared" si="12"/>
        <v>6040</v>
      </c>
      <c r="T449" s="80">
        <f t="shared" si="12"/>
        <v>495.4</v>
      </c>
      <c r="U449" s="80">
        <f t="shared" si="12"/>
        <v>0</v>
      </c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234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35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24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36</v>
      </c>
      <c r="O454" s="62"/>
      <c r="P454" s="62"/>
      <c r="Q454" s="62"/>
      <c r="R454" s="63"/>
      <c r="S454" s="14" t="s">
        <v>2</v>
      </c>
      <c r="T454" s="15"/>
      <c r="U454" s="15"/>
      <c r="V454" s="15"/>
      <c r="W454" s="16"/>
      <c r="X454" s="1"/>
    </row>
    <row r="455" spans="1:24" ht="23.25">
      <c r="A455" s="1"/>
      <c r="B455" s="20" t="s">
        <v>25</v>
      </c>
      <c r="C455" s="21"/>
      <c r="D455" s="21"/>
      <c r="E455" s="21"/>
      <c r="F455" s="21"/>
      <c r="G455" s="21"/>
      <c r="H455" s="61"/>
      <c r="I455" s="1"/>
      <c r="J455" s="2" t="s">
        <v>4</v>
      </c>
      <c r="K455" s="18"/>
      <c r="L455" s="23" t="s">
        <v>33</v>
      </c>
      <c r="M455" s="23" t="s">
        <v>21</v>
      </c>
      <c r="N455" s="64"/>
      <c r="O455" s="17"/>
      <c r="P455" s="65"/>
      <c r="Q455" s="23" t="s">
        <v>3</v>
      </c>
      <c r="R455" s="16"/>
      <c r="S455" s="20" t="s">
        <v>37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34</v>
      </c>
      <c r="M456" s="30" t="s">
        <v>22</v>
      </c>
      <c r="N456" s="28" t="s">
        <v>6</v>
      </c>
      <c r="O456" s="67" t="s">
        <v>7</v>
      </c>
      <c r="P456" s="28" t="s">
        <v>8</v>
      </c>
      <c r="Q456" s="20" t="s">
        <v>31</v>
      </c>
      <c r="R456" s="22"/>
      <c r="S456" s="24"/>
      <c r="T456" s="25"/>
      <c r="U456" s="1"/>
      <c r="V456" s="14" t="s">
        <v>3</v>
      </c>
      <c r="W456" s="16"/>
      <c r="X456" s="1"/>
    </row>
    <row r="457" spans="1:24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7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20</v>
      </c>
      <c r="M457" s="28" t="s">
        <v>23</v>
      </c>
      <c r="N457" s="28"/>
      <c r="O457" s="28"/>
      <c r="P457" s="28"/>
      <c r="Q457" s="26" t="s">
        <v>26</v>
      </c>
      <c r="R457" s="29" t="s">
        <v>26</v>
      </c>
      <c r="S457" s="30" t="s">
        <v>6</v>
      </c>
      <c r="T457" s="28" t="s">
        <v>9</v>
      </c>
      <c r="U457" s="26" t="s">
        <v>10</v>
      </c>
      <c r="V457" s="14" t="s">
        <v>11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27</v>
      </c>
      <c r="R458" s="37" t="s">
        <v>28</v>
      </c>
      <c r="S458" s="31"/>
      <c r="T458" s="32"/>
      <c r="U458" s="33"/>
      <c r="V458" s="38" t="s">
        <v>29</v>
      </c>
      <c r="W458" s="39" t="s">
        <v>30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40" t="s">
        <v>109</v>
      </c>
      <c r="C460" s="40" t="s">
        <v>111</v>
      </c>
      <c r="D460" s="40" t="s">
        <v>61</v>
      </c>
      <c r="E460" s="40" t="s">
        <v>64</v>
      </c>
      <c r="F460" s="50" t="s">
        <v>152</v>
      </c>
      <c r="G460" s="40" t="s">
        <v>208</v>
      </c>
      <c r="H460" s="40"/>
      <c r="I460" s="44"/>
      <c r="J460" s="48" t="s">
        <v>209</v>
      </c>
      <c r="K460" s="49"/>
      <c r="L460" s="42"/>
      <c r="M460" s="86"/>
      <c r="N460" s="71"/>
      <c r="O460" s="72"/>
      <c r="P460" s="70"/>
      <c r="Q460" s="78"/>
      <c r="R460" s="79"/>
      <c r="S460" s="80">
        <f>+S461+S462</f>
        <v>52600</v>
      </c>
      <c r="T460" s="81">
        <f>+T461+T462</f>
        <v>907.4</v>
      </c>
      <c r="U460" s="88"/>
      <c r="V460" s="80"/>
      <c r="W460" s="81"/>
      <c r="X460" s="1"/>
    </row>
    <row r="461" spans="1:24" ht="23.25">
      <c r="A461" s="1"/>
      <c r="B461" s="40"/>
      <c r="C461" s="40"/>
      <c r="D461" s="40"/>
      <c r="E461" s="40"/>
      <c r="F461" s="41"/>
      <c r="G461" s="42"/>
      <c r="H461" s="40"/>
      <c r="I461" s="44"/>
      <c r="J461" s="48" t="s">
        <v>40</v>
      </c>
      <c r="K461" s="49"/>
      <c r="L461" s="42"/>
      <c r="M461" s="86"/>
      <c r="N461" s="71"/>
      <c r="O461" s="72"/>
      <c r="P461" s="70"/>
      <c r="Q461" s="78"/>
      <c r="R461" s="79"/>
      <c r="S461" s="80">
        <f>+S465+S469</f>
        <v>46560</v>
      </c>
      <c r="T461" s="81">
        <f>+T465+T469</f>
        <v>412</v>
      </c>
      <c r="U461" s="88"/>
      <c r="V461" s="80"/>
      <c r="W461" s="81"/>
      <c r="X461" s="1"/>
    </row>
    <row r="462" spans="1:24" ht="23.25">
      <c r="A462" s="1"/>
      <c r="B462" s="43"/>
      <c r="C462" s="43"/>
      <c r="D462" s="43"/>
      <c r="E462" s="43"/>
      <c r="F462" s="41"/>
      <c r="G462" s="42"/>
      <c r="H462" s="40"/>
      <c r="I462" s="44"/>
      <c r="J462" s="48" t="s">
        <v>41</v>
      </c>
      <c r="K462" s="49"/>
      <c r="L462" s="42"/>
      <c r="M462" s="86"/>
      <c r="N462" s="71"/>
      <c r="O462" s="72"/>
      <c r="P462" s="70"/>
      <c r="Q462" s="78"/>
      <c r="R462" s="79"/>
      <c r="S462" s="80">
        <v>6040</v>
      </c>
      <c r="T462" s="81">
        <v>495.4</v>
      </c>
      <c r="U462" s="88"/>
      <c r="V462" s="80"/>
      <c r="W462" s="81"/>
      <c r="X462" s="1"/>
    </row>
    <row r="463" spans="1:24" ht="23.25">
      <c r="A463" s="1"/>
      <c r="B463" s="43"/>
      <c r="C463" s="43"/>
      <c r="D463" s="43"/>
      <c r="E463" s="43"/>
      <c r="F463" s="50"/>
      <c r="G463" s="42"/>
      <c r="H463" s="40"/>
      <c r="I463" s="44"/>
      <c r="J463" s="48"/>
      <c r="K463" s="49"/>
      <c r="L463" s="42"/>
      <c r="M463" s="86"/>
      <c r="N463" s="71"/>
      <c r="O463" s="72"/>
      <c r="P463" s="70"/>
      <c r="Q463" s="78"/>
      <c r="R463" s="79"/>
      <c r="S463" s="80"/>
      <c r="T463" s="81"/>
      <c r="U463" s="88"/>
      <c r="V463" s="80"/>
      <c r="W463" s="81"/>
      <c r="X463" s="1"/>
    </row>
    <row r="464" spans="1:24" ht="23.25">
      <c r="A464" s="1"/>
      <c r="B464" s="43"/>
      <c r="C464" s="43"/>
      <c r="D464" s="43"/>
      <c r="E464" s="43"/>
      <c r="F464" s="50"/>
      <c r="G464" s="42"/>
      <c r="H464" s="40" t="s">
        <v>67</v>
      </c>
      <c r="I464" s="44"/>
      <c r="J464" s="48" t="s">
        <v>68</v>
      </c>
      <c r="K464" s="49"/>
      <c r="L464" s="42"/>
      <c r="M464" s="86"/>
      <c r="N464" s="71"/>
      <c r="O464" s="72"/>
      <c r="P464" s="70"/>
      <c r="Q464" s="78"/>
      <c r="R464" s="79"/>
      <c r="S464" s="80">
        <f>+S465+S466</f>
        <v>6040</v>
      </c>
      <c r="T464" s="81">
        <f>+T465+T466</f>
        <v>495.4</v>
      </c>
      <c r="U464" s="88"/>
      <c r="V464" s="80"/>
      <c r="W464" s="81"/>
      <c r="X464" s="1"/>
    </row>
    <row r="465" spans="1:24" ht="23.25">
      <c r="A465" s="1"/>
      <c r="B465" s="43"/>
      <c r="C465" s="43"/>
      <c r="D465" s="43"/>
      <c r="E465" s="43"/>
      <c r="F465" s="41"/>
      <c r="G465" s="42"/>
      <c r="H465" s="43"/>
      <c r="I465" s="44"/>
      <c r="J465" s="48" t="s">
        <v>40</v>
      </c>
      <c r="K465" s="49"/>
      <c r="L465" s="42"/>
      <c r="M465" s="86"/>
      <c r="N465" s="71"/>
      <c r="O465" s="72"/>
      <c r="P465" s="70"/>
      <c r="Q465" s="78"/>
      <c r="R465" s="79"/>
      <c r="S465" s="80"/>
      <c r="T465" s="81"/>
      <c r="U465" s="88"/>
      <c r="V465" s="80"/>
      <c r="W465" s="81"/>
      <c r="X465" s="1"/>
    </row>
    <row r="466" spans="1:24" ht="23.25">
      <c r="A466" s="1"/>
      <c r="B466" s="43"/>
      <c r="C466" s="43"/>
      <c r="D466" s="43"/>
      <c r="E466" s="43"/>
      <c r="F466" s="41"/>
      <c r="G466" s="42"/>
      <c r="H466" s="43"/>
      <c r="I466" s="44"/>
      <c r="J466" s="48" t="s">
        <v>41</v>
      </c>
      <c r="K466" s="49"/>
      <c r="L466" s="42"/>
      <c r="M466" s="86"/>
      <c r="N466" s="71"/>
      <c r="O466" s="72"/>
      <c r="P466" s="70"/>
      <c r="Q466" s="78"/>
      <c r="R466" s="79"/>
      <c r="S466" s="80">
        <v>6040</v>
      </c>
      <c r="T466" s="81">
        <v>495.4</v>
      </c>
      <c r="U466" s="88"/>
      <c r="V466" s="80"/>
      <c r="W466" s="81"/>
      <c r="X466" s="1"/>
    </row>
    <row r="467" spans="1:24" ht="23.25">
      <c r="A467" s="1"/>
      <c r="B467" s="43"/>
      <c r="C467" s="43"/>
      <c r="D467" s="43"/>
      <c r="E467" s="43"/>
      <c r="F467" s="41"/>
      <c r="G467" s="42"/>
      <c r="H467" s="40" t="s">
        <v>101</v>
      </c>
      <c r="I467" s="44"/>
      <c r="J467" s="48" t="s">
        <v>104</v>
      </c>
      <c r="K467" s="49"/>
      <c r="L467" s="42"/>
      <c r="M467" s="86"/>
      <c r="N467" s="71"/>
      <c r="O467" s="72"/>
      <c r="P467" s="70"/>
      <c r="Q467" s="78"/>
      <c r="R467" s="79"/>
      <c r="S467" s="80"/>
      <c r="T467" s="81"/>
      <c r="U467" s="88"/>
      <c r="V467" s="80"/>
      <c r="W467" s="81"/>
      <c r="X467" s="1"/>
    </row>
    <row r="468" spans="1:24" ht="23.25">
      <c r="A468" s="1"/>
      <c r="B468" s="43"/>
      <c r="C468" s="43"/>
      <c r="D468" s="43"/>
      <c r="E468" s="43"/>
      <c r="F468" s="41"/>
      <c r="G468" s="42"/>
      <c r="H468" s="43"/>
      <c r="I468" s="44"/>
      <c r="J468" s="48" t="s">
        <v>105</v>
      </c>
      <c r="K468" s="49"/>
      <c r="L468" s="42"/>
      <c r="M468" s="86"/>
      <c r="N468" s="71"/>
      <c r="O468" s="72"/>
      <c r="P468" s="70"/>
      <c r="Q468" s="78"/>
      <c r="R468" s="79"/>
      <c r="S468" s="80">
        <f>+S469+S470</f>
        <v>46560</v>
      </c>
      <c r="T468" s="81">
        <f>+T469+T470</f>
        <v>412</v>
      </c>
      <c r="U468" s="88"/>
      <c r="V468" s="80"/>
      <c r="W468" s="81"/>
      <c r="X468" s="1"/>
    </row>
    <row r="469" spans="1:24" ht="23.25">
      <c r="A469" s="1"/>
      <c r="B469" s="43"/>
      <c r="C469" s="43"/>
      <c r="D469" s="43"/>
      <c r="E469" s="43"/>
      <c r="F469" s="41"/>
      <c r="G469" s="42"/>
      <c r="H469" s="43"/>
      <c r="I469" s="44"/>
      <c r="J469" s="48" t="s">
        <v>40</v>
      </c>
      <c r="K469" s="49"/>
      <c r="L469" s="42"/>
      <c r="M469" s="86"/>
      <c r="N469" s="71"/>
      <c r="O469" s="72"/>
      <c r="P469" s="70"/>
      <c r="Q469" s="78"/>
      <c r="R469" s="79"/>
      <c r="S469" s="80">
        <v>46560</v>
      </c>
      <c r="T469" s="81">
        <v>412</v>
      </c>
      <c r="U469" s="88"/>
      <c r="V469" s="80"/>
      <c r="W469" s="81"/>
      <c r="X469" s="1"/>
    </row>
    <row r="470" spans="1:24" ht="23.25">
      <c r="A470" s="1"/>
      <c r="B470" s="43"/>
      <c r="C470" s="43"/>
      <c r="D470" s="43"/>
      <c r="E470" s="43"/>
      <c r="F470" s="41"/>
      <c r="G470" s="42"/>
      <c r="H470" s="43"/>
      <c r="I470" s="44"/>
      <c r="J470" s="48" t="s">
        <v>41</v>
      </c>
      <c r="K470" s="49"/>
      <c r="L470" s="42"/>
      <c r="M470" s="86"/>
      <c r="N470" s="71"/>
      <c r="O470" s="72"/>
      <c r="P470" s="70"/>
      <c r="Q470" s="78"/>
      <c r="R470" s="79"/>
      <c r="S470" s="80"/>
      <c r="T470" s="81"/>
      <c r="U470" s="88"/>
      <c r="V470" s="80"/>
      <c r="W470" s="81"/>
      <c r="X470" s="1"/>
    </row>
    <row r="471" spans="1:24" ht="23.25">
      <c r="A471" s="1"/>
      <c r="B471" s="43"/>
      <c r="C471" s="43"/>
      <c r="D471" s="43"/>
      <c r="E471" s="43"/>
      <c r="F471" s="41"/>
      <c r="G471" s="42"/>
      <c r="H471" s="43"/>
      <c r="I471" s="44"/>
      <c r="J471" s="48"/>
      <c r="K471" s="49"/>
      <c r="L471" s="42"/>
      <c r="M471" s="86"/>
      <c r="N471" s="71"/>
      <c r="O471" s="72"/>
      <c r="P471" s="70"/>
      <c r="Q471" s="78"/>
      <c r="R471" s="79"/>
      <c r="S471" s="80"/>
      <c r="T471" s="81"/>
      <c r="U471" s="88"/>
      <c r="V471" s="80"/>
      <c r="W471" s="81"/>
      <c r="X471" s="1"/>
    </row>
    <row r="472" spans="1:24" ht="23.25">
      <c r="A472" s="1"/>
      <c r="B472" s="43"/>
      <c r="C472" s="40" t="s">
        <v>155</v>
      </c>
      <c r="D472" s="43"/>
      <c r="E472" s="43"/>
      <c r="F472" s="41"/>
      <c r="G472" s="42"/>
      <c r="H472" s="43"/>
      <c r="I472" s="44"/>
      <c r="J472" s="48" t="s">
        <v>156</v>
      </c>
      <c r="K472" s="49"/>
      <c r="L472" s="42"/>
      <c r="M472" s="86"/>
      <c r="N472" s="71"/>
      <c r="O472" s="72"/>
      <c r="P472" s="70"/>
      <c r="Q472" s="78"/>
      <c r="R472" s="79"/>
      <c r="S472" s="80">
        <f>+S473+S474</f>
        <v>34915.4</v>
      </c>
      <c r="T472" s="81">
        <f>+T473+T474</f>
        <v>35832</v>
      </c>
      <c r="U472" s="88">
        <f>+U473+U474</f>
        <v>31835</v>
      </c>
      <c r="V472" s="80">
        <f>U472/S472*100</f>
        <v>91.17753197729368</v>
      </c>
      <c r="W472" s="81">
        <f>U472/T472*100</f>
        <v>88.84516633177049</v>
      </c>
      <c r="X472" s="1"/>
    </row>
    <row r="473" spans="1:24" ht="23.25">
      <c r="A473" s="1"/>
      <c r="B473" s="43"/>
      <c r="C473" s="43"/>
      <c r="D473" s="43"/>
      <c r="E473" s="43"/>
      <c r="F473" s="50"/>
      <c r="G473" s="42"/>
      <c r="H473" s="43"/>
      <c r="I473" s="44"/>
      <c r="J473" s="48" t="s">
        <v>40</v>
      </c>
      <c r="K473" s="49"/>
      <c r="L473" s="42"/>
      <c r="M473" s="86"/>
      <c r="N473" s="71"/>
      <c r="O473" s="72"/>
      <c r="P473" s="70"/>
      <c r="Q473" s="78"/>
      <c r="R473" s="79"/>
      <c r="S473" s="80"/>
      <c r="T473" s="81"/>
      <c r="U473" s="88"/>
      <c r="V473" s="80"/>
      <c r="W473" s="81"/>
      <c r="X473" s="1"/>
    </row>
    <row r="474" spans="1:24" ht="23.25">
      <c r="A474" s="1"/>
      <c r="B474" s="43"/>
      <c r="C474" s="43"/>
      <c r="D474" s="43"/>
      <c r="E474" s="43"/>
      <c r="F474" s="41"/>
      <c r="G474" s="42"/>
      <c r="H474" s="43"/>
      <c r="I474" s="44"/>
      <c r="J474" s="48" t="s">
        <v>41</v>
      </c>
      <c r="K474" s="49"/>
      <c r="L474" s="42"/>
      <c r="M474" s="86"/>
      <c r="N474" s="71"/>
      <c r="O474" s="72"/>
      <c r="P474" s="70"/>
      <c r="Q474" s="78"/>
      <c r="R474" s="79"/>
      <c r="S474" s="80">
        <f>+S489</f>
        <v>34915.4</v>
      </c>
      <c r="T474" s="81">
        <f>+T489</f>
        <v>35832</v>
      </c>
      <c r="U474" s="88">
        <f>+U489</f>
        <v>31835</v>
      </c>
      <c r="V474" s="80">
        <f>U474/S474*100</f>
        <v>91.17753197729368</v>
      </c>
      <c r="W474" s="81">
        <f>U474/T474*100</f>
        <v>88.84516633177049</v>
      </c>
      <c r="X474" s="1"/>
    </row>
    <row r="475" spans="1:24" ht="23.25">
      <c r="A475" s="1"/>
      <c r="B475" s="43"/>
      <c r="C475" s="43"/>
      <c r="D475" s="43"/>
      <c r="E475" s="43"/>
      <c r="F475" s="41"/>
      <c r="G475" s="42"/>
      <c r="H475" s="43"/>
      <c r="I475" s="44"/>
      <c r="J475" s="48"/>
      <c r="K475" s="49"/>
      <c r="L475" s="42"/>
      <c r="M475" s="86"/>
      <c r="N475" s="71"/>
      <c r="O475" s="72"/>
      <c r="P475" s="70"/>
      <c r="Q475" s="78"/>
      <c r="R475" s="79"/>
      <c r="S475" s="80"/>
      <c r="T475" s="81"/>
      <c r="U475" s="88"/>
      <c r="V475" s="80"/>
      <c r="W475" s="81"/>
      <c r="X475" s="1"/>
    </row>
    <row r="476" spans="1:24" ht="23.25">
      <c r="A476" s="1"/>
      <c r="B476" s="43"/>
      <c r="C476" s="43"/>
      <c r="D476" s="40" t="s">
        <v>61</v>
      </c>
      <c r="E476" s="43"/>
      <c r="F476" s="41"/>
      <c r="G476" s="42"/>
      <c r="H476" s="40"/>
      <c r="I476" s="44"/>
      <c r="J476" s="48" t="s">
        <v>62</v>
      </c>
      <c r="K476" s="49"/>
      <c r="L476" s="42"/>
      <c r="M476" s="86"/>
      <c r="N476" s="71"/>
      <c r="O476" s="72"/>
      <c r="P476" s="70"/>
      <c r="Q476" s="78"/>
      <c r="R476" s="79"/>
      <c r="S476" s="80"/>
      <c r="T476" s="81"/>
      <c r="U476" s="88"/>
      <c r="V476" s="80"/>
      <c r="W476" s="81"/>
      <c r="X476" s="1"/>
    </row>
    <row r="477" spans="1:24" ht="23.25">
      <c r="A477" s="1"/>
      <c r="B477" s="43"/>
      <c r="C477" s="43"/>
      <c r="D477" s="43"/>
      <c r="E477" s="43"/>
      <c r="F477" s="41"/>
      <c r="G477" s="42"/>
      <c r="H477" s="40"/>
      <c r="I477" s="44"/>
      <c r="J477" s="48" t="s">
        <v>63</v>
      </c>
      <c r="K477" s="49"/>
      <c r="L477" s="42"/>
      <c r="M477" s="86"/>
      <c r="N477" s="71"/>
      <c r="O477" s="72"/>
      <c r="P477" s="70"/>
      <c r="Q477" s="78"/>
      <c r="R477" s="79"/>
      <c r="S477" s="80"/>
      <c r="T477" s="81"/>
      <c r="U477" s="88"/>
      <c r="V477" s="80"/>
      <c r="W477" s="81"/>
      <c r="X477" s="1"/>
    </row>
    <row r="478" spans="1:24" ht="23.25">
      <c r="A478" s="1"/>
      <c r="B478" s="43"/>
      <c r="C478" s="43"/>
      <c r="D478" s="43"/>
      <c r="E478" s="43"/>
      <c r="F478" s="41"/>
      <c r="G478" s="42"/>
      <c r="H478" s="43"/>
      <c r="I478" s="44"/>
      <c r="J478" s="48" t="s">
        <v>40</v>
      </c>
      <c r="K478" s="49"/>
      <c r="L478" s="42"/>
      <c r="M478" s="86"/>
      <c r="N478" s="71"/>
      <c r="O478" s="72"/>
      <c r="P478" s="70"/>
      <c r="Q478" s="78"/>
      <c r="R478" s="79"/>
      <c r="S478" s="80"/>
      <c r="T478" s="81"/>
      <c r="U478" s="88"/>
      <c r="V478" s="80"/>
      <c r="W478" s="81"/>
      <c r="X478" s="1"/>
    </row>
    <row r="479" spans="1:24" ht="23.25">
      <c r="A479" s="1"/>
      <c r="B479" s="43"/>
      <c r="C479" s="43"/>
      <c r="D479" s="43"/>
      <c r="E479" s="43"/>
      <c r="F479" s="41"/>
      <c r="G479" s="42"/>
      <c r="H479" s="43"/>
      <c r="I479" s="44"/>
      <c r="J479" s="48" t="s">
        <v>41</v>
      </c>
      <c r="K479" s="49"/>
      <c r="L479" s="42"/>
      <c r="M479" s="86"/>
      <c r="N479" s="71"/>
      <c r="O479" s="72"/>
      <c r="P479" s="70"/>
      <c r="Q479" s="78"/>
      <c r="R479" s="79"/>
      <c r="S479" s="80"/>
      <c r="T479" s="81"/>
      <c r="U479" s="88"/>
      <c r="V479" s="80"/>
      <c r="W479" s="81"/>
      <c r="X479" s="1"/>
    </row>
    <row r="480" spans="1:24" ht="23.25">
      <c r="A480" s="1"/>
      <c r="B480" s="43"/>
      <c r="C480" s="43"/>
      <c r="D480" s="43"/>
      <c r="E480" s="43"/>
      <c r="F480" s="41"/>
      <c r="G480" s="42"/>
      <c r="H480" s="43"/>
      <c r="I480" s="44"/>
      <c r="J480" s="48"/>
      <c r="K480" s="49"/>
      <c r="L480" s="42"/>
      <c r="M480" s="86"/>
      <c r="N480" s="71"/>
      <c r="O480" s="72"/>
      <c r="P480" s="70"/>
      <c r="Q480" s="78"/>
      <c r="R480" s="79"/>
      <c r="S480" s="80"/>
      <c r="T480" s="81"/>
      <c r="U480" s="88"/>
      <c r="V480" s="80"/>
      <c r="W480" s="81"/>
      <c r="X480" s="1"/>
    </row>
    <row r="481" spans="1:24" ht="23.25">
      <c r="A481" s="1"/>
      <c r="B481" s="43"/>
      <c r="C481" s="43"/>
      <c r="D481" s="43"/>
      <c r="E481" s="40" t="s">
        <v>64</v>
      </c>
      <c r="F481" s="41"/>
      <c r="G481" s="42"/>
      <c r="H481" s="43"/>
      <c r="I481" s="44"/>
      <c r="J481" s="48" t="s">
        <v>65</v>
      </c>
      <c r="K481" s="49"/>
      <c r="L481" s="42"/>
      <c r="M481" s="86"/>
      <c r="N481" s="71"/>
      <c r="O481" s="72"/>
      <c r="P481" s="70"/>
      <c r="Q481" s="78"/>
      <c r="R481" s="79"/>
      <c r="S481" s="80">
        <f>+S482+S483</f>
        <v>34915.4</v>
      </c>
      <c r="T481" s="80">
        <f>+T482+T483</f>
        <v>35832</v>
      </c>
      <c r="U481" s="80">
        <f>+U482+U483</f>
        <v>31835</v>
      </c>
      <c r="V481" s="80">
        <f>U481/S481*100</f>
        <v>91.17753197729368</v>
      </c>
      <c r="W481" s="81">
        <f>U481/T481*100</f>
        <v>88.84516633177049</v>
      </c>
      <c r="X481" s="1"/>
    </row>
    <row r="482" spans="1:24" ht="23.25">
      <c r="A482" s="1"/>
      <c r="B482" s="43"/>
      <c r="C482" s="43"/>
      <c r="D482" s="43"/>
      <c r="E482" s="43"/>
      <c r="F482" s="41"/>
      <c r="G482" s="42"/>
      <c r="H482" s="43"/>
      <c r="I482" s="44"/>
      <c r="J482" s="48" t="s">
        <v>40</v>
      </c>
      <c r="K482" s="49"/>
      <c r="L482" s="42"/>
      <c r="M482" s="86"/>
      <c r="N482" s="71"/>
      <c r="O482" s="72"/>
      <c r="P482" s="70"/>
      <c r="Q482" s="78"/>
      <c r="R482" s="79"/>
      <c r="S482" s="80"/>
      <c r="T482" s="80"/>
      <c r="U482" s="80"/>
      <c r="V482" s="80"/>
      <c r="W482" s="81"/>
      <c r="X482" s="1"/>
    </row>
    <row r="483" spans="1:24" ht="23.25">
      <c r="A483" s="1"/>
      <c r="B483" s="43"/>
      <c r="C483" s="43"/>
      <c r="D483" s="43"/>
      <c r="E483" s="43"/>
      <c r="F483" s="41"/>
      <c r="G483" s="42"/>
      <c r="H483" s="43"/>
      <c r="I483" s="44"/>
      <c r="J483" s="48" t="s">
        <v>41</v>
      </c>
      <c r="K483" s="49"/>
      <c r="L483" s="42"/>
      <c r="M483" s="86"/>
      <c r="N483" s="71"/>
      <c r="O483" s="72"/>
      <c r="P483" s="70"/>
      <c r="Q483" s="78"/>
      <c r="R483" s="79"/>
      <c r="S483" s="80">
        <f>+S489</f>
        <v>34915.4</v>
      </c>
      <c r="T483" s="80">
        <f>+T489</f>
        <v>35832</v>
      </c>
      <c r="U483" s="80">
        <f>+U489</f>
        <v>31835</v>
      </c>
      <c r="V483" s="80">
        <f>U483/S483*100</f>
        <v>91.17753197729368</v>
      </c>
      <c r="W483" s="81">
        <f>U483/T483*100</f>
        <v>88.84516633177049</v>
      </c>
      <c r="X483" s="1"/>
    </row>
    <row r="484" spans="1:24" ht="23.25">
      <c r="A484" s="1"/>
      <c r="B484" s="43"/>
      <c r="C484" s="43"/>
      <c r="D484" s="43"/>
      <c r="E484" s="43"/>
      <c r="F484" s="41"/>
      <c r="G484" s="42"/>
      <c r="H484" s="43"/>
      <c r="I484" s="44"/>
      <c r="J484" s="48"/>
      <c r="K484" s="49"/>
      <c r="L484" s="42"/>
      <c r="M484" s="86"/>
      <c r="N484" s="71"/>
      <c r="O484" s="72"/>
      <c r="P484" s="70"/>
      <c r="Q484" s="78"/>
      <c r="R484" s="79"/>
      <c r="S484" s="80"/>
      <c r="T484" s="81"/>
      <c r="U484" s="88"/>
      <c r="V484" s="80"/>
      <c r="W484" s="81"/>
      <c r="X484" s="1"/>
    </row>
    <row r="485" spans="1:24" ht="23.25">
      <c r="A485" s="1"/>
      <c r="B485" s="43"/>
      <c r="C485" s="43"/>
      <c r="D485" s="43"/>
      <c r="E485" s="43"/>
      <c r="F485" s="50" t="s">
        <v>137</v>
      </c>
      <c r="G485" s="42"/>
      <c r="H485" s="43"/>
      <c r="I485" s="44"/>
      <c r="J485" s="48" t="s">
        <v>138</v>
      </c>
      <c r="K485" s="49"/>
      <c r="L485" s="42"/>
      <c r="M485" s="86"/>
      <c r="N485" s="71"/>
      <c r="O485" s="72"/>
      <c r="P485" s="70"/>
      <c r="Q485" s="78"/>
      <c r="R485" s="79"/>
      <c r="S485" s="80"/>
      <c r="T485" s="81"/>
      <c r="U485" s="88"/>
      <c r="V485" s="80"/>
      <c r="W485" s="81"/>
      <c r="X485" s="1"/>
    </row>
    <row r="486" spans="1:24" ht="23.25">
      <c r="A486" s="1"/>
      <c r="B486" s="43"/>
      <c r="C486" s="43"/>
      <c r="D486" s="43"/>
      <c r="E486" s="43"/>
      <c r="F486" s="41"/>
      <c r="G486" s="42"/>
      <c r="H486" s="43"/>
      <c r="I486" s="44"/>
      <c r="J486" s="48" t="s">
        <v>139</v>
      </c>
      <c r="K486" s="49"/>
      <c r="L486" s="42"/>
      <c r="M486" s="86"/>
      <c r="N486" s="71"/>
      <c r="O486" s="72"/>
      <c r="P486" s="70"/>
      <c r="Q486" s="78"/>
      <c r="R486" s="79"/>
      <c r="S486" s="80"/>
      <c r="T486" s="81"/>
      <c r="U486" s="88"/>
      <c r="V486" s="80"/>
      <c r="W486" s="81"/>
      <c r="X486" s="1"/>
    </row>
    <row r="487" spans="1:24" ht="23.25">
      <c r="A487" s="1"/>
      <c r="B487" s="43"/>
      <c r="C487" s="43"/>
      <c r="D487" s="43"/>
      <c r="E487" s="43"/>
      <c r="F487" s="41"/>
      <c r="G487" s="42"/>
      <c r="H487" s="43"/>
      <c r="I487" s="44"/>
      <c r="J487" s="48" t="s">
        <v>140</v>
      </c>
      <c r="K487" s="49"/>
      <c r="L487" s="42"/>
      <c r="M487" s="86"/>
      <c r="N487" s="71"/>
      <c r="O487" s="72"/>
      <c r="P487" s="70"/>
      <c r="Q487" s="78"/>
      <c r="R487" s="79"/>
      <c r="S487" s="80">
        <f>+S488+S489</f>
        <v>34915.4</v>
      </c>
      <c r="T487" s="81">
        <f>+T488+T489</f>
        <v>35832</v>
      </c>
      <c r="U487" s="81">
        <f>+U488+U489</f>
        <v>31835</v>
      </c>
      <c r="V487" s="80">
        <f>U487/S487*100</f>
        <v>91.17753197729368</v>
      </c>
      <c r="W487" s="81">
        <f>U487/T487*100</f>
        <v>88.84516633177049</v>
      </c>
      <c r="X487" s="1"/>
    </row>
    <row r="488" spans="1:24" ht="23.25">
      <c r="A488" s="1"/>
      <c r="B488" s="43"/>
      <c r="C488" s="43"/>
      <c r="D488" s="43"/>
      <c r="E488" s="43"/>
      <c r="F488" s="41"/>
      <c r="G488" s="42"/>
      <c r="H488" s="43"/>
      <c r="I488" s="44"/>
      <c r="J488" s="48" t="s">
        <v>40</v>
      </c>
      <c r="K488" s="49"/>
      <c r="L488" s="42"/>
      <c r="M488" s="86"/>
      <c r="N488" s="71"/>
      <c r="O488" s="72"/>
      <c r="P488" s="70"/>
      <c r="Q488" s="78"/>
      <c r="R488" s="79"/>
      <c r="S488" s="80"/>
      <c r="T488" s="81"/>
      <c r="U488" s="81"/>
      <c r="V488" s="80"/>
      <c r="W488" s="81"/>
      <c r="X488" s="1"/>
    </row>
    <row r="489" spans="1:24" ht="23.25">
      <c r="A489" s="1"/>
      <c r="B489" s="43"/>
      <c r="C489" s="43"/>
      <c r="D489" s="43"/>
      <c r="E489" s="43"/>
      <c r="F489" s="50"/>
      <c r="G489" s="42"/>
      <c r="H489" s="43"/>
      <c r="I489" s="44"/>
      <c r="J489" s="48" t="s">
        <v>41</v>
      </c>
      <c r="K489" s="49"/>
      <c r="L489" s="42"/>
      <c r="M489" s="86"/>
      <c r="N489" s="71"/>
      <c r="O489" s="72"/>
      <c r="P489" s="70"/>
      <c r="Q489" s="78"/>
      <c r="R489" s="79"/>
      <c r="S489" s="80">
        <f>+S493</f>
        <v>34915.4</v>
      </c>
      <c r="T489" s="81">
        <f>+T493</f>
        <v>35832</v>
      </c>
      <c r="U489" s="81">
        <f>+U493</f>
        <v>31835</v>
      </c>
      <c r="V489" s="80">
        <f>U489/S489*100</f>
        <v>91.17753197729368</v>
      </c>
      <c r="W489" s="81">
        <f>U489/T489*100</f>
        <v>88.84516633177049</v>
      </c>
      <c r="X489" s="1"/>
    </row>
    <row r="490" spans="1:24" ht="23.25">
      <c r="A490" s="1"/>
      <c r="B490" s="43"/>
      <c r="C490" s="40"/>
      <c r="D490" s="43"/>
      <c r="E490" s="43"/>
      <c r="F490" s="41"/>
      <c r="G490" s="42"/>
      <c r="H490" s="43"/>
      <c r="I490" s="44"/>
      <c r="J490" s="48"/>
      <c r="K490" s="49"/>
      <c r="L490" s="42"/>
      <c r="M490" s="86"/>
      <c r="N490" s="71"/>
      <c r="O490" s="72"/>
      <c r="P490" s="70"/>
      <c r="Q490" s="78"/>
      <c r="R490" s="79"/>
      <c r="S490" s="80"/>
      <c r="T490" s="81"/>
      <c r="U490" s="88"/>
      <c r="V490" s="80"/>
      <c r="W490" s="81"/>
      <c r="X490" s="1"/>
    </row>
    <row r="491" spans="1:24" ht="23.25">
      <c r="A491" s="1"/>
      <c r="B491" s="43"/>
      <c r="C491" s="43"/>
      <c r="D491" s="43"/>
      <c r="E491" s="43"/>
      <c r="F491" s="50"/>
      <c r="G491" s="40" t="s">
        <v>208</v>
      </c>
      <c r="H491" s="40"/>
      <c r="I491" s="44"/>
      <c r="J491" s="48" t="s">
        <v>209</v>
      </c>
      <c r="K491" s="49"/>
      <c r="L491" s="42"/>
      <c r="M491" s="86"/>
      <c r="N491" s="71"/>
      <c r="O491" s="72"/>
      <c r="P491" s="70"/>
      <c r="Q491" s="78"/>
      <c r="R491" s="79"/>
      <c r="S491" s="80">
        <f>+S492+S493</f>
        <v>34915.4</v>
      </c>
      <c r="T491" s="80">
        <f>+T492+T493</f>
        <v>35832</v>
      </c>
      <c r="U491" s="80">
        <f>+U492+U493</f>
        <v>31835</v>
      </c>
      <c r="V491" s="80">
        <f>U491/S491*100</f>
        <v>91.17753197729368</v>
      </c>
      <c r="W491" s="81">
        <f>U491/T491*100</f>
        <v>88.84516633177049</v>
      </c>
      <c r="X491" s="1"/>
    </row>
    <row r="492" spans="1:24" ht="23.25">
      <c r="A492" s="1"/>
      <c r="B492" s="43"/>
      <c r="C492" s="43"/>
      <c r="D492" s="43"/>
      <c r="E492" s="43"/>
      <c r="F492" s="41"/>
      <c r="G492" s="42"/>
      <c r="H492" s="40"/>
      <c r="I492" s="44"/>
      <c r="J492" s="48" t="s">
        <v>40</v>
      </c>
      <c r="K492" s="49"/>
      <c r="L492" s="42"/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3"/>
      <c r="C493" s="43"/>
      <c r="D493" s="43"/>
      <c r="E493" s="43"/>
      <c r="F493" s="50"/>
      <c r="G493" s="42"/>
      <c r="H493" s="40"/>
      <c r="I493" s="44"/>
      <c r="J493" s="48" t="s">
        <v>41</v>
      </c>
      <c r="K493" s="49"/>
      <c r="L493" s="42"/>
      <c r="M493" s="86"/>
      <c r="N493" s="71"/>
      <c r="O493" s="72"/>
      <c r="P493" s="70"/>
      <c r="Q493" s="78"/>
      <c r="R493" s="79"/>
      <c r="S493" s="80">
        <f>+S517</f>
        <v>34915.4</v>
      </c>
      <c r="T493" s="80">
        <f>+T517</f>
        <v>35832</v>
      </c>
      <c r="U493" s="80">
        <f>+U517</f>
        <v>31835</v>
      </c>
      <c r="V493" s="80">
        <f>U493/S493*100</f>
        <v>91.17753197729368</v>
      </c>
      <c r="W493" s="81">
        <f>U493/T493*100</f>
        <v>88.84516633177049</v>
      </c>
      <c r="X493" s="1"/>
    </row>
    <row r="494" spans="1:24" ht="23.25">
      <c r="A494" s="1"/>
      <c r="B494" s="43"/>
      <c r="C494" s="43"/>
      <c r="D494" s="43"/>
      <c r="E494" s="43"/>
      <c r="F494" s="50"/>
      <c r="G494" s="42"/>
      <c r="H494" s="43"/>
      <c r="I494" s="44"/>
      <c r="J494" s="48"/>
      <c r="K494" s="49"/>
      <c r="L494" s="42"/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235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35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24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36</v>
      </c>
      <c r="O499" s="62"/>
      <c r="P499" s="62"/>
      <c r="Q499" s="62"/>
      <c r="R499" s="63"/>
      <c r="S499" s="14" t="s">
        <v>2</v>
      </c>
      <c r="T499" s="15"/>
      <c r="U499" s="15"/>
      <c r="V499" s="15"/>
      <c r="W499" s="16"/>
      <c r="X499" s="1"/>
    </row>
    <row r="500" spans="1:24" ht="23.25">
      <c r="A500" s="1"/>
      <c r="B500" s="20" t="s">
        <v>25</v>
      </c>
      <c r="C500" s="21"/>
      <c r="D500" s="21"/>
      <c r="E500" s="21"/>
      <c r="F500" s="21"/>
      <c r="G500" s="21"/>
      <c r="H500" s="61"/>
      <c r="I500" s="1"/>
      <c r="J500" s="2" t="s">
        <v>4</v>
      </c>
      <c r="K500" s="18"/>
      <c r="L500" s="23" t="s">
        <v>33</v>
      </c>
      <c r="M500" s="23" t="s">
        <v>21</v>
      </c>
      <c r="N500" s="64"/>
      <c r="O500" s="17"/>
      <c r="P500" s="65"/>
      <c r="Q500" s="23" t="s">
        <v>3</v>
      </c>
      <c r="R500" s="16"/>
      <c r="S500" s="20" t="s">
        <v>37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34</v>
      </c>
      <c r="M501" s="30" t="s">
        <v>22</v>
      </c>
      <c r="N501" s="28" t="s">
        <v>6</v>
      </c>
      <c r="O501" s="67" t="s">
        <v>7</v>
      </c>
      <c r="P501" s="28" t="s">
        <v>8</v>
      </c>
      <c r="Q501" s="20" t="s">
        <v>31</v>
      </c>
      <c r="R501" s="22"/>
      <c r="S501" s="24"/>
      <c r="T501" s="25"/>
      <c r="U501" s="1"/>
      <c r="V501" s="14" t="s">
        <v>3</v>
      </c>
      <c r="W501" s="16"/>
      <c r="X501" s="1"/>
    </row>
    <row r="502" spans="1:24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7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20</v>
      </c>
      <c r="M502" s="28" t="s">
        <v>23</v>
      </c>
      <c r="N502" s="28"/>
      <c r="O502" s="28"/>
      <c r="P502" s="28"/>
      <c r="Q502" s="26" t="s">
        <v>26</v>
      </c>
      <c r="R502" s="29" t="s">
        <v>26</v>
      </c>
      <c r="S502" s="30" t="s">
        <v>6</v>
      </c>
      <c r="T502" s="28" t="s">
        <v>9</v>
      </c>
      <c r="U502" s="26" t="s">
        <v>10</v>
      </c>
      <c r="V502" s="14" t="s">
        <v>11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27</v>
      </c>
      <c r="R503" s="37" t="s">
        <v>28</v>
      </c>
      <c r="S503" s="31"/>
      <c r="T503" s="32"/>
      <c r="U503" s="33"/>
      <c r="V503" s="38" t="s">
        <v>29</v>
      </c>
      <c r="W503" s="39" t="s">
        <v>30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40" t="s">
        <v>109</v>
      </c>
      <c r="C505" s="40" t="s">
        <v>155</v>
      </c>
      <c r="D505" s="40" t="s">
        <v>61</v>
      </c>
      <c r="E505" s="40" t="s">
        <v>64</v>
      </c>
      <c r="F505" s="41" t="s">
        <v>137</v>
      </c>
      <c r="G505" s="42" t="s">
        <v>208</v>
      </c>
      <c r="H505" s="40"/>
      <c r="I505" s="44"/>
      <c r="J505" s="48" t="s">
        <v>157</v>
      </c>
      <c r="K505" s="49"/>
      <c r="L505" s="42" t="s">
        <v>159</v>
      </c>
      <c r="M505" s="86"/>
      <c r="N505" s="71"/>
      <c r="O505" s="72"/>
      <c r="P505" s="70"/>
      <c r="Q505" s="78"/>
      <c r="R505" s="79"/>
      <c r="S505" s="80"/>
      <c r="T505" s="81"/>
      <c r="U505" s="88"/>
      <c r="V505" s="80"/>
      <c r="W505" s="81"/>
      <c r="X505" s="1"/>
    </row>
    <row r="506" spans="1:24" ht="23.25">
      <c r="A506" s="1"/>
      <c r="B506" s="40"/>
      <c r="C506" s="40"/>
      <c r="D506" s="40"/>
      <c r="E506" s="40"/>
      <c r="F506" s="41"/>
      <c r="G506" s="42"/>
      <c r="H506" s="40"/>
      <c r="I506" s="44"/>
      <c r="J506" s="48" t="s">
        <v>158</v>
      </c>
      <c r="K506" s="49"/>
      <c r="L506" s="42" t="s">
        <v>160</v>
      </c>
      <c r="M506" s="86" t="s">
        <v>117</v>
      </c>
      <c r="N506" s="71">
        <v>100</v>
      </c>
      <c r="O506" s="72">
        <v>100</v>
      </c>
      <c r="P506" s="70">
        <f>22/10*100</f>
        <v>220.00000000000003</v>
      </c>
      <c r="Q506" s="78">
        <f>P506/N506*100</f>
        <v>220.00000000000003</v>
      </c>
      <c r="R506" s="79">
        <f>P506/O506*100</f>
        <v>220.00000000000003</v>
      </c>
      <c r="S506" s="80"/>
      <c r="T506" s="81"/>
      <c r="U506" s="88"/>
      <c r="V506" s="80"/>
      <c r="W506" s="81"/>
      <c r="X506" s="1"/>
    </row>
    <row r="507" spans="1:24" ht="23.25">
      <c r="A507" s="1"/>
      <c r="B507" s="43"/>
      <c r="C507" s="43"/>
      <c r="D507" s="43"/>
      <c r="E507" s="43"/>
      <c r="F507" s="41"/>
      <c r="G507" s="42"/>
      <c r="H507" s="43"/>
      <c r="I507" s="44"/>
      <c r="J507" s="48" t="s">
        <v>40</v>
      </c>
      <c r="K507" s="49"/>
      <c r="L507" s="42"/>
      <c r="M507" s="86"/>
      <c r="N507" s="71"/>
      <c r="O507" s="72"/>
      <c r="P507" s="70"/>
      <c r="Q507" s="78"/>
      <c r="R507" s="79"/>
      <c r="S507" s="80"/>
      <c r="T507" s="81"/>
      <c r="U507" s="88"/>
      <c r="V507" s="80"/>
      <c r="W507" s="81"/>
      <c r="X507" s="1"/>
    </row>
    <row r="508" spans="1:24" ht="23.25">
      <c r="A508" s="1"/>
      <c r="B508" s="43"/>
      <c r="C508" s="43"/>
      <c r="D508" s="43"/>
      <c r="E508" s="43"/>
      <c r="F508" s="41"/>
      <c r="G508" s="42"/>
      <c r="H508" s="43"/>
      <c r="I508" s="44"/>
      <c r="J508" s="48" t="s">
        <v>41</v>
      </c>
      <c r="K508" s="49"/>
      <c r="L508" s="42"/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3"/>
      <c r="C509" s="43"/>
      <c r="D509" s="43"/>
      <c r="E509" s="40"/>
      <c r="F509" s="50"/>
      <c r="G509" s="42"/>
      <c r="H509" s="43"/>
      <c r="I509" s="44"/>
      <c r="J509" s="48"/>
      <c r="K509" s="49"/>
      <c r="L509" s="42"/>
      <c r="M509" s="86"/>
      <c r="N509" s="71"/>
      <c r="O509" s="72"/>
      <c r="P509" s="70"/>
      <c r="Q509" s="78"/>
      <c r="R509" s="79"/>
      <c r="S509" s="80"/>
      <c r="T509" s="81"/>
      <c r="U509" s="88"/>
      <c r="V509" s="80"/>
      <c r="W509" s="81"/>
      <c r="X509" s="1"/>
    </row>
    <row r="510" spans="1:24" ht="23.25">
      <c r="A510" s="1"/>
      <c r="B510" s="43"/>
      <c r="C510" s="43"/>
      <c r="D510" s="43"/>
      <c r="E510" s="43"/>
      <c r="F510" s="41"/>
      <c r="G510" s="42"/>
      <c r="H510" s="43"/>
      <c r="I510" s="44"/>
      <c r="J510" s="48" t="s">
        <v>161</v>
      </c>
      <c r="K510" s="49"/>
      <c r="L510" s="42" t="s">
        <v>163</v>
      </c>
      <c r="M510" s="86"/>
      <c r="N510" s="71"/>
      <c r="O510" s="72"/>
      <c r="P510" s="70"/>
      <c r="Q510" s="78"/>
      <c r="R510" s="79"/>
      <c r="S510" s="80"/>
      <c r="T510" s="81"/>
      <c r="U510" s="88"/>
      <c r="V510" s="80"/>
      <c r="W510" s="81"/>
      <c r="X510" s="1"/>
    </row>
    <row r="511" spans="1:24" ht="23.25">
      <c r="A511" s="1"/>
      <c r="B511" s="43"/>
      <c r="C511" s="43"/>
      <c r="D511" s="43"/>
      <c r="E511" s="43"/>
      <c r="F511" s="41"/>
      <c r="G511" s="42"/>
      <c r="H511" s="43"/>
      <c r="I511" s="44"/>
      <c r="J511" s="48" t="s">
        <v>162</v>
      </c>
      <c r="K511" s="49"/>
      <c r="L511" s="42" t="s">
        <v>196</v>
      </c>
      <c r="M511" s="86" t="s">
        <v>117</v>
      </c>
      <c r="N511" s="71">
        <v>100</v>
      </c>
      <c r="O511" s="72">
        <v>100</v>
      </c>
      <c r="P511" s="70">
        <f>111/130*100</f>
        <v>85.38461538461539</v>
      </c>
      <c r="Q511" s="78">
        <f>P511/N511*100</f>
        <v>85.38461538461539</v>
      </c>
      <c r="R511" s="79">
        <f>P511/O511*100</f>
        <v>85.38461538461539</v>
      </c>
      <c r="S511" s="80"/>
      <c r="T511" s="81"/>
      <c r="U511" s="88"/>
      <c r="V511" s="80"/>
      <c r="W511" s="81"/>
      <c r="X511" s="1"/>
    </row>
    <row r="512" spans="1:24" ht="23.25">
      <c r="A512" s="1"/>
      <c r="B512" s="43"/>
      <c r="C512" s="43"/>
      <c r="D512" s="43"/>
      <c r="E512" s="43"/>
      <c r="F512" s="41"/>
      <c r="G512" s="42"/>
      <c r="H512" s="43"/>
      <c r="I512" s="44"/>
      <c r="J512" s="48" t="s">
        <v>40</v>
      </c>
      <c r="K512" s="49"/>
      <c r="L512" s="42"/>
      <c r="M512" s="86"/>
      <c r="N512" s="71"/>
      <c r="O512" s="72"/>
      <c r="P512" s="70"/>
      <c r="Q512" s="78"/>
      <c r="R512" s="79"/>
      <c r="S512" s="80"/>
      <c r="T512" s="81"/>
      <c r="U512" s="88"/>
      <c r="V512" s="80"/>
      <c r="W512" s="81"/>
      <c r="X512" s="1"/>
    </row>
    <row r="513" spans="1:24" ht="23.25">
      <c r="A513" s="1"/>
      <c r="B513" s="43"/>
      <c r="C513" s="43"/>
      <c r="D513" s="43"/>
      <c r="E513" s="43"/>
      <c r="F513" s="50"/>
      <c r="G513" s="42"/>
      <c r="H513" s="43"/>
      <c r="I513" s="44"/>
      <c r="J513" s="48" t="s">
        <v>41</v>
      </c>
      <c r="K513" s="49"/>
      <c r="L513" s="42"/>
      <c r="M513" s="86"/>
      <c r="N513" s="71"/>
      <c r="O513" s="72"/>
      <c r="P513" s="70"/>
      <c r="Q513" s="78"/>
      <c r="R513" s="79"/>
      <c r="S513" s="80"/>
      <c r="T513" s="81"/>
      <c r="U513" s="88"/>
      <c r="V513" s="80"/>
      <c r="W513" s="81"/>
      <c r="X513" s="1"/>
    </row>
    <row r="514" spans="1:24" ht="23.25">
      <c r="A514" s="1"/>
      <c r="B514" s="43"/>
      <c r="C514" s="43"/>
      <c r="D514" s="43"/>
      <c r="E514" s="43"/>
      <c r="F514" s="41"/>
      <c r="G514" s="42"/>
      <c r="H514" s="43"/>
      <c r="I514" s="44"/>
      <c r="J514" s="48"/>
      <c r="K514" s="49"/>
      <c r="L514" s="42"/>
      <c r="M514" s="86"/>
      <c r="N514" s="71"/>
      <c r="O514" s="72"/>
      <c r="P514" s="70"/>
      <c r="Q514" s="78"/>
      <c r="R514" s="79"/>
      <c r="S514" s="80"/>
      <c r="T514" s="81"/>
      <c r="U514" s="88"/>
      <c r="V514" s="80"/>
      <c r="W514" s="81"/>
      <c r="X514" s="1"/>
    </row>
    <row r="515" spans="1:24" ht="23.25">
      <c r="A515" s="1"/>
      <c r="B515" s="43"/>
      <c r="C515" s="43"/>
      <c r="D515" s="43"/>
      <c r="E515" s="43"/>
      <c r="F515" s="41"/>
      <c r="G515" s="42"/>
      <c r="H515" s="40" t="s">
        <v>67</v>
      </c>
      <c r="I515" s="44"/>
      <c r="J515" s="48" t="s">
        <v>68</v>
      </c>
      <c r="K515" s="49"/>
      <c r="L515" s="42"/>
      <c r="M515" s="86"/>
      <c r="N515" s="71"/>
      <c r="O515" s="72"/>
      <c r="P515" s="70"/>
      <c r="Q515" s="78"/>
      <c r="R515" s="79"/>
      <c r="S515" s="80">
        <f>+S516+S517</f>
        <v>34915.4</v>
      </c>
      <c r="T515" s="81">
        <f>+T516+T517</f>
        <v>35832</v>
      </c>
      <c r="U515" s="88">
        <f>+U516+U517</f>
        <v>31835</v>
      </c>
      <c r="V515" s="80">
        <f>U515/S515*100</f>
        <v>91.17753197729368</v>
      </c>
      <c r="W515" s="81">
        <f>U515/T515*100</f>
        <v>88.84516633177049</v>
      </c>
      <c r="X515" s="1"/>
    </row>
    <row r="516" spans="1:24" ht="23.25">
      <c r="A516" s="1"/>
      <c r="B516" s="43"/>
      <c r="C516" s="43"/>
      <c r="D516" s="43"/>
      <c r="E516" s="43"/>
      <c r="F516" s="41"/>
      <c r="G516" s="42"/>
      <c r="H516" s="43"/>
      <c r="I516" s="44"/>
      <c r="J516" s="48" t="s">
        <v>40</v>
      </c>
      <c r="K516" s="49"/>
      <c r="L516" s="42"/>
      <c r="M516" s="86"/>
      <c r="N516" s="71"/>
      <c r="O516" s="72"/>
      <c r="P516" s="70"/>
      <c r="Q516" s="78"/>
      <c r="R516" s="79"/>
      <c r="S516" s="80"/>
      <c r="T516" s="81"/>
      <c r="U516" s="88"/>
      <c r="V516" s="80"/>
      <c r="W516" s="81"/>
      <c r="X516" s="1"/>
    </row>
    <row r="517" spans="1:24" ht="23.25">
      <c r="A517" s="1"/>
      <c r="B517" s="43"/>
      <c r="C517" s="43"/>
      <c r="D517" s="43"/>
      <c r="E517" s="43"/>
      <c r="F517" s="50"/>
      <c r="G517" s="42"/>
      <c r="H517" s="40"/>
      <c r="I517" s="44"/>
      <c r="J517" s="48" t="s">
        <v>41</v>
      </c>
      <c r="K517" s="49"/>
      <c r="L517" s="42"/>
      <c r="M517" s="86"/>
      <c r="N517" s="71"/>
      <c r="O517" s="72"/>
      <c r="P517" s="70"/>
      <c r="Q517" s="78"/>
      <c r="R517" s="79"/>
      <c r="S517" s="80">
        <v>34915.4</v>
      </c>
      <c r="T517" s="81">
        <v>35832</v>
      </c>
      <c r="U517" s="88">
        <v>31835</v>
      </c>
      <c r="V517" s="80">
        <f>U517/S517*100</f>
        <v>91.17753197729368</v>
      </c>
      <c r="W517" s="81">
        <f>U517/T517*100</f>
        <v>88.84516633177049</v>
      </c>
      <c r="X517" s="1"/>
    </row>
    <row r="518" spans="1:24" ht="23.25">
      <c r="A518" s="1"/>
      <c r="B518" s="43"/>
      <c r="C518" s="43"/>
      <c r="D518" s="43"/>
      <c r="E518" s="43"/>
      <c r="F518" s="41"/>
      <c r="G518" s="42"/>
      <c r="H518" s="43"/>
      <c r="I518" s="44"/>
      <c r="J518" s="48"/>
      <c r="K518" s="49"/>
      <c r="L518" s="42"/>
      <c r="M518" s="86"/>
      <c r="N518" s="71"/>
      <c r="O518" s="72"/>
      <c r="P518" s="70"/>
      <c r="Q518" s="78"/>
      <c r="R518" s="79"/>
      <c r="S518" s="80"/>
      <c r="T518" s="81"/>
      <c r="U518" s="88"/>
      <c r="V518" s="80"/>
      <c r="W518" s="81"/>
      <c r="X518" s="1"/>
    </row>
    <row r="519" spans="1:24" ht="23.25">
      <c r="A519" s="1"/>
      <c r="B519" s="43"/>
      <c r="C519" s="40" t="s">
        <v>164</v>
      </c>
      <c r="D519" s="40"/>
      <c r="E519" s="43"/>
      <c r="F519" s="41"/>
      <c r="G519" s="42"/>
      <c r="H519" s="40"/>
      <c r="I519" s="44"/>
      <c r="J519" s="48" t="s">
        <v>165</v>
      </c>
      <c r="K519" s="49"/>
      <c r="L519" s="42"/>
      <c r="M519" s="86"/>
      <c r="N519" s="71"/>
      <c r="O519" s="72"/>
      <c r="P519" s="70"/>
      <c r="Q519" s="78"/>
      <c r="R519" s="79"/>
      <c r="S519" s="80">
        <f>+S520+S521</f>
        <v>11554617.3</v>
      </c>
      <c r="T519" s="80">
        <f>+T520+T521</f>
        <v>11563780.200000001</v>
      </c>
      <c r="U519" s="80">
        <f>+U520+U521</f>
        <v>11536240.1</v>
      </c>
      <c r="V519" s="80">
        <f>U519/S519*100</f>
        <v>99.8409536246605</v>
      </c>
      <c r="W519" s="81">
        <f>U519/T519*100</f>
        <v>99.76184172023608</v>
      </c>
      <c r="X519" s="1"/>
    </row>
    <row r="520" spans="1:24" ht="23.25">
      <c r="A520" s="1"/>
      <c r="B520" s="43"/>
      <c r="C520" s="43"/>
      <c r="D520" s="43"/>
      <c r="E520" s="43"/>
      <c r="F520" s="41"/>
      <c r="G520" s="42"/>
      <c r="H520" s="43"/>
      <c r="I520" s="44"/>
      <c r="J520" s="48" t="s">
        <v>40</v>
      </c>
      <c r="K520" s="49"/>
      <c r="L520" s="42"/>
      <c r="M520" s="86"/>
      <c r="N520" s="71"/>
      <c r="O520" s="72"/>
      <c r="P520" s="70"/>
      <c r="Q520" s="78"/>
      <c r="R520" s="79"/>
      <c r="S520" s="80"/>
      <c r="T520" s="80"/>
      <c r="U520" s="80"/>
      <c r="V520" s="80"/>
      <c r="W520" s="81"/>
      <c r="X520" s="1"/>
    </row>
    <row r="521" spans="1:24" ht="23.25">
      <c r="A521" s="1"/>
      <c r="B521" s="43"/>
      <c r="C521" s="43"/>
      <c r="D521" s="43"/>
      <c r="E521" s="43"/>
      <c r="F521" s="41"/>
      <c r="G521" s="42"/>
      <c r="H521" s="43"/>
      <c r="I521" s="44"/>
      <c r="J521" s="48" t="s">
        <v>41</v>
      </c>
      <c r="K521" s="49"/>
      <c r="L521" s="42"/>
      <c r="M521" s="86"/>
      <c r="N521" s="71"/>
      <c r="O521" s="72"/>
      <c r="P521" s="70"/>
      <c r="Q521" s="78"/>
      <c r="R521" s="79"/>
      <c r="S521" s="80">
        <f>+S524</f>
        <v>11554617.3</v>
      </c>
      <c r="T521" s="80">
        <f>+T524</f>
        <v>11563780.200000001</v>
      </c>
      <c r="U521" s="80">
        <f>+U524</f>
        <v>11536240.1</v>
      </c>
      <c r="V521" s="80">
        <f>U521/S521*100</f>
        <v>99.8409536246605</v>
      </c>
      <c r="W521" s="81">
        <f>U521/T521*100</f>
        <v>99.76184172023608</v>
      </c>
      <c r="X521" s="1"/>
    </row>
    <row r="522" spans="1:24" ht="23.25">
      <c r="A522" s="1"/>
      <c r="B522" s="43"/>
      <c r="C522" s="43"/>
      <c r="D522" s="43"/>
      <c r="E522" s="43"/>
      <c r="F522" s="50"/>
      <c r="G522" s="42"/>
      <c r="H522" s="43"/>
      <c r="I522" s="44"/>
      <c r="J522" s="48"/>
      <c r="K522" s="49"/>
      <c r="L522" s="42"/>
      <c r="M522" s="86"/>
      <c r="N522" s="71"/>
      <c r="O522" s="72"/>
      <c r="P522" s="70"/>
      <c r="Q522" s="78"/>
      <c r="R522" s="79"/>
      <c r="S522" s="80"/>
      <c r="T522" s="80"/>
      <c r="U522" s="80"/>
      <c r="V522" s="80"/>
      <c r="W522" s="81"/>
      <c r="X522" s="1"/>
    </row>
    <row r="523" spans="1:24" ht="23.25">
      <c r="A523" s="1"/>
      <c r="B523" s="43"/>
      <c r="C523" s="43"/>
      <c r="D523" s="43" t="s">
        <v>61</v>
      </c>
      <c r="E523" s="40"/>
      <c r="F523" s="41"/>
      <c r="G523" s="42"/>
      <c r="H523" s="43"/>
      <c r="I523" s="44"/>
      <c r="J523" s="48" t="s">
        <v>62</v>
      </c>
      <c r="K523" s="49"/>
      <c r="L523" s="42"/>
      <c r="M523" s="86"/>
      <c r="N523" s="71"/>
      <c r="O523" s="72"/>
      <c r="P523" s="70"/>
      <c r="Q523" s="78"/>
      <c r="R523" s="79"/>
      <c r="S523" s="80"/>
      <c r="T523" s="80"/>
      <c r="U523" s="80"/>
      <c r="V523" s="80"/>
      <c r="W523" s="81"/>
      <c r="X523" s="1"/>
    </row>
    <row r="524" spans="1:24" ht="23.25">
      <c r="A524" s="1"/>
      <c r="B524" s="43"/>
      <c r="C524" s="43"/>
      <c r="D524" s="43"/>
      <c r="E524" s="43"/>
      <c r="F524" s="50"/>
      <c r="G524" s="42"/>
      <c r="H524" s="43"/>
      <c r="I524" s="44"/>
      <c r="J524" s="48" t="s">
        <v>63</v>
      </c>
      <c r="K524" s="49"/>
      <c r="L524" s="42"/>
      <c r="M524" s="86"/>
      <c r="N524" s="71"/>
      <c r="O524" s="72"/>
      <c r="P524" s="70"/>
      <c r="Q524" s="78"/>
      <c r="R524" s="79"/>
      <c r="S524" s="80">
        <f>+S525+S526</f>
        <v>11554617.3</v>
      </c>
      <c r="T524" s="80">
        <f>+T525+T526</f>
        <v>11563780.200000001</v>
      </c>
      <c r="U524" s="80">
        <f>+U525+U526</f>
        <v>11536240.1</v>
      </c>
      <c r="V524" s="80">
        <f>U524/S524*100</f>
        <v>99.8409536246605</v>
      </c>
      <c r="W524" s="81">
        <f>U524/T524*100</f>
        <v>99.76184172023608</v>
      </c>
      <c r="X524" s="1"/>
    </row>
    <row r="525" spans="1:24" ht="23.25">
      <c r="A525" s="1"/>
      <c r="B525" s="43"/>
      <c r="C525" s="43"/>
      <c r="D525" s="43"/>
      <c r="E525" s="43"/>
      <c r="F525" s="50"/>
      <c r="G525" s="42"/>
      <c r="H525" s="43"/>
      <c r="I525" s="44"/>
      <c r="J525" s="48" t="s">
        <v>40</v>
      </c>
      <c r="K525" s="49"/>
      <c r="L525" s="42"/>
      <c r="M525" s="86"/>
      <c r="N525" s="71"/>
      <c r="O525" s="72"/>
      <c r="P525" s="70"/>
      <c r="Q525" s="78"/>
      <c r="R525" s="79"/>
      <c r="S525" s="80"/>
      <c r="T525" s="80"/>
      <c r="U525" s="80"/>
      <c r="V525" s="80"/>
      <c r="W525" s="81"/>
      <c r="X525" s="1"/>
    </row>
    <row r="526" spans="1:24" ht="23.25">
      <c r="A526" s="1"/>
      <c r="B526" s="43"/>
      <c r="C526" s="43"/>
      <c r="D526" s="43"/>
      <c r="E526" s="43"/>
      <c r="F526" s="41"/>
      <c r="G526" s="42"/>
      <c r="H526" s="43"/>
      <c r="I526" s="44"/>
      <c r="J526" s="48" t="s">
        <v>41</v>
      </c>
      <c r="K526" s="49"/>
      <c r="L526" s="42"/>
      <c r="M526" s="86"/>
      <c r="N526" s="71"/>
      <c r="O526" s="72"/>
      <c r="P526" s="70"/>
      <c r="Q526" s="78"/>
      <c r="R526" s="79"/>
      <c r="S526" s="80">
        <f>+S530</f>
        <v>11554617.3</v>
      </c>
      <c r="T526" s="80">
        <f>+T530</f>
        <v>11563780.200000001</v>
      </c>
      <c r="U526" s="80">
        <f>+U530</f>
        <v>11536240.1</v>
      </c>
      <c r="V526" s="80">
        <f>U526/S526*100</f>
        <v>99.8409536246605</v>
      </c>
      <c r="W526" s="81">
        <f>U526/T526*100</f>
        <v>99.76184172023608</v>
      </c>
      <c r="X526" s="1"/>
    </row>
    <row r="527" spans="1:24" ht="23.25">
      <c r="A527" s="1"/>
      <c r="B527" s="43"/>
      <c r="C527" s="43"/>
      <c r="D527" s="43"/>
      <c r="E527" s="40"/>
      <c r="F527" s="41"/>
      <c r="G527" s="42"/>
      <c r="H527" s="43"/>
      <c r="I527" s="44"/>
      <c r="J527" s="48"/>
      <c r="K527" s="49"/>
      <c r="L527" s="42"/>
      <c r="M527" s="86"/>
      <c r="N527" s="71"/>
      <c r="O527" s="72"/>
      <c r="P527" s="70"/>
      <c r="Q527" s="78"/>
      <c r="R527" s="79"/>
      <c r="S527" s="80"/>
      <c r="T527" s="80"/>
      <c r="U527" s="80"/>
      <c r="V527" s="80"/>
      <c r="W527" s="81"/>
      <c r="X527" s="1"/>
    </row>
    <row r="528" spans="1:24" ht="23.25">
      <c r="A528" s="1"/>
      <c r="B528" s="43"/>
      <c r="C528" s="43"/>
      <c r="D528" s="43"/>
      <c r="E528" s="40" t="s">
        <v>64</v>
      </c>
      <c r="F528" s="41"/>
      <c r="G528" s="42"/>
      <c r="H528" s="43"/>
      <c r="I528" s="44"/>
      <c r="J528" s="48" t="s">
        <v>65</v>
      </c>
      <c r="K528" s="49"/>
      <c r="L528" s="42"/>
      <c r="M528" s="86"/>
      <c r="N528" s="71"/>
      <c r="O528" s="72"/>
      <c r="P528" s="70"/>
      <c r="Q528" s="78"/>
      <c r="R528" s="79"/>
      <c r="S528" s="80">
        <f>+S529+S530</f>
        <v>11554617.3</v>
      </c>
      <c r="T528" s="80">
        <f>+T529+T530</f>
        <v>11563780.200000001</v>
      </c>
      <c r="U528" s="80">
        <f>+U529+U530</f>
        <v>11536240.1</v>
      </c>
      <c r="V528" s="80">
        <f>U528/S528*100</f>
        <v>99.8409536246605</v>
      </c>
      <c r="W528" s="81">
        <f>U528/T528*100</f>
        <v>99.76184172023608</v>
      </c>
      <c r="X528" s="1"/>
    </row>
    <row r="529" spans="1:24" ht="23.25">
      <c r="A529" s="1"/>
      <c r="B529" s="43"/>
      <c r="C529" s="43"/>
      <c r="D529" s="43"/>
      <c r="E529" s="43"/>
      <c r="F529" s="41"/>
      <c r="G529" s="42"/>
      <c r="H529" s="43"/>
      <c r="I529" s="44"/>
      <c r="J529" s="48" t="s">
        <v>40</v>
      </c>
      <c r="K529" s="49"/>
      <c r="L529" s="42"/>
      <c r="M529" s="86"/>
      <c r="N529" s="71"/>
      <c r="O529" s="72"/>
      <c r="P529" s="70"/>
      <c r="Q529" s="78"/>
      <c r="R529" s="79"/>
      <c r="S529" s="80">
        <f aca="true" t="shared" si="13" ref="S529:U530">+S534+S573+S600+S622+S659+S668</f>
        <v>0</v>
      </c>
      <c r="T529" s="80">
        <f t="shared" si="13"/>
        <v>0</v>
      </c>
      <c r="U529" s="80">
        <f t="shared" si="13"/>
        <v>0</v>
      </c>
      <c r="V529" s="80"/>
      <c r="W529" s="81"/>
      <c r="X529" s="1"/>
    </row>
    <row r="530" spans="1:24" ht="23.25">
      <c r="A530" s="1"/>
      <c r="B530" s="43"/>
      <c r="C530" s="43"/>
      <c r="D530" s="43"/>
      <c r="E530" s="43"/>
      <c r="F530" s="50"/>
      <c r="G530" s="42"/>
      <c r="H530" s="43"/>
      <c r="I530" s="44"/>
      <c r="J530" s="48" t="s">
        <v>41</v>
      </c>
      <c r="K530" s="49"/>
      <c r="L530" s="42"/>
      <c r="M530" s="86"/>
      <c r="N530" s="71"/>
      <c r="O530" s="72"/>
      <c r="P530" s="70"/>
      <c r="Q530" s="78"/>
      <c r="R530" s="79"/>
      <c r="S530" s="80">
        <f t="shared" si="13"/>
        <v>11554617.3</v>
      </c>
      <c r="T530" s="80">
        <f t="shared" si="13"/>
        <v>11563780.200000001</v>
      </c>
      <c r="U530" s="80">
        <f t="shared" si="13"/>
        <v>11536240.1</v>
      </c>
      <c r="V530" s="80">
        <f>U530/S530*100</f>
        <v>99.8409536246605</v>
      </c>
      <c r="W530" s="81">
        <f>U530/T530*100</f>
        <v>99.76184172023608</v>
      </c>
      <c r="X530" s="1"/>
    </row>
    <row r="531" spans="1:24" ht="23.25">
      <c r="A531" s="1"/>
      <c r="B531" s="43"/>
      <c r="C531" s="43"/>
      <c r="D531" s="43"/>
      <c r="E531" s="43"/>
      <c r="F531" s="41"/>
      <c r="G531" s="42"/>
      <c r="H531" s="43"/>
      <c r="I531" s="44"/>
      <c r="J531" s="48"/>
      <c r="K531" s="49"/>
      <c r="L531" s="42"/>
      <c r="M531" s="86"/>
      <c r="N531" s="71"/>
      <c r="O531" s="72"/>
      <c r="P531" s="70"/>
      <c r="Q531" s="78"/>
      <c r="R531" s="79"/>
      <c r="S531" s="80"/>
      <c r="T531" s="81"/>
      <c r="U531" s="88"/>
      <c r="V531" s="80"/>
      <c r="W531" s="81"/>
      <c r="X531" s="1"/>
    </row>
    <row r="532" spans="1:24" ht="23.25">
      <c r="A532" s="1"/>
      <c r="B532" s="43"/>
      <c r="C532" s="43"/>
      <c r="D532" s="43"/>
      <c r="E532" s="43"/>
      <c r="F532" s="50" t="s">
        <v>113</v>
      </c>
      <c r="G532" s="42"/>
      <c r="H532" s="40"/>
      <c r="I532" s="44"/>
      <c r="J532" s="48" t="s">
        <v>114</v>
      </c>
      <c r="K532" s="49"/>
      <c r="L532" s="42"/>
      <c r="M532" s="86"/>
      <c r="N532" s="71"/>
      <c r="O532" s="72"/>
      <c r="P532" s="70"/>
      <c r="Q532" s="78"/>
      <c r="R532" s="79"/>
      <c r="S532" s="80"/>
      <c r="T532" s="81"/>
      <c r="U532" s="88"/>
      <c r="V532" s="80"/>
      <c r="W532" s="81"/>
      <c r="X532" s="1"/>
    </row>
    <row r="533" spans="1:24" ht="23.25">
      <c r="A533" s="1"/>
      <c r="B533" s="43"/>
      <c r="C533" s="40"/>
      <c r="D533" s="40"/>
      <c r="E533" s="43"/>
      <c r="F533" s="41"/>
      <c r="G533" s="42"/>
      <c r="H533" s="43"/>
      <c r="I533" s="44"/>
      <c r="J533" s="48" t="s">
        <v>115</v>
      </c>
      <c r="K533" s="49"/>
      <c r="L533" s="42"/>
      <c r="M533" s="86"/>
      <c r="N533" s="71"/>
      <c r="O533" s="72"/>
      <c r="P533" s="70"/>
      <c r="Q533" s="78"/>
      <c r="R533" s="79"/>
      <c r="S533" s="80">
        <f>+S534+S535</f>
        <v>35108.200000000004</v>
      </c>
      <c r="T533" s="80">
        <f>+T534+T535</f>
        <v>35963.4</v>
      </c>
      <c r="U533" s="80">
        <f>+U534+U535</f>
        <v>31664.8</v>
      </c>
      <c r="V533" s="80">
        <f>U533/S533*100</f>
        <v>90.19203490922348</v>
      </c>
      <c r="W533" s="81">
        <f>U533/T533*100</f>
        <v>88.04729252517836</v>
      </c>
      <c r="X533" s="1"/>
    </row>
    <row r="534" spans="1:24" ht="23.25">
      <c r="A534" s="1"/>
      <c r="B534" s="43"/>
      <c r="C534" s="43"/>
      <c r="D534" s="43"/>
      <c r="E534" s="43"/>
      <c r="F534" s="41"/>
      <c r="G534" s="42"/>
      <c r="H534" s="43"/>
      <c r="I534" s="44"/>
      <c r="J534" s="48" t="s">
        <v>40</v>
      </c>
      <c r="K534" s="49"/>
      <c r="L534" s="42"/>
      <c r="M534" s="86"/>
      <c r="N534" s="71"/>
      <c r="O534" s="72"/>
      <c r="P534" s="70"/>
      <c r="Q534" s="78"/>
      <c r="R534" s="79"/>
      <c r="S534" s="80"/>
      <c r="T534" s="80"/>
      <c r="U534" s="80"/>
      <c r="V534" s="80"/>
      <c r="W534" s="81"/>
      <c r="X534" s="1"/>
    </row>
    <row r="535" spans="1:24" ht="23.25">
      <c r="A535" s="1"/>
      <c r="B535" s="43"/>
      <c r="C535" s="43"/>
      <c r="D535" s="43"/>
      <c r="E535" s="43"/>
      <c r="F535" s="41"/>
      <c r="G535" s="42"/>
      <c r="H535" s="43"/>
      <c r="I535" s="44"/>
      <c r="J535" s="48" t="s">
        <v>41</v>
      </c>
      <c r="K535" s="49"/>
      <c r="L535" s="42"/>
      <c r="M535" s="86"/>
      <c r="N535" s="71"/>
      <c r="O535" s="72"/>
      <c r="P535" s="70"/>
      <c r="Q535" s="78"/>
      <c r="R535" s="79"/>
      <c r="S535" s="80">
        <f>+S539</f>
        <v>35108.200000000004</v>
      </c>
      <c r="T535" s="80">
        <f>+T539</f>
        <v>35963.4</v>
      </c>
      <c r="U535" s="80">
        <f>+U539</f>
        <v>31664.8</v>
      </c>
      <c r="V535" s="80">
        <f>U535/S535*100</f>
        <v>90.19203490922348</v>
      </c>
      <c r="W535" s="81">
        <f>U535/T535*100</f>
        <v>88.04729252517836</v>
      </c>
      <c r="X535" s="1"/>
    </row>
    <row r="536" spans="1:24" ht="23.25">
      <c r="A536" s="1"/>
      <c r="B536" s="43"/>
      <c r="C536" s="43"/>
      <c r="D536" s="43"/>
      <c r="E536" s="43"/>
      <c r="F536" s="41"/>
      <c r="G536" s="42"/>
      <c r="H536" s="43"/>
      <c r="I536" s="44"/>
      <c r="J536" s="48"/>
      <c r="K536" s="49"/>
      <c r="L536" s="42"/>
      <c r="M536" s="86"/>
      <c r="N536" s="71"/>
      <c r="O536" s="72"/>
      <c r="P536" s="70"/>
      <c r="Q536" s="78"/>
      <c r="R536" s="79"/>
      <c r="S536" s="80"/>
      <c r="T536" s="81"/>
      <c r="U536" s="88"/>
      <c r="V536" s="80"/>
      <c r="W536" s="81"/>
      <c r="X536" s="1"/>
    </row>
    <row r="537" spans="1:24" ht="23.25">
      <c r="A537" s="1"/>
      <c r="B537" s="43"/>
      <c r="C537" s="43"/>
      <c r="D537" s="43"/>
      <c r="E537" s="43"/>
      <c r="F537" s="50"/>
      <c r="G537" s="40" t="s">
        <v>208</v>
      </c>
      <c r="H537" s="40"/>
      <c r="I537" s="44"/>
      <c r="J537" s="48" t="s">
        <v>209</v>
      </c>
      <c r="K537" s="49"/>
      <c r="L537" s="42"/>
      <c r="M537" s="86"/>
      <c r="N537" s="71"/>
      <c r="O537" s="72"/>
      <c r="P537" s="70"/>
      <c r="Q537" s="78"/>
      <c r="R537" s="79"/>
      <c r="S537" s="80">
        <f>+S538+S539</f>
        <v>35108.200000000004</v>
      </c>
      <c r="T537" s="80">
        <f>+T538+T539</f>
        <v>35963.4</v>
      </c>
      <c r="U537" s="80">
        <f>+U538+U539</f>
        <v>31664.8</v>
      </c>
      <c r="V537" s="80">
        <f>U537/S537*100</f>
        <v>90.19203490922348</v>
      </c>
      <c r="W537" s="81">
        <f>U537/T537*100</f>
        <v>88.04729252517836</v>
      </c>
      <c r="X537" s="1"/>
    </row>
    <row r="538" spans="1:24" ht="23.25">
      <c r="A538" s="1"/>
      <c r="B538" s="43"/>
      <c r="C538" s="43"/>
      <c r="D538" s="43"/>
      <c r="E538" s="40"/>
      <c r="F538" s="41"/>
      <c r="G538" s="42"/>
      <c r="H538" s="40"/>
      <c r="I538" s="44"/>
      <c r="J538" s="48" t="s">
        <v>40</v>
      </c>
      <c r="K538" s="49"/>
      <c r="L538" s="42"/>
      <c r="M538" s="86"/>
      <c r="N538" s="71"/>
      <c r="O538" s="72"/>
      <c r="P538" s="70"/>
      <c r="Q538" s="78"/>
      <c r="R538" s="79"/>
      <c r="S538" s="80">
        <v>0</v>
      </c>
      <c r="T538" s="80">
        <v>0</v>
      </c>
      <c r="U538" s="80">
        <v>0</v>
      </c>
      <c r="V538" s="80"/>
      <c r="W538" s="81"/>
      <c r="X538" s="1"/>
    </row>
    <row r="539" spans="1:24" ht="23.25">
      <c r="A539" s="1"/>
      <c r="B539" s="43"/>
      <c r="C539" s="43"/>
      <c r="D539" s="43"/>
      <c r="E539" s="43"/>
      <c r="F539" s="50"/>
      <c r="G539" s="42"/>
      <c r="H539" s="40"/>
      <c r="I539" s="44"/>
      <c r="J539" s="48" t="s">
        <v>41</v>
      </c>
      <c r="K539" s="49"/>
      <c r="L539" s="42"/>
      <c r="M539" s="86"/>
      <c r="N539" s="71"/>
      <c r="O539" s="72"/>
      <c r="P539" s="70"/>
      <c r="Q539" s="78"/>
      <c r="R539" s="79"/>
      <c r="S539" s="80">
        <f>+S566+S569</f>
        <v>35108.200000000004</v>
      </c>
      <c r="T539" s="80">
        <f>+T566+T569</f>
        <v>35963.4</v>
      </c>
      <c r="U539" s="80">
        <f>+U566+U569</f>
        <v>31664.8</v>
      </c>
      <c r="V539" s="80">
        <f>U539/S539*100</f>
        <v>90.19203490922348</v>
      </c>
      <c r="W539" s="81">
        <f>U539/T539*100</f>
        <v>88.04729252517836</v>
      </c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236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35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24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36</v>
      </c>
      <c r="O544" s="62"/>
      <c r="P544" s="62"/>
      <c r="Q544" s="62"/>
      <c r="R544" s="63"/>
      <c r="S544" s="14" t="s">
        <v>2</v>
      </c>
      <c r="T544" s="15"/>
      <c r="U544" s="15"/>
      <c r="V544" s="15"/>
      <c r="W544" s="16"/>
      <c r="X544" s="1"/>
    </row>
    <row r="545" spans="1:24" ht="23.25">
      <c r="A545" s="1"/>
      <c r="B545" s="20" t="s">
        <v>25</v>
      </c>
      <c r="C545" s="21"/>
      <c r="D545" s="21"/>
      <c r="E545" s="21"/>
      <c r="F545" s="21"/>
      <c r="G545" s="21"/>
      <c r="H545" s="61"/>
      <c r="I545" s="1"/>
      <c r="J545" s="2" t="s">
        <v>4</v>
      </c>
      <c r="K545" s="18"/>
      <c r="L545" s="23" t="s">
        <v>33</v>
      </c>
      <c r="M545" s="23" t="s">
        <v>21</v>
      </c>
      <c r="N545" s="64"/>
      <c r="O545" s="17"/>
      <c r="P545" s="65"/>
      <c r="Q545" s="23" t="s">
        <v>3</v>
      </c>
      <c r="R545" s="16"/>
      <c r="S545" s="20" t="s">
        <v>37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34</v>
      </c>
      <c r="M546" s="30" t="s">
        <v>22</v>
      </c>
      <c r="N546" s="28" t="s">
        <v>6</v>
      </c>
      <c r="O546" s="67" t="s">
        <v>7</v>
      </c>
      <c r="P546" s="28" t="s">
        <v>8</v>
      </c>
      <c r="Q546" s="20" t="s">
        <v>31</v>
      </c>
      <c r="R546" s="22"/>
      <c r="S546" s="24"/>
      <c r="T546" s="25"/>
      <c r="U546" s="1"/>
      <c r="V546" s="14" t="s">
        <v>3</v>
      </c>
      <c r="W546" s="16"/>
      <c r="X546" s="1"/>
    </row>
    <row r="547" spans="1:24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7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20</v>
      </c>
      <c r="M547" s="28" t="s">
        <v>23</v>
      </c>
      <c r="N547" s="28"/>
      <c r="O547" s="28"/>
      <c r="P547" s="28"/>
      <c r="Q547" s="26" t="s">
        <v>26</v>
      </c>
      <c r="R547" s="29" t="s">
        <v>26</v>
      </c>
      <c r="S547" s="30" t="s">
        <v>6</v>
      </c>
      <c r="T547" s="28" t="s">
        <v>9</v>
      </c>
      <c r="U547" s="26" t="s">
        <v>10</v>
      </c>
      <c r="V547" s="14" t="s">
        <v>11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27</v>
      </c>
      <c r="R548" s="37" t="s">
        <v>28</v>
      </c>
      <c r="S548" s="31"/>
      <c r="T548" s="32"/>
      <c r="U548" s="33"/>
      <c r="V548" s="38" t="s">
        <v>29</v>
      </c>
      <c r="W548" s="39" t="s">
        <v>30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40" t="s">
        <v>109</v>
      </c>
      <c r="C550" s="40" t="s">
        <v>164</v>
      </c>
      <c r="D550" s="40" t="s">
        <v>61</v>
      </c>
      <c r="E550" s="40" t="s">
        <v>64</v>
      </c>
      <c r="F550" s="41" t="s">
        <v>113</v>
      </c>
      <c r="G550" s="42" t="s">
        <v>208</v>
      </c>
      <c r="H550" s="43"/>
      <c r="I550" s="44"/>
      <c r="J550" s="48" t="s">
        <v>166</v>
      </c>
      <c r="K550" s="49"/>
      <c r="L550" s="42"/>
      <c r="M550" s="86"/>
      <c r="N550" s="71"/>
      <c r="O550" s="72"/>
      <c r="P550" s="70"/>
      <c r="Q550" s="78"/>
      <c r="R550" s="79"/>
      <c r="S550" s="80"/>
      <c r="T550" s="81"/>
      <c r="U550" s="88"/>
      <c r="V550" s="80"/>
      <c r="W550" s="81"/>
      <c r="X550" s="1"/>
    </row>
    <row r="551" spans="1:24" ht="23.25">
      <c r="A551" s="1"/>
      <c r="B551" s="40"/>
      <c r="C551" s="40"/>
      <c r="D551" s="40"/>
      <c r="E551" s="40"/>
      <c r="F551" s="41"/>
      <c r="G551" s="42"/>
      <c r="H551" s="43"/>
      <c r="I551" s="44"/>
      <c r="J551" s="48" t="s">
        <v>206</v>
      </c>
      <c r="K551" s="49"/>
      <c r="L551" s="42" t="s">
        <v>168</v>
      </c>
      <c r="M551" s="86"/>
      <c r="N551" s="71"/>
      <c r="O551" s="72"/>
      <c r="P551" s="70"/>
      <c r="Q551" s="78"/>
      <c r="R551" s="79"/>
      <c r="S551" s="80"/>
      <c r="T551" s="81"/>
      <c r="U551" s="88"/>
      <c r="V551" s="80"/>
      <c r="W551" s="81"/>
      <c r="X551" s="1"/>
    </row>
    <row r="552" spans="1:24" ht="23.25">
      <c r="A552" s="1"/>
      <c r="B552" s="43"/>
      <c r="C552" s="43"/>
      <c r="D552" s="43"/>
      <c r="E552" s="40"/>
      <c r="F552" s="41"/>
      <c r="G552" s="42"/>
      <c r="H552" s="43"/>
      <c r="I552" s="44"/>
      <c r="J552" s="48" t="s">
        <v>207</v>
      </c>
      <c r="K552" s="49"/>
      <c r="L552" s="42" t="s">
        <v>169</v>
      </c>
      <c r="M552" s="86"/>
      <c r="N552" s="71"/>
      <c r="O552" s="72"/>
      <c r="P552" s="70"/>
      <c r="Q552" s="78"/>
      <c r="R552" s="79"/>
      <c r="S552" s="80"/>
      <c r="T552" s="81"/>
      <c r="U552" s="88"/>
      <c r="V552" s="80"/>
      <c r="W552" s="81"/>
      <c r="X552" s="1"/>
    </row>
    <row r="553" spans="1:24" ht="23.25">
      <c r="A553" s="1"/>
      <c r="B553" s="43"/>
      <c r="C553" s="43"/>
      <c r="D553" s="43"/>
      <c r="E553" s="43"/>
      <c r="F553" s="41"/>
      <c r="G553" s="42"/>
      <c r="H553" s="40"/>
      <c r="I553" s="44"/>
      <c r="J553" s="48" t="s">
        <v>167</v>
      </c>
      <c r="K553" s="49"/>
      <c r="L553" s="42" t="s">
        <v>170</v>
      </c>
      <c r="M553" s="86" t="s">
        <v>117</v>
      </c>
      <c r="N553" s="71">
        <v>4</v>
      </c>
      <c r="O553" s="72">
        <v>4</v>
      </c>
      <c r="P553" s="70">
        <v>4</v>
      </c>
      <c r="Q553" s="78">
        <f>P553/N553*100</f>
        <v>100</v>
      </c>
      <c r="R553" s="79">
        <f>P553/O553*100</f>
        <v>100</v>
      </c>
      <c r="S553" s="80">
        <f>+S564</f>
        <v>1747.3</v>
      </c>
      <c r="T553" s="81">
        <f>+T564</f>
        <v>1747.3</v>
      </c>
      <c r="U553" s="88">
        <f>+U564</f>
        <v>1747.3</v>
      </c>
      <c r="V553" s="80">
        <f>U553/S553*100</f>
        <v>100</v>
      </c>
      <c r="W553" s="81">
        <f>U553/T553*100</f>
        <v>100</v>
      </c>
      <c r="X553" s="1"/>
    </row>
    <row r="554" spans="1:24" ht="23.25">
      <c r="A554" s="1"/>
      <c r="B554" s="43"/>
      <c r="C554" s="43"/>
      <c r="D554" s="43"/>
      <c r="E554" s="43"/>
      <c r="F554" s="50"/>
      <c r="G554" s="42"/>
      <c r="H554" s="40"/>
      <c r="I554" s="44"/>
      <c r="J554" s="48" t="s">
        <v>40</v>
      </c>
      <c r="K554" s="49"/>
      <c r="L554" s="42"/>
      <c r="M554" s="86"/>
      <c r="N554" s="71"/>
      <c r="O554" s="72"/>
      <c r="P554" s="70"/>
      <c r="Q554" s="78"/>
      <c r="R554" s="79"/>
      <c r="S554" s="80"/>
      <c r="T554" s="81"/>
      <c r="U554" s="88"/>
      <c r="V554" s="80"/>
      <c r="W554" s="81"/>
      <c r="X554" s="1"/>
    </row>
    <row r="555" spans="1:24" ht="23.25">
      <c r="A555" s="1"/>
      <c r="B555" s="43"/>
      <c r="C555" s="43"/>
      <c r="D555" s="43"/>
      <c r="E555" s="43"/>
      <c r="F555" s="41"/>
      <c r="G555" s="42"/>
      <c r="H555" s="43"/>
      <c r="I555" s="44"/>
      <c r="J555" s="48" t="s">
        <v>41</v>
      </c>
      <c r="K555" s="49"/>
      <c r="L555" s="42"/>
      <c r="M555" s="86"/>
      <c r="N555" s="71"/>
      <c r="O555" s="72"/>
      <c r="P555" s="70"/>
      <c r="Q555" s="78"/>
      <c r="R555" s="79"/>
      <c r="S555" s="80">
        <f>+S566</f>
        <v>1747.3</v>
      </c>
      <c r="T555" s="81">
        <f>+T566</f>
        <v>1747.3</v>
      </c>
      <c r="U555" s="88">
        <f>+U566</f>
        <v>1747.3</v>
      </c>
      <c r="V555" s="80">
        <f>U555/S555*100</f>
        <v>100</v>
      </c>
      <c r="W555" s="81">
        <f>U555/T555*100</f>
        <v>100</v>
      </c>
      <c r="X555" s="1"/>
    </row>
    <row r="556" spans="1:24" ht="23.25">
      <c r="A556" s="1"/>
      <c r="B556" s="43"/>
      <c r="C556" s="43"/>
      <c r="D556" s="43"/>
      <c r="E556" s="43"/>
      <c r="F556" s="50"/>
      <c r="G556" s="42"/>
      <c r="H556" s="43"/>
      <c r="I556" s="44"/>
      <c r="J556" s="48"/>
      <c r="K556" s="49"/>
      <c r="L556" s="42"/>
      <c r="M556" s="86"/>
      <c r="N556" s="71"/>
      <c r="O556" s="72"/>
      <c r="P556" s="70"/>
      <c r="Q556" s="78"/>
      <c r="R556" s="79"/>
      <c r="S556" s="80"/>
      <c r="T556" s="81"/>
      <c r="U556" s="88"/>
      <c r="V556" s="80"/>
      <c r="W556" s="81"/>
      <c r="X556" s="1"/>
    </row>
    <row r="557" spans="1:24" ht="23.25">
      <c r="A557" s="1"/>
      <c r="B557" s="43"/>
      <c r="C557" s="43"/>
      <c r="D557" s="43"/>
      <c r="E557" s="43"/>
      <c r="F557" s="41"/>
      <c r="G557" s="42"/>
      <c r="H557" s="43"/>
      <c r="I557" s="44"/>
      <c r="J557" s="48" t="s">
        <v>171</v>
      </c>
      <c r="K557" s="49"/>
      <c r="L557" s="42" t="s">
        <v>168</v>
      </c>
      <c r="M557" s="86"/>
      <c r="N557" s="71"/>
      <c r="O557" s="72"/>
      <c r="P557" s="70"/>
      <c r="Q557" s="78"/>
      <c r="R557" s="79"/>
      <c r="S557" s="80"/>
      <c r="T557" s="81"/>
      <c r="U557" s="88"/>
      <c r="V557" s="80"/>
      <c r="W557" s="81"/>
      <c r="X557" s="1"/>
    </row>
    <row r="558" spans="1:24" ht="23.25">
      <c r="A558" s="1"/>
      <c r="B558" s="43"/>
      <c r="C558" s="43"/>
      <c r="D558" s="43"/>
      <c r="E558" s="43"/>
      <c r="F558" s="41"/>
      <c r="G558" s="42"/>
      <c r="H558" s="43"/>
      <c r="I558" s="44"/>
      <c r="J558" s="89" t="s">
        <v>172</v>
      </c>
      <c r="K558" s="49"/>
      <c r="L558" s="42" t="s">
        <v>174</v>
      </c>
      <c r="M558" s="86"/>
      <c r="N558" s="71"/>
      <c r="O558" s="72"/>
      <c r="P558" s="70"/>
      <c r="Q558" s="78"/>
      <c r="R558" s="79"/>
      <c r="S558" s="80"/>
      <c r="T558" s="81"/>
      <c r="U558" s="88"/>
      <c r="V558" s="80"/>
      <c r="W558" s="81"/>
      <c r="X558" s="1"/>
    </row>
    <row r="559" spans="1:24" ht="23.25">
      <c r="A559" s="1"/>
      <c r="B559" s="43"/>
      <c r="C559" s="43"/>
      <c r="D559" s="43"/>
      <c r="E559" s="43"/>
      <c r="F559" s="41"/>
      <c r="G559" s="42"/>
      <c r="H559" s="43"/>
      <c r="I559" s="44"/>
      <c r="J559" s="48" t="s">
        <v>173</v>
      </c>
      <c r="K559" s="49"/>
      <c r="L559" s="42" t="s">
        <v>175</v>
      </c>
      <c r="M559" s="86" t="s">
        <v>117</v>
      </c>
      <c r="N559" s="71">
        <v>80</v>
      </c>
      <c r="O559" s="72">
        <v>80</v>
      </c>
      <c r="P559" s="70">
        <f>1625/2000*100</f>
        <v>81.25</v>
      </c>
      <c r="Q559" s="78">
        <f>P559/N559*100</f>
        <v>101.5625</v>
      </c>
      <c r="R559" s="79">
        <f>P559/O559*100</f>
        <v>101.5625</v>
      </c>
      <c r="S559" s="80">
        <f>+S560+S561</f>
        <v>33360.9</v>
      </c>
      <c r="T559" s="80">
        <f>+T560+T561</f>
        <v>34216.1</v>
      </c>
      <c r="U559" s="80">
        <f>+U560+U561</f>
        <v>29917.5</v>
      </c>
      <c r="V559" s="80">
        <f>U559/S559*100</f>
        <v>89.67833601611467</v>
      </c>
      <c r="W559" s="81">
        <f>U559/T559*100</f>
        <v>87.43690835600785</v>
      </c>
      <c r="X559" s="1"/>
    </row>
    <row r="560" spans="1:24" ht="23.25">
      <c r="A560" s="1"/>
      <c r="B560" s="43"/>
      <c r="C560" s="43"/>
      <c r="D560" s="43"/>
      <c r="E560" s="43"/>
      <c r="F560" s="41"/>
      <c r="G560" s="42"/>
      <c r="H560" s="43"/>
      <c r="I560" s="44"/>
      <c r="J560" s="48" t="s">
        <v>40</v>
      </c>
      <c r="K560" s="49"/>
      <c r="L560" s="42"/>
      <c r="M560" s="86"/>
      <c r="N560" s="71"/>
      <c r="O560" s="72"/>
      <c r="P560" s="70"/>
      <c r="Q560" s="78"/>
      <c r="R560" s="79"/>
      <c r="S560" s="80"/>
      <c r="T560" s="80"/>
      <c r="U560" s="80"/>
      <c r="V560" s="80"/>
      <c r="W560" s="81"/>
      <c r="X560" s="1"/>
    </row>
    <row r="561" spans="1:24" ht="23.25">
      <c r="A561" s="1"/>
      <c r="B561" s="43"/>
      <c r="C561" s="43"/>
      <c r="D561" s="43"/>
      <c r="E561" s="43"/>
      <c r="F561" s="41"/>
      <c r="G561" s="42"/>
      <c r="H561" s="43"/>
      <c r="I561" s="44"/>
      <c r="J561" s="48" t="s">
        <v>41</v>
      </c>
      <c r="K561" s="49"/>
      <c r="L561" s="42"/>
      <c r="M561" s="86"/>
      <c r="N561" s="71"/>
      <c r="O561" s="72"/>
      <c r="P561" s="70"/>
      <c r="Q561" s="78"/>
      <c r="R561" s="79"/>
      <c r="S561" s="80">
        <f>+S569</f>
        <v>33360.9</v>
      </c>
      <c r="T561" s="80">
        <f>+T569</f>
        <v>34216.1</v>
      </c>
      <c r="U561" s="80">
        <f>+U569</f>
        <v>29917.5</v>
      </c>
      <c r="V561" s="80">
        <f>U561/S561*100</f>
        <v>89.67833601611467</v>
      </c>
      <c r="W561" s="81">
        <f>U561/T561*100</f>
        <v>87.43690835600785</v>
      </c>
      <c r="X561" s="1"/>
    </row>
    <row r="562" spans="1:24" ht="23.25">
      <c r="A562" s="1"/>
      <c r="B562" s="43"/>
      <c r="C562" s="43"/>
      <c r="D562" s="43"/>
      <c r="E562" s="43"/>
      <c r="F562" s="50"/>
      <c r="G562" s="42"/>
      <c r="H562" s="43"/>
      <c r="I562" s="44"/>
      <c r="J562" s="48"/>
      <c r="K562" s="49"/>
      <c r="L562" s="42"/>
      <c r="M562" s="86"/>
      <c r="N562" s="71"/>
      <c r="O562" s="72"/>
      <c r="P562" s="70"/>
      <c r="Q562" s="78"/>
      <c r="R562" s="79"/>
      <c r="S562" s="80"/>
      <c r="T562" s="81"/>
      <c r="U562" s="88"/>
      <c r="V562" s="80"/>
      <c r="W562" s="81"/>
      <c r="X562" s="1"/>
    </row>
    <row r="563" spans="1:24" ht="23.25">
      <c r="A563" s="1"/>
      <c r="B563" s="43"/>
      <c r="C563" s="43"/>
      <c r="D563" s="43"/>
      <c r="E563" s="43"/>
      <c r="F563" s="41"/>
      <c r="G563" s="42"/>
      <c r="H563" s="40" t="s">
        <v>176</v>
      </c>
      <c r="I563" s="44"/>
      <c r="J563" s="48" t="s">
        <v>177</v>
      </c>
      <c r="K563" s="49"/>
      <c r="L563" s="42"/>
      <c r="M563" s="86"/>
      <c r="N563" s="71"/>
      <c r="O563" s="72"/>
      <c r="P563" s="70"/>
      <c r="Q563" s="78"/>
      <c r="R563" s="79"/>
      <c r="S563" s="80"/>
      <c r="T563" s="81"/>
      <c r="U563" s="88"/>
      <c r="V563" s="80"/>
      <c r="W563" s="81"/>
      <c r="X563" s="1"/>
    </row>
    <row r="564" spans="1:24" ht="23.25">
      <c r="A564" s="1"/>
      <c r="B564" s="43"/>
      <c r="C564" s="43"/>
      <c r="D564" s="43"/>
      <c r="E564" s="43"/>
      <c r="F564" s="41"/>
      <c r="G564" s="42"/>
      <c r="H564" s="43"/>
      <c r="I564" s="44"/>
      <c r="J564" s="48" t="s">
        <v>178</v>
      </c>
      <c r="K564" s="49"/>
      <c r="L564" s="42"/>
      <c r="M564" s="86"/>
      <c r="N564" s="71"/>
      <c r="O564" s="72"/>
      <c r="P564" s="70"/>
      <c r="Q564" s="78"/>
      <c r="R564" s="79"/>
      <c r="S564" s="80">
        <f>+S565+S566</f>
        <v>1747.3</v>
      </c>
      <c r="T564" s="81">
        <f>+T565+T566</f>
        <v>1747.3</v>
      </c>
      <c r="U564" s="88">
        <f>+U565+U566</f>
        <v>1747.3</v>
      </c>
      <c r="V564" s="80">
        <f>U564/S564*100</f>
        <v>100</v>
      </c>
      <c r="W564" s="81">
        <f>U564/T564*100</f>
        <v>100</v>
      </c>
      <c r="X564" s="1"/>
    </row>
    <row r="565" spans="1:24" ht="23.25">
      <c r="A565" s="1"/>
      <c r="B565" s="43"/>
      <c r="C565" s="43"/>
      <c r="D565" s="43"/>
      <c r="E565" s="43"/>
      <c r="F565" s="41"/>
      <c r="G565" s="42"/>
      <c r="H565" s="40"/>
      <c r="I565" s="44"/>
      <c r="J565" s="48" t="s">
        <v>40</v>
      </c>
      <c r="K565" s="49"/>
      <c r="L565" s="42"/>
      <c r="M565" s="86"/>
      <c r="N565" s="71"/>
      <c r="O565" s="72"/>
      <c r="P565" s="70"/>
      <c r="Q565" s="78"/>
      <c r="R565" s="79"/>
      <c r="S565" s="80"/>
      <c r="T565" s="81"/>
      <c r="U565" s="88"/>
      <c r="V565" s="80"/>
      <c r="W565" s="81"/>
      <c r="X565" s="1"/>
    </row>
    <row r="566" spans="1:24" ht="23.25">
      <c r="A566" s="1"/>
      <c r="B566" s="43"/>
      <c r="C566" s="43"/>
      <c r="D566" s="43"/>
      <c r="E566" s="43"/>
      <c r="F566" s="41"/>
      <c r="G566" s="42"/>
      <c r="H566" s="43"/>
      <c r="I566" s="44"/>
      <c r="J566" s="48" t="s">
        <v>41</v>
      </c>
      <c r="K566" s="49"/>
      <c r="L566" s="42"/>
      <c r="M566" s="86"/>
      <c r="N566" s="71"/>
      <c r="O566" s="72"/>
      <c r="P566" s="70"/>
      <c r="Q566" s="78"/>
      <c r="R566" s="79"/>
      <c r="S566" s="80">
        <v>1747.3</v>
      </c>
      <c r="T566" s="81">
        <v>1747.3</v>
      </c>
      <c r="U566" s="88">
        <v>1747.3</v>
      </c>
      <c r="V566" s="80">
        <f>U566/S566*100</f>
        <v>100</v>
      </c>
      <c r="W566" s="81">
        <f>U566/T566*100</f>
        <v>100</v>
      </c>
      <c r="X566" s="1"/>
    </row>
    <row r="567" spans="1:24" ht="23.25">
      <c r="A567" s="1"/>
      <c r="B567" s="43"/>
      <c r="C567" s="43"/>
      <c r="D567" s="43"/>
      <c r="E567" s="43"/>
      <c r="F567" s="41"/>
      <c r="G567" s="42"/>
      <c r="H567" s="40" t="s">
        <v>179</v>
      </c>
      <c r="I567" s="44"/>
      <c r="J567" s="48" t="s">
        <v>180</v>
      </c>
      <c r="K567" s="49"/>
      <c r="L567" s="42"/>
      <c r="M567" s="86"/>
      <c r="N567" s="71"/>
      <c r="O567" s="72"/>
      <c r="P567" s="70"/>
      <c r="Q567" s="78"/>
      <c r="R567" s="79"/>
      <c r="S567" s="80">
        <f>+S568+S569</f>
        <v>33360.9</v>
      </c>
      <c r="T567" s="81">
        <f>+T568+T569</f>
        <v>34216.1</v>
      </c>
      <c r="U567" s="88">
        <f>+U568+U569</f>
        <v>29917.5</v>
      </c>
      <c r="V567" s="80">
        <f>U567/S567*100</f>
        <v>89.67833601611467</v>
      </c>
      <c r="W567" s="81">
        <f>U567/T567*100</f>
        <v>87.43690835600785</v>
      </c>
      <c r="X567" s="1"/>
    </row>
    <row r="568" spans="1:24" ht="23.25">
      <c r="A568" s="1"/>
      <c r="B568" s="43"/>
      <c r="C568" s="43"/>
      <c r="D568" s="43"/>
      <c r="E568" s="43"/>
      <c r="F568" s="41"/>
      <c r="G568" s="42"/>
      <c r="H568" s="43"/>
      <c r="I568" s="44"/>
      <c r="J568" s="48" t="s">
        <v>40</v>
      </c>
      <c r="K568" s="49"/>
      <c r="L568" s="42"/>
      <c r="M568" s="86"/>
      <c r="N568" s="71"/>
      <c r="O568" s="72"/>
      <c r="P568" s="70"/>
      <c r="Q568" s="78"/>
      <c r="R568" s="79"/>
      <c r="S568" s="80"/>
      <c r="T568" s="81"/>
      <c r="U568" s="88"/>
      <c r="V568" s="80"/>
      <c r="W568" s="81"/>
      <c r="X568" s="1"/>
    </row>
    <row r="569" spans="1:24" ht="23.25">
      <c r="A569" s="1"/>
      <c r="B569" s="43"/>
      <c r="C569" s="43"/>
      <c r="D569" s="43"/>
      <c r="E569" s="43"/>
      <c r="F569" s="41"/>
      <c r="G569" s="42"/>
      <c r="H569" s="43"/>
      <c r="I569" s="44"/>
      <c r="J569" s="48" t="s">
        <v>41</v>
      </c>
      <c r="K569" s="49"/>
      <c r="L569" s="42"/>
      <c r="M569" s="86"/>
      <c r="N569" s="71"/>
      <c r="O569" s="72"/>
      <c r="P569" s="70"/>
      <c r="Q569" s="78"/>
      <c r="R569" s="79"/>
      <c r="S569" s="80">
        <v>33360.9</v>
      </c>
      <c r="T569" s="81">
        <v>34216.1</v>
      </c>
      <c r="U569" s="88">
        <v>29917.5</v>
      </c>
      <c r="V569" s="80">
        <f>U569/S569*100</f>
        <v>89.67833601611467</v>
      </c>
      <c r="W569" s="81">
        <f>U569/T569*100</f>
        <v>87.43690835600785</v>
      </c>
      <c r="X569" s="1"/>
    </row>
    <row r="570" spans="1:24" ht="23.25">
      <c r="A570" s="1"/>
      <c r="B570" s="43"/>
      <c r="C570" s="43"/>
      <c r="D570" s="43"/>
      <c r="E570" s="43"/>
      <c r="F570" s="41"/>
      <c r="G570" s="42"/>
      <c r="H570" s="43"/>
      <c r="I570" s="44"/>
      <c r="J570" s="48"/>
      <c r="K570" s="49"/>
      <c r="L570" s="42"/>
      <c r="M570" s="86"/>
      <c r="N570" s="71"/>
      <c r="O570" s="72"/>
      <c r="P570" s="70"/>
      <c r="Q570" s="78"/>
      <c r="R570" s="79"/>
      <c r="S570" s="80"/>
      <c r="T570" s="81"/>
      <c r="U570" s="88"/>
      <c r="V570" s="80"/>
      <c r="W570" s="81"/>
      <c r="X570" s="1"/>
    </row>
    <row r="571" spans="1:24" ht="23.25">
      <c r="A571" s="1"/>
      <c r="B571" s="43"/>
      <c r="C571" s="43"/>
      <c r="D571" s="43"/>
      <c r="E571" s="43"/>
      <c r="F571" s="50" t="s">
        <v>181</v>
      </c>
      <c r="G571" s="42"/>
      <c r="H571" s="43"/>
      <c r="I571" s="44"/>
      <c r="J571" s="48" t="s">
        <v>182</v>
      </c>
      <c r="K571" s="49"/>
      <c r="L571" s="42"/>
      <c r="M571" s="86"/>
      <c r="N571" s="71"/>
      <c r="O571" s="72"/>
      <c r="P571" s="70"/>
      <c r="Q571" s="78"/>
      <c r="R571" s="79"/>
      <c r="S571" s="80"/>
      <c r="T571" s="81"/>
      <c r="U571" s="88"/>
      <c r="V571" s="80"/>
      <c r="W571" s="81"/>
      <c r="X571" s="1"/>
    </row>
    <row r="572" spans="1:24" ht="23.25">
      <c r="A572" s="1"/>
      <c r="B572" s="43"/>
      <c r="C572" s="43"/>
      <c r="D572" s="43"/>
      <c r="E572" s="43"/>
      <c r="F572" s="50"/>
      <c r="G572" s="42"/>
      <c r="H572" s="43"/>
      <c r="I572" s="44"/>
      <c r="J572" s="48" t="s">
        <v>183</v>
      </c>
      <c r="K572" s="49"/>
      <c r="L572" s="42"/>
      <c r="M572" s="86"/>
      <c r="N572" s="71"/>
      <c r="O572" s="72"/>
      <c r="P572" s="70"/>
      <c r="Q572" s="78"/>
      <c r="R572" s="79"/>
      <c r="S572" s="80">
        <f>+S583+S584</f>
        <v>29934.5</v>
      </c>
      <c r="T572" s="81">
        <f>+T583+T584</f>
        <v>30294.1</v>
      </c>
      <c r="U572" s="88">
        <f>+U583+U584</f>
        <v>28144.3</v>
      </c>
      <c r="V572" s="80">
        <f>U572/S572*100</f>
        <v>94.01960948069953</v>
      </c>
      <c r="W572" s="81">
        <f>U572/T572*100</f>
        <v>92.9035686816905</v>
      </c>
      <c r="X572" s="1"/>
    </row>
    <row r="573" spans="1:24" ht="23.25">
      <c r="A573" s="1"/>
      <c r="B573" s="43"/>
      <c r="C573" s="43"/>
      <c r="D573" s="43"/>
      <c r="E573" s="43"/>
      <c r="F573" s="41"/>
      <c r="G573" s="42"/>
      <c r="H573" s="43"/>
      <c r="I573" s="44"/>
      <c r="J573" s="48" t="s">
        <v>40</v>
      </c>
      <c r="K573" s="49"/>
      <c r="L573" s="42"/>
      <c r="M573" s="86"/>
      <c r="N573" s="71"/>
      <c r="O573" s="72"/>
      <c r="P573" s="70"/>
      <c r="Q573" s="78"/>
      <c r="R573" s="79"/>
      <c r="S573" s="80"/>
      <c r="T573" s="81"/>
      <c r="U573" s="88"/>
      <c r="V573" s="80"/>
      <c r="W573" s="81"/>
      <c r="X573" s="1"/>
    </row>
    <row r="574" spans="1:24" ht="23.25">
      <c r="A574" s="1"/>
      <c r="B574" s="43"/>
      <c r="C574" s="43"/>
      <c r="D574" s="43"/>
      <c r="E574" s="43"/>
      <c r="F574" s="41"/>
      <c r="G574" s="42"/>
      <c r="H574" s="43"/>
      <c r="I574" s="44"/>
      <c r="J574" s="48" t="s">
        <v>41</v>
      </c>
      <c r="K574" s="49"/>
      <c r="L574" s="42"/>
      <c r="M574" s="86"/>
      <c r="N574" s="71"/>
      <c r="O574" s="72"/>
      <c r="P574" s="70"/>
      <c r="Q574" s="78"/>
      <c r="R574" s="79"/>
      <c r="S574" s="80">
        <f>+S578</f>
        <v>29934.5</v>
      </c>
      <c r="T574" s="80">
        <f>+T578</f>
        <v>30294.1</v>
      </c>
      <c r="U574" s="80">
        <f>+U578</f>
        <v>28144.3</v>
      </c>
      <c r="V574" s="80">
        <f>U574/S574*100</f>
        <v>94.01960948069953</v>
      </c>
      <c r="W574" s="81">
        <f>U574/T574*100</f>
        <v>92.9035686816905</v>
      </c>
      <c r="X574" s="1"/>
    </row>
    <row r="575" spans="1:24" ht="23.25">
      <c r="A575" s="1"/>
      <c r="B575" s="43"/>
      <c r="C575" s="43"/>
      <c r="D575" s="43"/>
      <c r="E575" s="43"/>
      <c r="F575" s="41"/>
      <c r="G575" s="42"/>
      <c r="H575" s="43"/>
      <c r="I575" s="44"/>
      <c r="J575" s="48"/>
      <c r="K575" s="49"/>
      <c r="L575" s="42"/>
      <c r="M575" s="86"/>
      <c r="N575" s="71"/>
      <c r="O575" s="72"/>
      <c r="P575" s="70"/>
      <c r="Q575" s="78"/>
      <c r="R575" s="79"/>
      <c r="S575" s="80"/>
      <c r="T575" s="81"/>
      <c r="U575" s="88"/>
      <c r="V575" s="80"/>
      <c r="W575" s="81"/>
      <c r="X575" s="1"/>
    </row>
    <row r="576" spans="1:24" ht="23.25">
      <c r="A576" s="1"/>
      <c r="B576" s="43"/>
      <c r="C576" s="43"/>
      <c r="D576" s="43"/>
      <c r="E576" s="43"/>
      <c r="F576" s="41"/>
      <c r="G576" s="40" t="s">
        <v>208</v>
      </c>
      <c r="H576" s="40"/>
      <c r="I576" s="44"/>
      <c r="J576" s="48" t="s">
        <v>209</v>
      </c>
      <c r="K576" s="49"/>
      <c r="L576" s="42"/>
      <c r="M576" s="86"/>
      <c r="N576" s="71"/>
      <c r="O576" s="72"/>
      <c r="P576" s="70"/>
      <c r="Q576" s="78"/>
      <c r="R576" s="79"/>
      <c r="S576" s="80">
        <f>+S577+S578</f>
        <v>29934.5</v>
      </c>
      <c r="T576" s="80">
        <f>+T577+T578</f>
        <v>30294.1</v>
      </c>
      <c r="U576" s="80">
        <f>+U577+U578</f>
        <v>28144.3</v>
      </c>
      <c r="V576" s="80">
        <f>U576/S576*100</f>
        <v>94.01960948069953</v>
      </c>
      <c r="W576" s="81">
        <f>U576/T576*100</f>
        <v>92.9035686816905</v>
      </c>
      <c r="X576" s="1"/>
    </row>
    <row r="577" spans="1:24" ht="23.25">
      <c r="A577" s="1"/>
      <c r="B577" s="43"/>
      <c r="C577" s="43"/>
      <c r="D577" s="43"/>
      <c r="E577" s="43"/>
      <c r="F577" s="41"/>
      <c r="G577" s="42"/>
      <c r="H577" s="40"/>
      <c r="I577" s="44"/>
      <c r="J577" s="48" t="s">
        <v>40</v>
      </c>
      <c r="K577" s="49"/>
      <c r="L577" s="42"/>
      <c r="M577" s="86"/>
      <c r="N577" s="71"/>
      <c r="O577" s="72"/>
      <c r="P577" s="70"/>
      <c r="Q577" s="78"/>
      <c r="R577" s="79"/>
      <c r="S577" s="80"/>
      <c r="T577" s="80"/>
      <c r="U577" s="80"/>
      <c r="V577" s="80"/>
      <c r="W577" s="81"/>
      <c r="X577" s="1"/>
    </row>
    <row r="578" spans="1:24" ht="23.25">
      <c r="A578" s="1"/>
      <c r="B578" s="43"/>
      <c r="C578" s="43"/>
      <c r="D578" s="43"/>
      <c r="E578" s="43"/>
      <c r="F578" s="41"/>
      <c r="G578" s="42"/>
      <c r="H578" s="40"/>
      <c r="I578" s="44"/>
      <c r="J578" s="48" t="s">
        <v>41</v>
      </c>
      <c r="K578" s="49"/>
      <c r="L578" s="42"/>
      <c r="M578" s="86"/>
      <c r="N578" s="71"/>
      <c r="O578" s="72"/>
      <c r="P578" s="70"/>
      <c r="Q578" s="78"/>
      <c r="R578" s="79"/>
      <c r="S578" s="80">
        <f>+S584</f>
        <v>29934.5</v>
      </c>
      <c r="T578" s="80">
        <f>+T584</f>
        <v>30294.1</v>
      </c>
      <c r="U578" s="80">
        <f>+U584</f>
        <v>28144.3</v>
      </c>
      <c r="V578" s="80">
        <f>U578/S578*100</f>
        <v>94.01960948069953</v>
      </c>
      <c r="W578" s="81">
        <f>U578/T578*100</f>
        <v>92.9035686816905</v>
      </c>
      <c r="X578" s="1"/>
    </row>
    <row r="579" spans="1:24" ht="23.25">
      <c r="A579" s="1"/>
      <c r="B579" s="43"/>
      <c r="C579" s="43"/>
      <c r="D579" s="43"/>
      <c r="E579" s="43"/>
      <c r="F579" s="41"/>
      <c r="G579" s="42"/>
      <c r="H579" s="40"/>
      <c r="I579" s="44"/>
      <c r="J579" s="48"/>
      <c r="K579" s="49"/>
      <c r="L579" s="42"/>
      <c r="M579" s="86"/>
      <c r="N579" s="71"/>
      <c r="O579" s="72"/>
      <c r="P579" s="70"/>
      <c r="Q579" s="78"/>
      <c r="R579" s="79"/>
      <c r="S579" s="80"/>
      <c r="T579" s="81"/>
      <c r="U579" s="88"/>
      <c r="V579" s="80"/>
      <c r="W579" s="81"/>
      <c r="X579" s="1"/>
    </row>
    <row r="580" spans="1:24" ht="23.25">
      <c r="A580" s="1"/>
      <c r="B580" s="43"/>
      <c r="C580" s="43"/>
      <c r="D580" s="43"/>
      <c r="E580" s="43"/>
      <c r="F580" s="41"/>
      <c r="G580" s="42"/>
      <c r="H580" s="43"/>
      <c r="I580" s="44"/>
      <c r="J580" s="48" t="s">
        <v>184</v>
      </c>
      <c r="K580" s="49"/>
      <c r="L580" s="42"/>
      <c r="M580" s="86"/>
      <c r="N580" s="71"/>
      <c r="O580" s="72"/>
      <c r="P580" s="70"/>
      <c r="Q580" s="78"/>
      <c r="R580" s="79"/>
      <c r="S580" s="80"/>
      <c r="T580" s="81"/>
      <c r="U580" s="88"/>
      <c r="V580" s="80"/>
      <c r="W580" s="81"/>
      <c r="X580" s="1"/>
    </row>
    <row r="581" spans="1:24" ht="23.25">
      <c r="A581" s="1"/>
      <c r="B581" s="43"/>
      <c r="C581" s="43"/>
      <c r="D581" s="43"/>
      <c r="E581" s="43"/>
      <c r="F581" s="50"/>
      <c r="G581" s="42"/>
      <c r="H581" s="43"/>
      <c r="I581" s="44"/>
      <c r="J581" s="48" t="s">
        <v>185</v>
      </c>
      <c r="K581" s="49"/>
      <c r="L581" s="42" t="s">
        <v>168</v>
      </c>
      <c r="M581" s="86"/>
      <c r="N581" s="71"/>
      <c r="O581" s="72"/>
      <c r="P581" s="70"/>
      <c r="Q581" s="78"/>
      <c r="R581" s="79"/>
      <c r="S581" s="80"/>
      <c r="T581" s="81"/>
      <c r="U581" s="88"/>
      <c r="V581" s="80"/>
      <c r="W581" s="81"/>
      <c r="X581" s="1"/>
    </row>
    <row r="582" spans="1:24" ht="23.25">
      <c r="A582" s="1"/>
      <c r="B582" s="43"/>
      <c r="C582" s="43"/>
      <c r="D582" s="43"/>
      <c r="E582" s="43"/>
      <c r="F582" s="41"/>
      <c r="G582" s="42"/>
      <c r="H582" s="43"/>
      <c r="I582" s="44"/>
      <c r="J582" s="48" t="s">
        <v>186</v>
      </c>
      <c r="K582" s="49"/>
      <c r="L582" s="42" t="s">
        <v>224</v>
      </c>
      <c r="M582" s="86" t="s">
        <v>117</v>
      </c>
      <c r="N582" s="71">
        <v>80</v>
      </c>
      <c r="O582" s="72">
        <v>80</v>
      </c>
      <c r="P582" s="70">
        <f>79640/100000*100</f>
        <v>79.64</v>
      </c>
      <c r="Q582" s="78">
        <f>P582/N582*100</f>
        <v>99.55000000000001</v>
      </c>
      <c r="R582" s="79">
        <f>P582/O582*100</f>
        <v>99.55000000000001</v>
      </c>
      <c r="S582" s="80">
        <f>+S583+S584</f>
        <v>29934.5</v>
      </c>
      <c r="T582" s="80">
        <f>+T583+T584</f>
        <v>30294.1</v>
      </c>
      <c r="U582" s="80">
        <f>+U583+U584</f>
        <v>28144.3</v>
      </c>
      <c r="V582" s="80">
        <f>U582/S582*100</f>
        <v>94.01960948069953</v>
      </c>
      <c r="W582" s="81">
        <f>U582/T582*100</f>
        <v>92.9035686816905</v>
      </c>
      <c r="X582" s="1"/>
    </row>
    <row r="583" spans="1:24" ht="23.25">
      <c r="A583" s="1"/>
      <c r="B583" s="43"/>
      <c r="C583" s="43"/>
      <c r="D583" s="43"/>
      <c r="E583" s="43"/>
      <c r="F583" s="50"/>
      <c r="G583" s="42"/>
      <c r="H583" s="40"/>
      <c r="I583" s="44"/>
      <c r="J583" s="48" t="s">
        <v>40</v>
      </c>
      <c r="K583" s="49"/>
      <c r="L583" s="42"/>
      <c r="M583" s="86"/>
      <c r="N583" s="71"/>
      <c r="O583" s="72"/>
      <c r="P583" s="70"/>
      <c r="Q583" s="78"/>
      <c r="R583" s="79"/>
      <c r="S583" s="80"/>
      <c r="T583" s="80"/>
      <c r="U583" s="80"/>
      <c r="V583" s="80"/>
      <c r="W583" s="81"/>
      <c r="X583" s="1"/>
    </row>
    <row r="584" spans="1:24" ht="23.25">
      <c r="A584" s="1"/>
      <c r="B584" s="43"/>
      <c r="C584" s="43"/>
      <c r="D584" s="43"/>
      <c r="E584" s="43"/>
      <c r="F584" s="50"/>
      <c r="G584" s="42"/>
      <c r="H584" s="43"/>
      <c r="I584" s="44"/>
      <c r="J584" s="48" t="s">
        <v>41</v>
      </c>
      <c r="K584" s="49"/>
      <c r="L584" s="42"/>
      <c r="M584" s="86"/>
      <c r="N584" s="71"/>
      <c r="O584" s="72"/>
      <c r="P584" s="70"/>
      <c r="Q584" s="78"/>
      <c r="R584" s="79"/>
      <c r="S584" s="80">
        <f>+S597</f>
        <v>29934.5</v>
      </c>
      <c r="T584" s="80">
        <f>+T597</f>
        <v>30294.1</v>
      </c>
      <c r="U584" s="80">
        <f>+U597</f>
        <v>28144.3</v>
      </c>
      <c r="V584" s="80">
        <f>U584/S584*100</f>
        <v>94.01960948069953</v>
      </c>
      <c r="W584" s="81">
        <f>U584/T584*100</f>
        <v>92.9035686816905</v>
      </c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237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35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24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36</v>
      </c>
      <c r="O589" s="62"/>
      <c r="P589" s="62"/>
      <c r="Q589" s="62"/>
      <c r="R589" s="63"/>
      <c r="S589" s="14" t="s">
        <v>2</v>
      </c>
      <c r="T589" s="15"/>
      <c r="U589" s="15"/>
      <c r="V589" s="15"/>
      <c r="W589" s="16"/>
      <c r="X589" s="1"/>
    </row>
    <row r="590" spans="1:24" ht="23.25">
      <c r="A590" s="1"/>
      <c r="B590" s="20" t="s">
        <v>25</v>
      </c>
      <c r="C590" s="21"/>
      <c r="D590" s="21"/>
      <c r="E590" s="21"/>
      <c r="F590" s="21"/>
      <c r="G590" s="21"/>
      <c r="H590" s="61"/>
      <c r="I590" s="1"/>
      <c r="J590" s="2" t="s">
        <v>4</v>
      </c>
      <c r="K590" s="18"/>
      <c r="L590" s="23" t="s">
        <v>33</v>
      </c>
      <c r="M590" s="23" t="s">
        <v>21</v>
      </c>
      <c r="N590" s="64"/>
      <c r="O590" s="17"/>
      <c r="P590" s="65"/>
      <c r="Q590" s="23" t="s">
        <v>3</v>
      </c>
      <c r="R590" s="16"/>
      <c r="S590" s="20" t="s">
        <v>37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34</v>
      </c>
      <c r="M591" s="30" t="s">
        <v>22</v>
      </c>
      <c r="N591" s="28" t="s">
        <v>6</v>
      </c>
      <c r="O591" s="67" t="s">
        <v>7</v>
      </c>
      <c r="P591" s="28" t="s">
        <v>8</v>
      </c>
      <c r="Q591" s="20" t="s">
        <v>31</v>
      </c>
      <c r="R591" s="22"/>
      <c r="S591" s="24"/>
      <c r="T591" s="25"/>
      <c r="U591" s="1"/>
      <c r="V591" s="14" t="s">
        <v>3</v>
      </c>
      <c r="W591" s="16"/>
      <c r="X591" s="1"/>
    </row>
    <row r="592" spans="1:24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7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20</v>
      </c>
      <c r="M592" s="28" t="s">
        <v>23</v>
      </c>
      <c r="N592" s="28"/>
      <c r="O592" s="28"/>
      <c r="P592" s="28"/>
      <c r="Q592" s="26" t="s">
        <v>26</v>
      </c>
      <c r="R592" s="29" t="s">
        <v>26</v>
      </c>
      <c r="S592" s="30" t="s">
        <v>6</v>
      </c>
      <c r="T592" s="28" t="s">
        <v>9</v>
      </c>
      <c r="U592" s="26" t="s">
        <v>10</v>
      </c>
      <c r="V592" s="14" t="s">
        <v>11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27</v>
      </c>
      <c r="R593" s="37" t="s">
        <v>28</v>
      </c>
      <c r="S593" s="31"/>
      <c r="T593" s="32"/>
      <c r="U593" s="33"/>
      <c r="V593" s="38" t="s">
        <v>29</v>
      </c>
      <c r="W593" s="39" t="s">
        <v>30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40" t="s">
        <v>109</v>
      </c>
      <c r="C595" s="40" t="s">
        <v>164</v>
      </c>
      <c r="D595" s="40" t="s">
        <v>61</v>
      </c>
      <c r="E595" s="40" t="s">
        <v>64</v>
      </c>
      <c r="F595" s="50" t="s">
        <v>181</v>
      </c>
      <c r="G595" s="42" t="s">
        <v>208</v>
      </c>
      <c r="H595" s="40" t="s">
        <v>179</v>
      </c>
      <c r="I595" s="44"/>
      <c r="J595" s="48" t="s">
        <v>180</v>
      </c>
      <c r="K595" s="49"/>
      <c r="L595" s="42"/>
      <c r="M595" s="86"/>
      <c r="N595" s="71"/>
      <c r="O595" s="72"/>
      <c r="P595" s="70"/>
      <c r="Q595" s="78"/>
      <c r="R595" s="79"/>
      <c r="S595" s="80">
        <f>+S596+S597</f>
        <v>29934.5</v>
      </c>
      <c r="T595" s="81">
        <f>+T596+T597</f>
        <v>30294.1</v>
      </c>
      <c r="U595" s="88">
        <f>+U596+U597</f>
        <v>28144.3</v>
      </c>
      <c r="V595" s="80">
        <f>U595/S595*100</f>
        <v>94.01960948069953</v>
      </c>
      <c r="W595" s="81">
        <f>U595/T595*100</f>
        <v>92.9035686816905</v>
      </c>
      <c r="X595" s="1"/>
    </row>
    <row r="596" spans="1:24" ht="23.25">
      <c r="A596" s="1"/>
      <c r="B596" s="40"/>
      <c r="C596" s="40"/>
      <c r="D596" s="40"/>
      <c r="E596" s="40"/>
      <c r="F596" s="41"/>
      <c r="G596" s="42"/>
      <c r="H596" s="43"/>
      <c r="I596" s="44"/>
      <c r="J596" s="48" t="s">
        <v>40</v>
      </c>
      <c r="K596" s="49"/>
      <c r="L596" s="42"/>
      <c r="M596" s="86"/>
      <c r="N596" s="71"/>
      <c r="O596" s="72"/>
      <c r="P596" s="70"/>
      <c r="Q596" s="78"/>
      <c r="R596" s="79"/>
      <c r="S596" s="80"/>
      <c r="T596" s="81"/>
      <c r="U596" s="88"/>
      <c r="V596" s="80"/>
      <c r="W596" s="81"/>
      <c r="X596" s="1"/>
    </row>
    <row r="597" spans="1:24" ht="23.25">
      <c r="A597" s="1"/>
      <c r="B597" s="43"/>
      <c r="C597" s="43"/>
      <c r="D597" s="43"/>
      <c r="E597" s="43"/>
      <c r="F597" s="41"/>
      <c r="G597" s="42"/>
      <c r="H597" s="43"/>
      <c r="I597" s="44"/>
      <c r="J597" s="48" t="s">
        <v>41</v>
      </c>
      <c r="K597" s="49"/>
      <c r="L597" s="42"/>
      <c r="M597" s="86"/>
      <c r="N597" s="71"/>
      <c r="O597" s="72"/>
      <c r="P597" s="70"/>
      <c r="Q597" s="78"/>
      <c r="R597" s="79"/>
      <c r="S597" s="80">
        <v>29934.5</v>
      </c>
      <c r="T597" s="81">
        <v>30294.1</v>
      </c>
      <c r="U597" s="88">
        <v>28144.3</v>
      </c>
      <c r="V597" s="80">
        <f>U597/S597*100</f>
        <v>94.01960948069953</v>
      </c>
      <c r="W597" s="81">
        <f>U597/T597*100</f>
        <v>92.9035686816905</v>
      </c>
      <c r="X597" s="1"/>
    </row>
    <row r="598" spans="1:24" ht="23.25">
      <c r="A598" s="1"/>
      <c r="B598" s="43"/>
      <c r="C598" s="43"/>
      <c r="D598" s="43"/>
      <c r="E598" s="43"/>
      <c r="F598" s="41"/>
      <c r="G598" s="42"/>
      <c r="H598" s="43"/>
      <c r="I598" s="44"/>
      <c r="J598" s="48"/>
      <c r="K598" s="49"/>
      <c r="L598" s="42"/>
      <c r="M598" s="86"/>
      <c r="N598" s="71"/>
      <c r="O598" s="72"/>
      <c r="P598" s="70"/>
      <c r="Q598" s="78"/>
      <c r="R598" s="79"/>
      <c r="S598" s="80"/>
      <c r="T598" s="81"/>
      <c r="U598" s="88"/>
      <c r="V598" s="80"/>
      <c r="W598" s="81"/>
      <c r="X598" s="1"/>
    </row>
    <row r="599" spans="1:24" ht="23.25">
      <c r="A599" s="1"/>
      <c r="B599" s="43"/>
      <c r="C599" s="43"/>
      <c r="D599" s="43"/>
      <c r="E599" s="43"/>
      <c r="F599" s="50" t="s">
        <v>121</v>
      </c>
      <c r="G599" s="42"/>
      <c r="H599" s="43"/>
      <c r="I599" s="44"/>
      <c r="J599" s="48" t="s">
        <v>122</v>
      </c>
      <c r="K599" s="49"/>
      <c r="L599" s="42"/>
      <c r="M599" s="86"/>
      <c r="N599" s="71"/>
      <c r="O599" s="72"/>
      <c r="P599" s="70"/>
      <c r="Q599" s="78"/>
      <c r="R599" s="79"/>
      <c r="S599" s="80">
        <f>+S600+S601</f>
        <v>6663.2</v>
      </c>
      <c r="T599" s="80">
        <f>+T600+T601</f>
        <v>6663.2</v>
      </c>
      <c r="U599" s="80">
        <f>+U600+U601</f>
        <v>6663.2</v>
      </c>
      <c r="V599" s="80">
        <f>U599/S599*100</f>
        <v>100</v>
      </c>
      <c r="W599" s="81">
        <f>U599/T599*100</f>
        <v>100</v>
      </c>
      <c r="X599" s="1"/>
    </row>
    <row r="600" spans="1:24" ht="23.25">
      <c r="A600" s="1"/>
      <c r="B600" s="43"/>
      <c r="C600" s="43"/>
      <c r="D600" s="43"/>
      <c r="E600" s="43"/>
      <c r="F600" s="41"/>
      <c r="G600" s="42"/>
      <c r="H600" s="40"/>
      <c r="I600" s="44"/>
      <c r="J600" s="48" t="s">
        <v>40</v>
      </c>
      <c r="K600" s="49"/>
      <c r="L600" s="42"/>
      <c r="M600" s="86"/>
      <c r="N600" s="71"/>
      <c r="O600" s="72"/>
      <c r="P600" s="70"/>
      <c r="Q600" s="78"/>
      <c r="R600" s="79"/>
      <c r="S600" s="80"/>
      <c r="T600" s="80"/>
      <c r="U600" s="80"/>
      <c r="V600" s="80"/>
      <c r="W600" s="81"/>
      <c r="X600" s="1"/>
    </row>
    <row r="601" spans="1:24" ht="23.25">
      <c r="A601" s="1"/>
      <c r="B601" s="43"/>
      <c r="C601" s="43"/>
      <c r="D601" s="43"/>
      <c r="E601" s="43"/>
      <c r="F601" s="41"/>
      <c r="G601" s="42"/>
      <c r="H601" s="40"/>
      <c r="I601" s="44"/>
      <c r="J601" s="48" t="s">
        <v>41</v>
      </c>
      <c r="K601" s="49"/>
      <c r="L601" s="42"/>
      <c r="M601" s="86"/>
      <c r="N601" s="71"/>
      <c r="O601" s="72"/>
      <c r="P601" s="70"/>
      <c r="Q601" s="78"/>
      <c r="R601" s="79"/>
      <c r="S601" s="80">
        <f>+S605</f>
        <v>6663.2</v>
      </c>
      <c r="T601" s="80">
        <f>+T605</f>
        <v>6663.2</v>
      </c>
      <c r="U601" s="80">
        <f>+U605</f>
        <v>6663.2</v>
      </c>
      <c r="V601" s="80">
        <f>U601/S601*100</f>
        <v>100</v>
      </c>
      <c r="W601" s="81">
        <f>U601/T601*100</f>
        <v>100</v>
      </c>
      <c r="X601" s="1"/>
    </row>
    <row r="602" spans="1:24" ht="23.25">
      <c r="A602" s="1"/>
      <c r="B602" s="43"/>
      <c r="C602" s="43"/>
      <c r="D602" s="43"/>
      <c r="E602" s="43"/>
      <c r="F602" s="41"/>
      <c r="G602" s="42"/>
      <c r="H602" s="43"/>
      <c r="I602" s="44"/>
      <c r="J602" s="48"/>
      <c r="K602" s="49"/>
      <c r="L602" s="42"/>
      <c r="M602" s="86"/>
      <c r="N602" s="71"/>
      <c r="O602" s="72"/>
      <c r="P602" s="70"/>
      <c r="Q602" s="78"/>
      <c r="R602" s="79"/>
      <c r="S602" s="80"/>
      <c r="T602" s="81"/>
      <c r="U602" s="88"/>
      <c r="V602" s="80"/>
      <c r="W602" s="81"/>
      <c r="X602" s="1"/>
    </row>
    <row r="603" spans="1:24" ht="23.25">
      <c r="A603" s="1"/>
      <c r="B603" s="43"/>
      <c r="C603" s="43"/>
      <c r="D603" s="43"/>
      <c r="E603" s="43"/>
      <c r="F603" s="41"/>
      <c r="G603" s="40" t="s">
        <v>208</v>
      </c>
      <c r="H603" s="40"/>
      <c r="I603" s="44"/>
      <c r="J603" s="48" t="s">
        <v>209</v>
      </c>
      <c r="K603" s="49"/>
      <c r="L603" s="42"/>
      <c r="M603" s="86"/>
      <c r="N603" s="71"/>
      <c r="O603" s="72"/>
      <c r="P603" s="70"/>
      <c r="Q603" s="78"/>
      <c r="R603" s="79"/>
      <c r="S603" s="80">
        <f>+S604+S605</f>
        <v>6663.2</v>
      </c>
      <c r="T603" s="80">
        <f>+T604+T605</f>
        <v>6663.2</v>
      </c>
      <c r="U603" s="80">
        <f>+U604+U605</f>
        <v>6663.2</v>
      </c>
      <c r="V603" s="80">
        <f>U603/S603*100</f>
        <v>100</v>
      </c>
      <c r="W603" s="81">
        <f>U603/T603*100</f>
        <v>100</v>
      </c>
      <c r="X603" s="1"/>
    </row>
    <row r="604" spans="1:24" ht="23.25">
      <c r="A604" s="1"/>
      <c r="B604" s="43"/>
      <c r="C604" s="43"/>
      <c r="D604" s="43"/>
      <c r="E604" s="43"/>
      <c r="F604" s="41"/>
      <c r="G604" s="42"/>
      <c r="H604" s="40"/>
      <c r="I604" s="44"/>
      <c r="J604" s="48" t="s">
        <v>40</v>
      </c>
      <c r="K604" s="49"/>
      <c r="L604" s="42"/>
      <c r="M604" s="86"/>
      <c r="N604" s="71"/>
      <c r="O604" s="72"/>
      <c r="P604" s="70"/>
      <c r="Q604" s="78"/>
      <c r="R604" s="79"/>
      <c r="S604" s="80"/>
      <c r="T604" s="80"/>
      <c r="U604" s="80"/>
      <c r="V604" s="80"/>
      <c r="W604" s="81"/>
      <c r="X604" s="1"/>
    </row>
    <row r="605" spans="1:24" ht="23.25">
      <c r="A605" s="1"/>
      <c r="B605" s="43"/>
      <c r="C605" s="43"/>
      <c r="D605" s="43"/>
      <c r="E605" s="43"/>
      <c r="F605" s="41"/>
      <c r="G605" s="42"/>
      <c r="H605" s="40"/>
      <c r="I605" s="44"/>
      <c r="J605" s="48" t="s">
        <v>41</v>
      </c>
      <c r="K605" s="49"/>
      <c r="L605" s="42"/>
      <c r="M605" s="86"/>
      <c r="N605" s="71"/>
      <c r="O605" s="72"/>
      <c r="P605" s="70"/>
      <c r="Q605" s="78"/>
      <c r="R605" s="79"/>
      <c r="S605" s="80">
        <f>+S617</f>
        <v>6663.2</v>
      </c>
      <c r="T605" s="80">
        <f>+T617</f>
        <v>6663.2</v>
      </c>
      <c r="U605" s="80">
        <f>+U617</f>
        <v>6663.2</v>
      </c>
      <c r="V605" s="80">
        <f>U605/S605*100</f>
        <v>100</v>
      </c>
      <c r="W605" s="81">
        <f>U605/T605*100</f>
        <v>100</v>
      </c>
      <c r="X605" s="1"/>
    </row>
    <row r="606" spans="1:24" ht="23.25">
      <c r="A606" s="1"/>
      <c r="B606" s="43"/>
      <c r="C606" s="43"/>
      <c r="D606" s="43"/>
      <c r="E606" s="43"/>
      <c r="F606" s="41"/>
      <c r="G606" s="42"/>
      <c r="H606" s="43"/>
      <c r="I606" s="44"/>
      <c r="J606" s="48"/>
      <c r="K606" s="49"/>
      <c r="L606" s="42"/>
      <c r="M606" s="86"/>
      <c r="N606" s="71"/>
      <c r="O606" s="72"/>
      <c r="P606" s="70"/>
      <c r="Q606" s="78"/>
      <c r="R606" s="79"/>
      <c r="S606" s="80"/>
      <c r="T606" s="81"/>
      <c r="U606" s="88"/>
      <c r="V606" s="80"/>
      <c r="W606" s="81"/>
      <c r="X606" s="1"/>
    </row>
    <row r="607" spans="1:24" ht="23.25">
      <c r="A607" s="1"/>
      <c r="B607" s="43"/>
      <c r="C607" s="43"/>
      <c r="D607" s="43"/>
      <c r="E607" s="43"/>
      <c r="F607" s="50"/>
      <c r="G607" s="42"/>
      <c r="H607" s="43"/>
      <c r="I607" s="44"/>
      <c r="J607" s="48" t="s">
        <v>187</v>
      </c>
      <c r="K607" s="49"/>
      <c r="L607" s="42" t="s">
        <v>168</v>
      </c>
      <c r="M607" s="86"/>
      <c r="N607" s="71"/>
      <c r="O607" s="72"/>
      <c r="P607" s="70"/>
      <c r="Q607" s="78"/>
      <c r="R607" s="79"/>
      <c r="S607" s="80"/>
      <c r="T607" s="81"/>
      <c r="U607" s="88"/>
      <c r="V607" s="80"/>
      <c r="W607" s="81"/>
      <c r="X607" s="1"/>
    </row>
    <row r="608" spans="1:24" ht="23.25">
      <c r="A608" s="1"/>
      <c r="B608" s="43"/>
      <c r="C608" s="43"/>
      <c r="D608" s="43"/>
      <c r="E608" s="43"/>
      <c r="F608" s="50"/>
      <c r="G608" s="42"/>
      <c r="H608" s="43"/>
      <c r="I608" s="44"/>
      <c r="J608" s="48" t="s">
        <v>188</v>
      </c>
      <c r="K608" s="49"/>
      <c r="L608" s="42" t="s">
        <v>190</v>
      </c>
      <c r="M608" s="86"/>
      <c r="N608" s="71"/>
      <c r="O608" s="72"/>
      <c r="P608" s="70"/>
      <c r="Q608" s="78"/>
      <c r="R608" s="79"/>
      <c r="S608" s="80"/>
      <c r="T608" s="81"/>
      <c r="U608" s="88"/>
      <c r="V608" s="80"/>
      <c r="W608" s="81"/>
      <c r="X608" s="1"/>
    </row>
    <row r="609" spans="1:24" ht="23.25">
      <c r="A609" s="1"/>
      <c r="B609" s="43"/>
      <c r="C609" s="43"/>
      <c r="D609" s="43"/>
      <c r="E609" s="43"/>
      <c r="F609" s="41"/>
      <c r="G609" s="42"/>
      <c r="H609" s="40"/>
      <c r="I609" s="44"/>
      <c r="J609" s="48" t="s">
        <v>189</v>
      </c>
      <c r="K609" s="49"/>
      <c r="L609" s="42" t="s">
        <v>191</v>
      </c>
      <c r="M609" s="86"/>
      <c r="N609" s="71"/>
      <c r="O609" s="72"/>
      <c r="P609" s="70"/>
      <c r="Q609" s="78"/>
      <c r="R609" s="79"/>
      <c r="S609" s="80"/>
      <c r="T609" s="81"/>
      <c r="U609" s="88"/>
      <c r="V609" s="80"/>
      <c r="W609" s="81"/>
      <c r="X609" s="1"/>
    </row>
    <row r="610" spans="1:24" ht="23.25">
      <c r="A610" s="1"/>
      <c r="B610" s="43"/>
      <c r="C610" s="43"/>
      <c r="D610" s="43"/>
      <c r="E610" s="43"/>
      <c r="F610" s="41"/>
      <c r="G610" s="42"/>
      <c r="H610" s="40"/>
      <c r="I610" s="44"/>
      <c r="J610" s="48"/>
      <c r="K610" s="49"/>
      <c r="L610" s="42" t="s">
        <v>192</v>
      </c>
      <c r="M610" s="86" t="s">
        <v>117</v>
      </c>
      <c r="N610" s="71">
        <v>74</v>
      </c>
      <c r="O610" s="72">
        <v>74</v>
      </c>
      <c r="P610" s="70">
        <f>583/743*100</f>
        <v>78.4656796769852</v>
      </c>
      <c r="Q610" s="78">
        <f>P610/N610*100</f>
        <v>106.03470226619622</v>
      </c>
      <c r="R610" s="79">
        <f>P610/O610*100</f>
        <v>106.03470226619622</v>
      </c>
      <c r="S610" s="80">
        <f>+S615</f>
        <v>6663.2</v>
      </c>
      <c r="T610" s="81">
        <f>+T615</f>
        <v>6663.2</v>
      </c>
      <c r="U610" s="88">
        <f>+U615</f>
        <v>6663.2</v>
      </c>
      <c r="V610" s="80">
        <f>U610/S610*100</f>
        <v>100</v>
      </c>
      <c r="W610" s="81">
        <f>U610/T610*100</f>
        <v>100</v>
      </c>
      <c r="X610" s="1"/>
    </row>
    <row r="611" spans="1:24" ht="23.25">
      <c r="A611" s="1"/>
      <c r="B611" s="43"/>
      <c r="C611" s="43"/>
      <c r="D611" s="43"/>
      <c r="E611" s="43"/>
      <c r="F611" s="41"/>
      <c r="G611" s="42"/>
      <c r="H611" s="43"/>
      <c r="I611" s="44"/>
      <c r="J611" s="48" t="s">
        <v>40</v>
      </c>
      <c r="K611" s="49"/>
      <c r="L611" s="42"/>
      <c r="M611" s="86"/>
      <c r="N611" s="71"/>
      <c r="O611" s="72"/>
      <c r="P611" s="70"/>
      <c r="Q611" s="78"/>
      <c r="R611" s="79"/>
      <c r="S611" s="80"/>
      <c r="T611" s="81"/>
      <c r="U611" s="88"/>
      <c r="V611" s="80"/>
      <c r="W611" s="81"/>
      <c r="X611" s="1"/>
    </row>
    <row r="612" spans="1:24" ht="23.25">
      <c r="A612" s="1"/>
      <c r="B612" s="43"/>
      <c r="C612" s="43"/>
      <c r="D612" s="43"/>
      <c r="E612" s="43"/>
      <c r="F612" s="41"/>
      <c r="G612" s="42"/>
      <c r="H612" s="43"/>
      <c r="I612" s="44"/>
      <c r="J612" s="48" t="s">
        <v>41</v>
      </c>
      <c r="K612" s="49"/>
      <c r="L612" s="42"/>
      <c r="M612" s="86"/>
      <c r="N612" s="71"/>
      <c r="O612" s="72"/>
      <c r="P612" s="70"/>
      <c r="Q612" s="78"/>
      <c r="R612" s="79"/>
      <c r="S612" s="80">
        <f>+S617</f>
        <v>6663.2</v>
      </c>
      <c r="T612" s="81">
        <f>+T617</f>
        <v>6663.2</v>
      </c>
      <c r="U612" s="88">
        <f>+U617</f>
        <v>6663.2</v>
      </c>
      <c r="V612" s="80">
        <f>U612/S612*100</f>
        <v>100</v>
      </c>
      <c r="W612" s="81">
        <f>U612/T612*100</f>
        <v>100</v>
      </c>
      <c r="X612" s="1"/>
    </row>
    <row r="613" spans="1:24" ht="23.25">
      <c r="A613" s="1"/>
      <c r="B613" s="43"/>
      <c r="C613" s="43"/>
      <c r="D613" s="43"/>
      <c r="E613" s="43"/>
      <c r="F613" s="41"/>
      <c r="G613" s="42"/>
      <c r="H613" s="43"/>
      <c r="I613" s="44"/>
      <c r="J613" s="48"/>
      <c r="K613" s="49"/>
      <c r="L613" s="42"/>
      <c r="M613" s="86"/>
      <c r="N613" s="71"/>
      <c r="O613" s="72"/>
      <c r="P613" s="70"/>
      <c r="Q613" s="78"/>
      <c r="R613" s="79"/>
      <c r="S613" s="80"/>
      <c r="T613" s="81"/>
      <c r="U613" s="88"/>
      <c r="V613" s="80"/>
      <c r="W613" s="81"/>
      <c r="X613" s="1"/>
    </row>
    <row r="614" spans="1:24" ht="23.25">
      <c r="A614" s="1"/>
      <c r="B614" s="43"/>
      <c r="C614" s="43"/>
      <c r="D614" s="43"/>
      <c r="E614" s="43"/>
      <c r="F614" s="41"/>
      <c r="G614" s="42"/>
      <c r="H614" s="40" t="s">
        <v>176</v>
      </c>
      <c r="I614" s="44"/>
      <c r="J614" s="48" t="s">
        <v>177</v>
      </c>
      <c r="K614" s="49"/>
      <c r="L614" s="42"/>
      <c r="M614" s="86"/>
      <c r="N614" s="71"/>
      <c r="O614" s="72"/>
      <c r="P614" s="70"/>
      <c r="Q614" s="78"/>
      <c r="R614" s="79"/>
      <c r="S614" s="80"/>
      <c r="T614" s="81"/>
      <c r="U614" s="88"/>
      <c r="V614" s="80"/>
      <c r="W614" s="81"/>
      <c r="X614" s="1"/>
    </row>
    <row r="615" spans="1:24" ht="23.25">
      <c r="A615" s="1"/>
      <c r="B615" s="43"/>
      <c r="C615" s="43"/>
      <c r="D615" s="43"/>
      <c r="E615" s="43"/>
      <c r="F615" s="41"/>
      <c r="G615" s="42"/>
      <c r="H615" s="43"/>
      <c r="I615" s="44"/>
      <c r="J615" s="48" t="s">
        <v>178</v>
      </c>
      <c r="K615" s="49"/>
      <c r="L615" s="42"/>
      <c r="M615" s="86"/>
      <c r="N615" s="71"/>
      <c r="O615" s="72"/>
      <c r="P615" s="70"/>
      <c r="Q615" s="78"/>
      <c r="R615" s="79"/>
      <c r="S615" s="80">
        <f>+S616+S617</f>
        <v>6663.2</v>
      </c>
      <c r="T615" s="81">
        <f>+T616+T617</f>
        <v>6663.2</v>
      </c>
      <c r="U615" s="88">
        <f>+U616+U617</f>
        <v>6663.2</v>
      </c>
      <c r="V615" s="80">
        <f>U615/S615*100</f>
        <v>100</v>
      </c>
      <c r="W615" s="81">
        <f>U615/T615*100</f>
        <v>100</v>
      </c>
      <c r="X615" s="1"/>
    </row>
    <row r="616" spans="1:24" ht="23.25">
      <c r="A616" s="1"/>
      <c r="B616" s="43"/>
      <c r="C616" s="43"/>
      <c r="D616" s="43"/>
      <c r="E616" s="43"/>
      <c r="F616" s="41"/>
      <c r="G616" s="42"/>
      <c r="H616" s="40"/>
      <c r="I616" s="44"/>
      <c r="J616" s="48" t="s">
        <v>40</v>
      </c>
      <c r="K616" s="49"/>
      <c r="L616" s="42"/>
      <c r="M616" s="86"/>
      <c r="N616" s="71"/>
      <c r="O616" s="72"/>
      <c r="P616" s="70"/>
      <c r="Q616" s="78"/>
      <c r="R616" s="79"/>
      <c r="S616" s="80"/>
      <c r="T616" s="81"/>
      <c r="U616" s="88"/>
      <c r="V616" s="80"/>
      <c r="W616" s="81"/>
      <c r="X616" s="1"/>
    </row>
    <row r="617" spans="1:24" ht="23.25">
      <c r="A617" s="1"/>
      <c r="B617" s="43"/>
      <c r="C617" s="43"/>
      <c r="D617" s="43"/>
      <c r="E617" s="43"/>
      <c r="F617" s="41"/>
      <c r="G617" s="42"/>
      <c r="H617" s="43"/>
      <c r="I617" s="44"/>
      <c r="J617" s="48" t="s">
        <v>41</v>
      </c>
      <c r="K617" s="49"/>
      <c r="L617" s="42"/>
      <c r="M617" s="86"/>
      <c r="N617" s="71"/>
      <c r="O617" s="72"/>
      <c r="P617" s="70"/>
      <c r="Q617" s="78"/>
      <c r="R617" s="79"/>
      <c r="S617" s="80">
        <v>6663.2</v>
      </c>
      <c r="T617" s="81">
        <v>6663.2</v>
      </c>
      <c r="U617" s="88">
        <v>6663.2</v>
      </c>
      <c r="V617" s="80">
        <f>U617/S617*100</f>
        <v>100</v>
      </c>
      <c r="W617" s="81">
        <f>U617/T617*100</f>
        <v>100</v>
      </c>
      <c r="X617" s="1"/>
    </row>
    <row r="618" spans="1:24" ht="23.25">
      <c r="A618" s="1"/>
      <c r="B618" s="43"/>
      <c r="C618" s="43"/>
      <c r="D618" s="43"/>
      <c r="E618" s="43"/>
      <c r="F618" s="41"/>
      <c r="G618" s="42"/>
      <c r="H618" s="40"/>
      <c r="I618" s="44"/>
      <c r="J618" s="48"/>
      <c r="K618" s="49"/>
      <c r="L618" s="42"/>
      <c r="M618" s="86"/>
      <c r="N618" s="71"/>
      <c r="O618" s="72"/>
      <c r="P618" s="70"/>
      <c r="Q618" s="78"/>
      <c r="R618" s="79"/>
      <c r="S618" s="80"/>
      <c r="T618" s="81"/>
      <c r="U618" s="88"/>
      <c r="V618" s="80"/>
      <c r="W618" s="81"/>
      <c r="X618" s="1"/>
    </row>
    <row r="619" spans="1:24" ht="23.25">
      <c r="A619" s="1"/>
      <c r="B619" s="43"/>
      <c r="C619" s="43"/>
      <c r="D619" s="43"/>
      <c r="E619" s="43"/>
      <c r="F619" s="50" t="s">
        <v>137</v>
      </c>
      <c r="G619" s="42"/>
      <c r="H619" s="43"/>
      <c r="I619" s="44"/>
      <c r="J619" s="48" t="s">
        <v>138</v>
      </c>
      <c r="K619" s="49"/>
      <c r="L619" s="42"/>
      <c r="M619" s="86"/>
      <c r="N619" s="71"/>
      <c r="O619" s="72"/>
      <c r="P619" s="70"/>
      <c r="Q619" s="78"/>
      <c r="R619" s="79"/>
      <c r="S619" s="80"/>
      <c r="T619" s="81"/>
      <c r="U619" s="88"/>
      <c r="V619" s="80"/>
      <c r="W619" s="81"/>
      <c r="X619" s="1"/>
    </row>
    <row r="620" spans="1:24" ht="23.25">
      <c r="A620" s="1"/>
      <c r="B620" s="43"/>
      <c r="C620" s="43"/>
      <c r="D620" s="43"/>
      <c r="E620" s="43"/>
      <c r="F620" s="41"/>
      <c r="G620" s="42"/>
      <c r="H620" s="43"/>
      <c r="I620" s="44"/>
      <c r="J620" s="48" t="s">
        <v>139</v>
      </c>
      <c r="K620" s="49"/>
      <c r="L620" s="42"/>
      <c r="M620" s="86"/>
      <c r="N620" s="71"/>
      <c r="O620" s="72"/>
      <c r="P620" s="70"/>
      <c r="Q620" s="78"/>
      <c r="R620" s="79"/>
      <c r="S620" s="80"/>
      <c r="T620" s="81"/>
      <c r="U620" s="88"/>
      <c r="V620" s="80"/>
      <c r="W620" s="81"/>
      <c r="X620" s="1"/>
    </row>
    <row r="621" spans="1:24" ht="23.25">
      <c r="A621" s="1"/>
      <c r="B621" s="43"/>
      <c r="C621" s="43"/>
      <c r="D621" s="43"/>
      <c r="E621" s="43"/>
      <c r="F621" s="50"/>
      <c r="G621" s="42"/>
      <c r="H621" s="43"/>
      <c r="I621" s="44"/>
      <c r="J621" s="48" t="s">
        <v>140</v>
      </c>
      <c r="K621" s="49"/>
      <c r="L621" s="42"/>
      <c r="M621" s="86"/>
      <c r="N621" s="71"/>
      <c r="O621" s="72"/>
      <c r="P621" s="70"/>
      <c r="Q621" s="78"/>
      <c r="R621" s="79"/>
      <c r="S621" s="80">
        <f>+S622+S623</f>
        <v>93423.9</v>
      </c>
      <c r="T621" s="80">
        <f>+T622+T623</f>
        <v>100828.7</v>
      </c>
      <c r="U621" s="80">
        <f>+U622+U623</f>
        <v>80761.2</v>
      </c>
      <c r="V621" s="80">
        <f>U621/S621*100</f>
        <v>86.44597367483054</v>
      </c>
      <c r="W621" s="81">
        <f>U621/T621*100</f>
        <v>80.09743257624069</v>
      </c>
      <c r="X621" s="1"/>
    </row>
    <row r="622" spans="1:24" ht="23.25">
      <c r="A622" s="1"/>
      <c r="B622" s="43"/>
      <c r="C622" s="43"/>
      <c r="D622" s="43"/>
      <c r="E622" s="43"/>
      <c r="F622" s="41"/>
      <c r="G622" s="42"/>
      <c r="H622" s="43"/>
      <c r="I622" s="44"/>
      <c r="J622" s="48" t="s">
        <v>40</v>
      </c>
      <c r="K622" s="49"/>
      <c r="L622" s="42"/>
      <c r="M622" s="86"/>
      <c r="N622" s="71"/>
      <c r="O622" s="72"/>
      <c r="P622" s="70"/>
      <c r="Q622" s="78"/>
      <c r="R622" s="79"/>
      <c r="S622" s="80"/>
      <c r="T622" s="80"/>
      <c r="U622" s="80"/>
      <c r="V622" s="80"/>
      <c r="W622" s="81"/>
      <c r="X622" s="1"/>
    </row>
    <row r="623" spans="1:24" ht="23.25">
      <c r="A623" s="1"/>
      <c r="B623" s="43"/>
      <c r="C623" s="43"/>
      <c r="D623" s="43"/>
      <c r="E623" s="43"/>
      <c r="F623" s="50"/>
      <c r="G623" s="42"/>
      <c r="H623" s="43"/>
      <c r="I623" s="44"/>
      <c r="J623" s="48" t="s">
        <v>41</v>
      </c>
      <c r="K623" s="49"/>
      <c r="L623" s="42"/>
      <c r="M623" s="86"/>
      <c r="N623" s="71"/>
      <c r="O623" s="72"/>
      <c r="P623" s="70"/>
      <c r="Q623" s="78"/>
      <c r="R623" s="79"/>
      <c r="S623" s="80">
        <f>+S627</f>
        <v>93423.9</v>
      </c>
      <c r="T623" s="80">
        <f>+T627</f>
        <v>100828.7</v>
      </c>
      <c r="U623" s="80">
        <f>+U627</f>
        <v>80761.2</v>
      </c>
      <c r="V623" s="80">
        <f>U623/S623*100</f>
        <v>86.44597367483054</v>
      </c>
      <c r="W623" s="81">
        <f>U623/T623*100</f>
        <v>80.09743257624069</v>
      </c>
      <c r="X623" s="1"/>
    </row>
    <row r="624" spans="1:24" ht="23.25">
      <c r="A624" s="1"/>
      <c r="B624" s="43"/>
      <c r="C624" s="43"/>
      <c r="D624" s="43"/>
      <c r="E624" s="43"/>
      <c r="F624" s="41"/>
      <c r="G624" s="42"/>
      <c r="H624" s="40"/>
      <c r="I624" s="44"/>
      <c r="J624" s="48"/>
      <c r="K624" s="49"/>
      <c r="L624" s="42"/>
      <c r="M624" s="86"/>
      <c r="N624" s="71"/>
      <c r="O624" s="72"/>
      <c r="P624" s="70"/>
      <c r="Q624" s="78"/>
      <c r="R624" s="79"/>
      <c r="S624" s="80"/>
      <c r="T624" s="81"/>
      <c r="U624" s="88"/>
      <c r="V624" s="80"/>
      <c r="W624" s="81"/>
      <c r="X624" s="1"/>
    </row>
    <row r="625" spans="1:24" ht="23.25">
      <c r="A625" s="1"/>
      <c r="B625" s="43"/>
      <c r="C625" s="43"/>
      <c r="D625" s="43"/>
      <c r="E625" s="43"/>
      <c r="F625" s="41"/>
      <c r="G625" s="40" t="s">
        <v>208</v>
      </c>
      <c r="H625" s="40"/>
      <c r="I625" s="44"/>
      <c r="J625" s="48" t="s">
        <v>209</v>
      </c>
      <c r="K625" s="49"/>
      <c r="L625" s="42"/>
      <c r="M625" s="86"/>
      <c r="N625" s="71"/>
      <c r="O625" s="72"/>
      <c r="P625" s="70"/>
      <c r="Q625" s="78"/>
      <c r="R625" s="79"/>
      <c r="S625" s="80">
        <f>+S626+S627</f>
        <v>93423.9</v>
      </c>
      <c r="T625" s="80">
        <f>+T626+T627</f>
        <v>100828.7</v>
      </c>
      <c r="U625" s="80">
        <f>+U626+U627</f>
        <v>80761.2</v>
      </c>
      <c r="V625" s="80">
        <f>U625/S625*100</f>
        <v>86.44597367483054</v>
      </c>
      <c r="W625" s="81">
        <f>U625/T625*100</f>
        <v>80.09743257624069</v>
      </c>
      <c r="X625" s="1"/>
    </row>
    <row r="626" spans="1:24" ht="23.25">
      <c r="A626" s="1"/>
      <c r="B626" s="43"/>
      <c r="C626" s="43"/>
      <c r="D626" s="43"/>
      <c r="E626" s="43"/>
      <c r="F626" s="50"/>
      <c r="G626" s="42"/>
      <c r="H626" s="40"/>
      <c r="I626" s="44"/>
      <c r="J626" s="48" t="s">
        <v>40</v>
      </c>
      <c r="K626" s="49"/>
      <c r="L626" s="42"/>
      <c r="M626" s="86"/>
      <c r="N626" s="71"/>
      <c r="O626" s="72"/>
      <c r="P626" s="70"/>
      <c r="Q626" s="78"/>
      <c r="R626" s="79"/>
      <c r="S626" s="80"/>
      <c r="T626" s="80"/>
      <c r="U626" s="80"/>
      <c r="V626" s="80"/>
      <c r="W626" s="81"/>
      <c r="X626" s="1"/>
    </row>
    <row r="627" spans="1:24" ht="23.25">
      <c r="A627" s="1"/>
      <c r="B627" s="43"/>
      <c r="C627" s="43"/>
      <c r="D627" s="43"/>
      <c r="E627" s="43"/>
      <c r="F627" s="41"/>
      <c r="G627" s="42"/>
      <c r="H627" s="40"/>
      <c r="I627" s="44"/>
      <c r="J627" s="48" t="s">
        <v>41</v>
      </c>
      <c r="K627" s="49"/>
      <c r="L627" s="42"/>
      <c r="M627" s="86"/>
      <c r="N627" s="71"/>
      <c r="O627" s="72"/>
      <c r="P627" s="70"/>
      <c r="Q627" s="78"/>
      <c r="R627" s="79"/>
      <c r="S627" s="80">
        <f>+S652</f>
        <v>93423.9</v>
      </c>
      <c r="T627" s="80">
        <f>+T652</f>
        <v>100828.7</v>
      </c>
      <c r="U627" s="80">
        <f>+U652</f>
        <v>80761.2</v>
      </c>
      <c r="V627" s="80">
        <f>U627/S627*100</f>
        <v>86.44597367483054</v>
      </c>
      <c r="W627" s="81">
        <f>U627/T627*100</f>
        <v>80.09743257624069</v>
      </c>
      <c r="X627" s="1"/>
    </row>
    <row r="628" spans="1:24" ht="23.25">
      <c r="A628" s="1"/>
      <c r="B628" s="43"/>
      <c r="C628" s="43"/>
      <c r="D628" s="43"/>
      <c r="E628" s="43"/>
      <c r="F628" s="50"/>
      <c r="G628" s="42"/>
      <c r="H628" s="43"/>
      <c r="I628" s="44"/>
      <c r="J628" s="48"/>
      <c r="K628" s="49"/>
      <c r="L628" s="42"/>
      <c r="M628" s="86"/>
      <c r="N628" s="71"/>
      <c r="O628" s="72"/>
      <c r="P628" s="70"/>
      <c r="Q628" s="78"/>
      <c r="R628" s="79"/>
      <c r="S628" s="80"/>
      <c r="T628" s="81"/>
      <c r="U628" s="88"/>
      <c r="V628" s="80"/>
      <c r="W628" s="81"/>
      <c r="X628" s="1"/>
    </row>
    <row r="629" spans="1:24" ht="23.25">
      <c r="A629" s="1"/>
      <c r="B629" s="43"/>
      <c r="C629" s="43"/>
      <c r="D629" s="43"/>
      <c r="E629" s="43"/>
      <c r="F629" s="50"/>
      <c r="G629" s="42"/>
      <c r="H629" s="40"/>
      <c r="I629" s="44"/>
      <c r="J629" s="48"/>
      <c r="K629" s="49"/>
      <c r="L629" s="42"/>
      <c r="M629" s="86"/>
      <c r="N629" s="71"/>
      <c r="O629" s="72"/>
      <c r="P629" s="70"/>
      <c r="Q629" s="78"/>
      <c r="R629" s="79"/>
      <c r="S629" s="80"/>
      <c r="T629" s="81"/>
      <c r="U629" s="88"/>
      <c r="V629" s="80"/>
      <c r="W629" s="81"/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238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35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24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36</v>
      </c>
      <c r="O634" s="62"/>
      <c r="P634" s="62"/>
      <c r="Q634" s="62"/>
      <c r="R634" s="63"/>
      <c r="S634" s="14" t="s">
        <v>2</v>
      </c>
      <c r="T634" s="15"/>
      <c r="U634" s="15"/>
      <c r="V634" s="15"/>
      <c r="W634" s="16"/>
      <c r="X634" s="1"/>
    </row>
    <row r="635" spans="1:24" ht="23.25">
      <c r="A635" s="1"/>
      <c r="B635" s="20" t="s">
        <v>25</v>
      </c>
      <c r="C635" s="21"/>
      <c r="D635" s="21"/>
      <c r="E635" s="21"/>
      <c r="F635" s="21"/>
      <c r="G635" s="21"/>
      <c r="H635" s="61"/>
      <c r="I635" s="1"/>
      <c r="J635" s="2" t="s">
        <v>4</v>
      </c>
      <c r="K635" s="18"/>
      <c r="L635" s="23" t="s">
        <v>33</v>
      </c>
      <c r="M635" s="23" t="s">
        <v>21</v>
      </c>
      <c r="N635" s="64"/>
      <c r="O635" s="17"/>
      <c r="P635" s="65"/>
      <c r="Q635" s="23" t="s">
        <v>3</v>
      </c>
      <c r="R635" s="16"/>
      <c r="S635" s="20" t="s">
        <v>37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34</v>
      </c>
      <c r="M636" s="30" t="s">
        <v>22</v>
      </c>
      <c r="N636" s="28" t="s">
        <v>6</v>
      </c>
      <c r="O636" s="67" t="s">
        <v>7</v>
      </c>
      <c r="P636" s="28" t="s">
        <v>8</v>
      </c>
      <c r="Q636" s="20" t="s">
        <v>31</v>
      </c>
      <c r="R636" s="22"/>
      <c r="S636" s="24"/>
      <c r="T636" s="25"/>
      <c r="U636" s="1"/>
      <c r="V636" s="14" t="s">
        <v>3</v>
      </c>
      <c r="W636" s="16"/>
      <c r="X636" s="1"/>
    </row>
    <row r="637" spans="1:24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7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20</v>
      </c>
      <c r="M637" s="28" t="s">
        <v>23</v>
      </c>
      <c r="N637" s="28"/>
      <c r="O637" s="28"/>
      <c r="P637" s="28"/>
      <c r="Q637" s="26" t="s">
        <v>26</v>
      </c>
      <c r="R637" s="29" t="s">
        <v>26</v>
      </c>
      <c r="S637" s="30" t="s">
        <v>6</v>
      </c>
      <c r="T637" s="28" t="s">
        <v>9</v>
      </c>
      <c r="U637" s="26" t="s">
        <v>10</v>
      </c>
      <c r="V637" s="14" t="s">
        <v>11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27</v>
      </c>
      <c r="R638" s="37" t="s">
        <v>28</v>
      </c>
      <c r="S638" s="31"/>
      <c r="T638" s="32"/>
      <c r="U638" s="33"/>
      <c r="V638" s="38" t="s">
        <v>29</v>
      </c>
      <c r="W638" s="39" t="s">
        <v>30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40" t="s">
        <v>109</v>
      </c>
      <c r="C640" s="40" t="s">
        <v>164</v>
      </c>
      <c r="D640" s="40" t="s">
        <v>61</v>
      </c>
      <c r="E640" s="40" t="s">
        <v>64</v>
      </c>
      <c r="F640" s="50" t="s">
        <v>137</v>
      </c>
      <c r="G640" s="42"/>
      <c r="H640" s="43"/>
      <c r="I640" s="44"/>
      <c r="J640" s="48" t="s">
        <v>197</v>
      </c>
      <c r="K640" s="49"/>
      <c r="L640" s="42" t="s">
        <v>199</v>
      </c>
      <c r="M640" s="86"/>
      <c r="N640" s="71"/>
      <c r="O640" s="72"/>
      <c r="P640" s="70"/>
      <c r="Q640" s="78"/>
      <c r="R640" s="79"/>
      <c r="S640" s="80"/>
      <c r="T640" s="81"/>
      <c r="U640" s="88"/>
      <c r="V640" s="80"/>
      <c r="W640" s="81"/>
      <c r="X640" s="1"/>
    </row>
    <row r="641" spans="1:24" ht="23.25">
      <c r="A641" s="1"/>
      <c r="B641" s="43"/>
      <c r="C641" s="43"/>
      <c r="D641" s="43"/>
      <c r="E641" s="43"/>
      <c r="F641" s="41"/>
      <c r="G641" s="42"/>
      <c r="H641" s="43"/>
      <c r="I641" s="44"/>
      <c r="J641" s="48" t="s">
        <v>198</v>
      </c>
      <c r="K641" s="49"/>
      <c r="L641" s="42" t="s">
        <v>160</v>
      </c>
      <c r="M641" s="86" t="s">
        <v>117</v>
      </c>
      <c r="N641" s="71">
        <v>100</v>
      </c>
      <c r="O641" s="72">
        <v>100</v>
      </c>
      <c r="P641" s="70">
        <f>26/20*100</f>
        <v>130</v>
      </c>
      <c r="Q641" s="78">
        <f>P641/N641*100</f>
        <v>130</v>
      </c>
      <c r="R641" s="79">
        <f>P641/O641*100</f>
        <v>130</v>
      </c>
      <c r="S641" s="80"/>
      <c r="T641" s="81"/>
      <c r="U641" s="88"/>
      <c r="V641" s="80"/>
      <c r="W641" s="81"/>
      <c r="X641" s="1"/>
    </row>
    <row r="642" spans="1:24" ht="23.25">
      <c r="A642" s="1"/>
      <c r="B642" s="43"/>
      <c r="C642" s="43"/>
      <c r="D642" s="43"/>
      <c r="E642" s="43"/>
      <c r="F642" s="41"/>
      <c r="G642" s="42"/>
      <c r="H642" s="43"/>
      <c r="I642" s="44"/>
      <c r="J642" s="48" t="s">
        <v>40</v>
      </c>
      <c r="K642" s="49"/>
      <c r="L642" s="42"/>
      <c r="M642" s="86"/>
      <c r="N642" s="71"/>
      <c r="O642" s="72"/>
      <c r="P642" s="70"/>
      <c r="Q642" s="78"/>
      <c r="R642" s="79"/>
      <c r="S642" s="80"/>
      <c r="T642" s="81"/>
      <c r="U642" s="88"/>
      <c r="V642" s="80"/>
      <c r="W642" s="81"/>
      <c r="X642" s="1"/>
    </row>
    <row r="643" spans="1:24" ht="23.25">
      <c r="A643" s="1"/>
      <c r="B643" s="43"/>
      <c r="C643" s="43"/>
      <c r="D643" s="43"/>
      <c r="E643" s="43"/>
      <c r="F643" s="41"/>
      <c r="G643" s="42"/>
      <c r="H643" s="43"/>
      <c r="I643" s="44"/>
      <c r="J643" s="48" t="s">
        <v>41</v>
      </c>
      <c r="K643" s="49"/>
      <c r="L643" s="42"/>
      <c r="M643" s="86"/>
      <c r="N643" s="71"/>
      <c r="O643" s="72"/>
      <c r="P643" s="70"/>
      <c r="Q643" s="78"/>
      <c r="R643" s="79"/>
      <c r="S643" s="80"/>
      <c r="T643" s="81"/>
      <c r="U643" s="88"/>
      <c r="V643" s="80"/>
      <c r="W643" s="81"/>
      <c r="X643" s="1"/>
    </row>
    <row r="644" spans="1:24" ht="23.25">
      <c r="A644" s="1"/>
      <c r="B644" s="43"/>
      <c r="C644" s="43"/>
      <c r="D644" s="43"/>
      <c r="E644" s="43"/>
      <c r="F644" s="50"/>
      <c r="G644" s="42"/>
      <c r="H644" s="43"/>
      <c r="I644" s="44"/>
      <c r="J644" s="48"/>
      <c r="K644" s="49"/>
      <c r="L644" s="42"/>
      <c r="M644" s="86"/>
      <c r="N644" s="71"/>
      <c r="O644" s="72"/>
      <c r="P644" s="70"/>
      <c r="Q644" s="78"/>
      <c r="R644" s="79"/>
      <c r="S644" s="80"/>
      <c r="T644" s="81"/>
      <c r="U644" s="88"/>
      <c r="V644" s="80"/>
      <c r="W644" s="81"/>
      <c r="X644" s="1"/>
    </row>
    <row r="645" spans="1:24" ht="23.25">
      <c r="A645" s="1"/>
      <c r="B645" s="43"/>
      <c r="C645" s="43"/>
      <c r="D645" s="43"/>
      <c r="E645" s="43"/>
      <c r="F645" s="41"/>
      <c r="G645" s="42"/>
      <c r="H645" s="43"/>
      <c r="I645" s="44"/>
      <c r="J645" s="48" t="s">
        <v>161</v>
      </c>
      <c r="K645" s="49"/>
      <c r="L645" s="42" t="s">
        <v>163</v>
      </c>
      <c r="M645" s="86"/>
      <c r="N645" s="71"/>
      <c r="O645" s="72"/>
      <c r="P645" s="70"/>
      <c r="Q645" s="78"/>
      <c r="R645" s="79"/>
      <c r="S645" s="80"/>
      <c r="T645" s="81"/>
      <c r="U645" s="88"/>
      <c r="V645" s="80"/>
      <c r="W645" s="81"/>
      <c r="X645" s="1"/>
    </row>
    <row r="646" spans="1:24" ht="23.25">
      <c r="A646" s="1"/>
      <c r="B646" s="43"/>
      <c r="C646" s="43"/>
      <c r="D646" s="43"/>
      <c r="E646" s="43"/>
      <c r="F646" s="41"/>
      <c r="G646" s="42"/>
      <c r="H646" s="40"/>
      <c r="I646" s="44"/>
      <c r="J646" s="48" t="s">
        <v>162</v>
      </c>
      <c r="K646" s="49"/>
      <c r="L646" s="42" t="s">
        <v>196</v>
      </c>
      <c r="M646" s="86" t="s">
        <v>117</v>
      </c>
      <c r="N646" s="71">
        <v>100</v>
      </c>
      <c r="O646" s="72">
        <v>100</v>
      </c>
      <c r="P646" s="70">
        <f>137/130*100</f>
        <v>105.38461538461539</v>
      </c>
      <c r="Q646" s="78">
        <f>P646/N646*100</f>
        <v>105.38461538461539</v>
      </c>
      <c r="R646" s="79">
        <f>P646/O646*100</f>
        <v>105.38461538461539</v>
      </c>
      <c r="S646" s="80"/>
      <c r="T646" s="81"/>
      <c r="U646" s="88"/>
      <c r="V646" s="80"/>
      <c r="W646" s="81"/>
      <c r="X646" s="1"/>
    </row>
    <row r="647" spans="1:24" ht="23.25">
      <c r="A647" s="1"/>
      <c r="B647" s="43"/>
      <c r="C647" s="43"/>
      <c r="D647" s="43"/>
      <c r="E647" s="43"/>
      <c r="F647" s="41"/>
      <c r="G647" s="42"/>
      <c r="H647" s="43"/>
      <c r="I647" s="44"/>
      <c r="J647" s="48" t="s">
        <v>40</v>
      </c>
      <c r="K647" s="49"/>
      <c r="L647" s="42"/>
      <c r="M647" s="86"/>
      <c r="N647" s="71"/>
      <c r="O647" s="72"/>
      <c r="P647" s="70"/>
      <c r="Q647" s="78"/>
      <c r="R647" s="79"/>
      <c r="S647" s="80"/>
      <c r="T647" s="81"/>
      <c r="U647" s="88"/>
      <c r="V647" s="80"/>
      <c r="W647" s="81"/>
      <c r="X647" s="1"/>
    </row>
    <row r="648" spans="1:24" ht="23.25">
      <c r="A648" s="1"/>
      <c r="B648" s="43"/>
      <c r="C648" s="43"/>
      <c r="D648" s="43"/>
      <c r="E648" s="43"/>
      <c r="F648" s="41"/>
      <c r="G648" s="42"/>
      <c r="H648" s="43"/>
      <c r="I648" s="44"/>
      <c r="J648" s="48" t="s">
        <v>41</v>
      </c>
      <c r="K648" s="49"/>
      <c r="L648" s="42"/>
      <c r="M648" s="86"/>
      <c r="N648" s="71"/>
      <c r="O648" s="72"/>
      <c r="P648" s="70"/>
      <c r="Q648" s="78"/>
      <c r="R648" s="79"/>
      <c r="S648" s="80"/>
      <c r="T648" s="81"/>
      <c r="U648" s="88"/>
      <c r="V648" s="80"/>
      <c r="W648" s="81"/>
      <c r="X648" s="1"/>
    </row>
    <row r="649" spans="1:24" ht="23.25">
      <c r="A649" s="1"/>
      <c r="B649" s="43"/>
      <c r="C649" s="43"/>
      <c r="D649" s="43"/>
      <c r="E649" s="43"/>
      <c r="F649" s="41"/>
      <c r="G649" s="42"/>
      <c r="H649" s="43"/>
      <c r="I649" s="44"/>
      <c r="J649" s="48"/>
      <c r="K649" s="49"/>
      <c r="L649" s="42"/>
      <c r="M649" s="86"/>
      <c r="N649" s="71"/>
      <c r="O649" s="72"/>
      <c r="P649" s="70"/>
      <c r="Q649" s="78"/>
      <c r="R649" s="79"/>
      <c r="S649" s="80"/>
      <c r="T649" s="81"/>
      <c r="U649" s="88"/>
      <c r="V649" s="80"/>
      <c r="W649" s="81"/>
      <c r="X649" s="1"/>
    </row>
    <row r="650" spans="1:24" ht="23.25">
      <c r="A650" s="1"/>
      <c r="B650" s="43"/>
      <c r="C650" s="43"/>
      <c r="D650" s="43"/>
      <c r="E650" s="43"/>
      <c r="F650" s="41"/>
      <c r="G650" s="42"/>
      <c r="H650" s="40" t="s">
        <v>67</v>
      </c>
      <c r="I650" s="44"/>
      <c r="J650" s="48" t="s">
        <v>68</v>
      </c>
      <c r="K650" s="49"/>
      <c r="L650" s="42"/>
      <c r="M650" s="86"/>
      <c r="N650" s="71"/>
      <c r="O650" s="72"/>
      <c r="P650" s="70"/>
      <c r="Q650" s="78"/>
      <c r="R650" s="79"/>
      <c r="S650" s="80">
        <f>+S651+S652</f>
        <v>93423.9</v>
      </c>
      <c r="T650" s="81">
        <f>+T651+T652</f>
        <v>100828.7</v>
      </c>
      <c r="U650" s="88">
        <f>+U651+U652</f>
        <v>80761.2</v>
      </c>
      <c r="V650" s="80">
        <f>U650/S650*100</f>
        <v>86.44597367483054</v>
      </c>
      <c r="W650" s="81">
        <f>U650/T650*100</f>
        <v>80.09743257624069</v>
      </c>
      <c r="X650" s="1"/>
    </row>
    <row r="651" spans="1:24" ht="23.25">
      <c r="A651" s="1"/>
      <c r="B651" s="43"/>
      <c r="C651" s="43"/>
      <c r="D651" s="43"/>
      <c r="E651" s="43"/>
      <c r="F651" s="41"/>
      <c r="G651" s="42"/>
      <c r="H651" s="43"/>
      <c r="I651" s="44"/>
      <c r="J651" s="48" t="s">
        <v>40</v>
      </c>
      <c r="K651" s="49"/>
      <c r="L651" s="42"/>
      <c r="M651" s="86"/>
      <c r="N651" s="71"/>
      <c r="O651" s="72"/>
      <c r="P651" s="70"/>
      <c r="Q651" s="78"/>
      <c r="R651" s="79"/>
      <c r="S651" s="80"/>
      <c r="T651" s="81"/>
      <c r="U651" s="88"/>
      <c r="V651" s="80"/>
      <c r="W651" s="81"/>
      <c r="X651" s="1"/>
    </row>
    <row r="652" spans="1:24" ht="23.25">
      <c r="A652" s="1"/>
      <c r="B652" s="40"/>
      <c r="C652" s="40"/>
      <c r="D652" s="40"/>
      <c r="E652" s="40"/>
      <c r="F652" s="50"/>
      <c r="G652" s="42"/>
      <c r="H652" s="40"/>
      <c r="I652" s="44"/>
      <c r="J652" s="48" t="s">
        <v>41</v>
      </c>
      <c r="K652" s="49"/>
      <c r="L652" s="42"/>
      <c r="M652" s="86"/>
      <c r="N652" s="71"/>
      <c r="O652" s="72"/>
      <c r="P652" s="70"/>
      <c r="Q652" s="78"/>
      <c r="R652" s="79"/>
      <c r="S652" s="80">
        <v>93423.9</v>
      </c>
      <c r="T652" s="81">
        <v>100828.7</v>
      </c>
      <c r="U652" s="88">
        <v>80761.2</v>
      </c>
      <c r="V652" s="80">
        <f>U652/S652*100</f>
        <v>86.44597367483054</v>
      </c>
      <c r="W652" s="81">
        <f>U652/T652*100</f>
        <v>80.09743257624069</v>
      </c>
      <c r="X652" s="1"/>
    </row>
    <row r="653" spans="1:24" ht="23.25">
      <c r="A653" s="1"/>
      <c r="B653" s="40"/>
      <c r="C653" s="40"/>
      <c r="D653" s="40"/>
      <c r="E653" s="40"/>
      <c r="F653" s="41"/>
      <c r="G653" s="42"/>
      <c r="H653" s="43"/>
      <c r="I653" s="44"/>
      <c r="J653" s="48"/>
      <c r="K653" s="49"/>
      <c r="L653" s="42"/>
      <c r="M653" s="86"/>
      <c r="N653" s="71"/>
      <c r="O653" s="72"/>
      <c r="P653" s="70"/>
      <c r="Q653" s="78"/>
      <c r="R653" s="79"/>
      <c r="S653" s="80"/>
      <c r="T653" s="81"/>
      <c r="U653" s="88"/>
      <c r="V653" s="80"/>
      <c r="W653" s="81"/>
      <c r="X653" s="1"/>
    </row>
    <row r="654" spans="1:24" ht="23.25">
      <c r="A654" s="1"/>
      <c r="B654" s="43"/>
      <c r="C654" s="43"/>
      <c r="D654" s="43"/>
      <c r="E654" s="43"/>
      <c r="F654" s="50" t="s">
        <v>200</v>
      </c>
      <c r="G654" s="42"/>
      <c r="H654" s="40"/>
      <c r="I654" s="44"/>
      <c r="J654" s="48" t="s">
        <v>201</v>
      </c>
      <c r="K654" s="49"/>
      <c r="L654" s="42"/>
      <c r="M654" s="86"/>
      <c r="N654" s="71"/>
      <c r="O654" s="72"/>
      <c r="P654" s="70"/>
      <c r="Q654" s="78"/>
      <c r="R654" s="79"/>
      <c r="S654" s="80">
        <f>+S655+S656</f>
        <v>11327953</v>
      </c>
      <c r="T654" s="80">
        <f>+T655+T656</f>
        <v>11327953</v>
      </c>
      <c r="U654" s="80">
        <f>+U655+U656</f>
        <v>11327953</v>
      </c>
      <c r="V654" s="80">
        <f>U654/S654*100</f>
        <v>100</v>
      </c>
      <c r="W654" s="81">
        <f>U654/T654*100</f>
        <v>100</v>
      </c>
      <c r="X654" s="1"/>
    </row>
    <row r="655" spans="1:24" ht="23.25">
      <c r="A655" s="1"/>
      <c r="B655" s="43"/>
      <c r="C655" s="43"/>
      <c r="D655" s="43"/>
      <c r="E655" s="43"/>
      <c r="F655" s="41"/>
      <c r="G655" s="42"/>
      <c r="H655" s="40"/>
      <c r="I655" s="44"/>
      <c r="J655" s="48" t="s">
        <v>40</v>
      </c>
      <c r="K655" s="49"/>
      <c r="L655" s="42"/>
      <c r="M655" s="86"/>
      <c r="N655" s="71"/>
      <c r="O655" s="72"/>
      <c r="P655" s="70"/>
      <c r="Q655" s="78"/>
      <c r="R655" s="79"/>
      <c r="S655" s="80"/>
      <c r="T655" s="80"/>
      <c r="U655" s="80"/>
      <c r="V655" s="80"/>
      <c r="W655" s="81"/>
      <c r="X655" s="1"/>
    </row>
    <row r="656" spans="1:24" ht="23.25">
      <c r="A656" s="1"/>
      <c r="B656" s="43"/>
      <c r="C656" s="43"/>
      <c r="D656" s="43"/>
      <c r="E656" s="43"/>
      <c r="F656" s="41"/>
      <c r="G656" s="42"/>
      <c r="H656" s="43"/>
      <c r="I656" s="44"/>
      <c r="J656" s="48" t="s">
        <v>41</v>
      </c>
      <c r="K656" s="49"/>
      <c r="L656" s="42"/>
      <c r="M656" s="86"/>
      <c r="N656" s="71"/>
      <c r="O656" s="72"/>
      <c r="P656" s="70"/>
      <c r="Q656" s="78"/>
      <c r="R656" s="79"/>
      <c r="S656" s="80">
        <f>+S660</f>
        <v>11327953</v>
      </c>
      <c r="T656" s="80">
        <f>+T660</f>
        <v>11327953</v>
      </c>
      <c r="U656" s="80">
        <f>+U660</f>
        <v>11327953</v>
      </c>
      <c r="V656" s="80">
        <f>U656/S656*100</f>
        <v>100</v>
      </c>
      <c r="W656" s="81">
        <f>U656/T656*100</f>
        <v>100</v>
      </c>
      <c r="X656" s="1"/>
    </row>
    <row r="657" spans="1:24" ht="23.25">
      <c r="A657" s="1"/>
      <c r="B657" s="43"/>
      <c r="C657" s="43"/>
      <c r="D657" s="43"/>
      <c r="E657" s="43"/>
      <c r="F657" s="41"/>
      <c r="G657" s="42"/>
      <c r="H657" s="43"/>
      <c r="I657" s="44"/>
      <c r="J657" s="48"/>
      <c r="K657" s="49"/>
      <c r="L657" s="42"/>
      <c r="M657" s="86"/>
      <c r="N657" s="71"/>
      <c r="O657" s="72"/>
      <c r="P657" s="70"/>
      <c r="Q657" s="78"/>
      <c r="R657" s="79"/>
      <c r="S657" s="80"/>
      <c r="T657" s="80"/>
      <c r="U657" s="80"/>
      <c r="V657" s="80"/>
      <c r="W657" s="81"/>
      <c r="X657" s="1"/>
    </row>
    <row r="658" spans="1:24" ht="23.25">
      <c r="A658" s="1"/>
      <c r="B658" s="43"/>
      <c r="C658" s="43"/>
      <c r="D658" s="43"/>
      <c r="E658" s="43"/>
      <c r="F658" s="41"/>
      <c r="G658" s="40" t="s">
        <v>208</v>
      </c>
      <c r="H658" s="40"/>
      <c r="I658" s="44"/>
      <c r="J658" s="48" t="s">
        <v>209</v>
      </c>
      <c r="K658" s="49"/>
      <c r="L658" s="42"/>
      <c r="M658" s="86"/>
      <c r="N658" s="71"/>
      <c r="O658" s="72"/>
      <c r="P658" s="70"/>
      <c r="Q658" s="78"/>
      <c r="R658" s="79"/>
      <c r="S658" s="80">
        <f>+S659+S660</f>
        <v>11327953</v>
      </c>
      <c r="T658" s="80">
        <f>+T659+T660</f>
        <v>11327953</v>
      </c>
      <c r="U658" s="80">
        <f>+U659+U660</f>
        <v>11327953</v>
      </c>
      <c r="V658" s="80">
        <f>U658/S658*100</f>
        <v>100</v>
      </c>
      <c r="W658" s="81">
        <f>U658/T658*100</f>
        <v>100</v>
      </c>
      <c r="X658" s="1"/>
    </row>
    <row r="659" spans="1:24" ht="23.25">
      <c r="A659" s="1"/>
      <c r="B659" s="43"/>
      <c r="C659" s="43"/>
      <c r="D659" s="43"/>
      <c r="E659" s="43"/>
      <c r="F659" s="41"/>
      <c r="G659" s="42"/>
      <c r="H659" s="40"/>
      <c r="I659" s="44"/>
      <c r="J659" s="48" t="s">
        <v>40</v>
      </c>
      <c r="K659" s="49"/>
      <c r="L659" s="42"/>
      <c r="M659" s="86"/>
      <c r="N659" s="71"/>
      <c r="O659" s="72"/>
      <c r="P659" s="70"/>
      <c r="Q659" s="78"/>
      <c r="R659" s="79"/>
      <c r="S659" s="80"/>
      <c r="T659" s="80"/>
      <c r="U659" s="80"/>
      <c r="V659" s="80"/>
      <c r="W659" s="81"/>
      <c r="X659" s="1"/>
    </row>
    <row r="660" spans="1:24" ht="23.25">
      <c r="A660" s="1"/>
      <c r="B660" s="43"/>
      <c r="C660" s="43"/>
      <c r="D660" s="43"/>
      <c r="E660" s="43"/>
      <c r="F660" s="41"/>
      <c r="G660" s="42"/>
      <c r="H660" s="40"/>
      <c r="I660" s="44"/>
      <c r="J660" s="48" t="s">
        <v>41</v>
      </c>
      <c r="K660" s="49"/>
      <c r="L660" s="42"/>
      <c r="M660" s="86"/>
      <c r="N660" s="71"/>
      <c r="O660" s="72"/>
      <c r="P660" s="70"/>
      <c r="Q660" s="78"/>
      <c r="R660" s="79"/>
      <c r="S660" s="80">
        <f>+S664</f>
        <v>11327953</v>
      </c>
      <c r="T660" s="80">
        <f>+T664</f>
        <v>11327953</v>
      </c>
      <c r="U660" s="80">
        <f>+U664</f>
        <v>11327953</v>
      </c>
      <c r="V660" s="80">
        <f>U660/S660*100</f>
        <v>100</v>
      </c>
      <c r="W660" s="81">
        <f>U660/T660*100</f>
        <v>100</v>
      </c>
      <c r="X660" s="1"/>
    </row>
    <row r="661" spans="1:24" ht="23.25">
      <c r="A661" s="1"/>
      <c r="B661" s="43"/>
      <c r="C661" s="43"/>
      <c r="D661" s="43"/>
      <c r="E661" s="43"/>
      <c r="F661" s="41"/>
      <c r="G661" s="42"/>
      <c r="H661" s="43"/>
      <c r="I661" s="44"/>
      <c r="J661" s="48"/>
      <c r="K661" s="49"/>
      <c r="L661" s="42"/>
      <c r="M661" s="86"/>
      <c r="N661" s="71"/>
      <c r="O661" s="72"/>
      <c r="P661" s="70"/>
      <c r="Q661" s="78"/>
      <c r="R661" s="79"/>
      <c r="S661" s="80"/>
      <c r="T661" s="81"/>
      <c r="U661" s="88"/>
      <c r="V661" s="80"/>
      <c r="W661" s="81"/>
      <c r="X661" s="1"/>
    </row>
    <row r="662" spans="1:24" ht="23.25">
      <c r="A662" s="1"/>
      <c r="B662" s="43"/>
      <c r="C662" s="43"/>
      <c r="D662" s="43"/>
      <c r="E662" s="43"/>
      <c r="F662" s="41"/>
      <c r="G662" s="42"/>
      <c r="H662" s="40" t="s">
        <v>202</v>
      </c>
      <c r="I662" s="44"/>
      <c r="J662" s="48" t="s">
        <v>203</v>
      </c>
      <c r="K662" s="49"/>
      <c r="L662" s="42"/>
      <c r="M662" s="86"/>
      <c r="N662" s="71"/>
      <c r="O662" s="72"/>
      <c r="P662" s="70"/>
      <c r="Q662" s="78"/>
      <c r="R662" s="79"/>
      <c r="S662" s="80">
        <f>+S663+S664</f>
        <v>11327953</v>
      </c>
      <c r="T662" s="81">
        <f>+T663+T664</f>
        <v>11327953</v>
      </c>
      <c r="U662" s="88">
        <f>+U663+U664</f>
        <v>11327953</v>
      </c>
      <c r="V662" s="80">
        <f>U662/S662*100</f>
        <v>100</v>
      </c>
      <c r="W662" s="81">
        <f>U662/T662*100</f>
        <v>100</v>
      </c>
      <c r="X662" s="1"/>
    </row>
    <row r="663" spans="1:24" ht="23.25">
      <c r="A663" s="1"/>
      <c r="B663" s="43"/>
      <c r="C663" s="43"/>
      <c r="D663" s="43"/>
      <c r="E663" s="43"/>
      <c r="F663" s="41"/>
      <c r="G663" s="42"/>
      <c r="H663" s="43"/>
      <c r="I663" s="44"/>
      <c r="J663" s="48" t="s">
        <v>40</v>
      </c>
      <c r="K663" s="49"/>
      <c r="L663" s="42"/>
      <c r="M663" s="86"/>
      <c r="N663" s="71"/>
      <c r="O663" s="72"/>
      <c r="P663" s="70"/>
      <c r="Q663" s="78"/>
      <c r="R663" s="79"/>
      <c r="S663" s="80"/>
      <c r="T663" s="81"/>
      <c r="U663" s="88"/>
      <c r="V663" s="80"/>
      <c r="W663" s="81"/>
      <c r="X663" s="1"/>
    </row>
    <row r="664" spans="1:24" ht="23.25">
      <c r="A664" s="1"/>
      <c r="B664" s="43"/>
      <c r="C664" s="43"/>
      <c r="D664" s="43"/>
      <c r="E664" s="43"/>
      <c r="F664" s="50"/>
      <c r="G664" s="42"/>
      <c r="H664" s="43"/>
      <c r="I664" s="44"/>
      <c r="J664" s="48" t="s">
        <v>41</v>
      </c>
      <c r="K664" s="49"/>
      <c r="L664" s="42"/>
      <c r="M664" s="86"/>
      <c r="N664" s="71"/>
      <c r="O664" s="72"/>
      <c r="P664" s="70"/>
      <c r="Q664" s="78"/>
      <c r="R664" s="79"/>
      <c r="S664" s="80">
        <v>11327953</v>
      </c>
      <c r="T664" s="81">
        <v>11327953</v>
      </c>
      <c r="U664" s="88">
        <v>11327953</v>
      </c>
      <c r="V664" s="80">
        <f>U664/S664*100</f>
        <v>100</v>
      </c>
      <c r="W664" s="81">
        <f>U664/T664*100</f>
        <v>100</v>
      </c>
      <c r="X664" s="1"/>
    </row>
    <row r="665" spans="1:24" ht="23.25">
      <c r="A665" s="1"/>
      <c r="B665" s="43"/>
      <c r="C665" s="43"/>
      <c r="D665" s="43"/>
      <c r="E665" s="43"/>
      <c r="F665" s="41"/>
      <c r="G665" s="42"/>
      <c r="H665" s="43"/>
      <c r="I665" s="44"/>
      <c r="J665" s="48"/>
      <c r="K665" s="49"/>
      <c r="L665" s="42"/>
      <c r="M665" s="86"/>
      <c r="N665" s="71"/>
      <c r="O665" s="72"/>
      <c r="P665" s="70"/>
      <c r="Q665" s="78"/>
      <c r="R665" s="79"/>
      <c r="S665" s="80"/>
      <c r="T665" s="81"/>
      <c r="U665" s="88"/>
      <c r="V665" s="80"/>
      <c r="W665" s="81"/>
      <c r="X665" s="1"/>
    </row>
    <row r="666" spans="1:24" ht="23.25">
      <c r="A666" s="1"/>
      <c r="B666" s="43"/>
      <c r="C666" s="43"/>
      <c r="D666" s="43"/>
      <c r="E666" s="43"/>
      <c r="F666" s="50" t="s">
        <v>143</v>
      </c>
      <c r="G666" s="42"/>
      <c r="H666" s="43"/>
      <c r="I666" s="44"/>
      <c r="J666" s="48" t="s">
        <v>144</v>
      </c>
      <c r="K666" s="49"/>
      <c r="L666" s="42"/>
      <c r="M666" s="86"/>
      <c r="N666" s="71"/>
      <c r="O666" s="72"/>
      <c r="P666" s="70"/>
      <c r="Q666" s="78"/>
      <c r="R666" s="79"/>
      <c r="S666" s="80"/>
      <c r="T666" s="81"/>
      <c r="U666" s="88"/>
      <c r="V666" s="80"/>
      <c r="W666" s="81"/>
      <c r="X666" s="1"/>
    </row>
    <row r="667" spans="1:24" ht="23.25">
      <c r="A667" s="1"/>
      <c r="B667" s="43"/>
      <c r="C667" s="43"/>
      <c r="D667" s="43"/>
      <c r="E667" s="43"/>
      <c r="F667" s="41"/>
      <c r="G667" s="42"/>
      <c r="H667" s="43"/>
      <c r="I667" s="44"/>
      <c r="J667" s="48" t="s">
        <v>145</v>
      </c>
      <c r="K667" s="49"/>
      <c r="L667" s="42"/>
      <c r="M667" s="86"/>
      <c r="N667" s="71"/>
      <c r="O667" s="72"/>
      <c r="P667" s="70"/>
      <c r="Q667" s="78"/>
      <c r="R667" s="79"/>
      <c r="S667" s="80">
        <f>+S668+S669</f>
        <v>61534.5</v>
      </c>
      <c r="T667" s="80">
        <f>+T668+T669</f>
        <v>62077.8</v>
      </c>
      <c r="U667" s="80">
        <f>+U668+U669</f>
        <v>61053.6</v>
      </c>
      <c r="V667" s="80">
        <f>U667/S667*100</f>
        <v>99.21848719011285</v>
      </c>
      <c r="W667" s="81">
        <f>U667/T667*100</f>
        <v>98.35013483080908</v>
      </c>
      <c r="X667" s="1"/>
    </row>
    <row r="668" spans="1:24" ht="23.25">
      <c r="A668" s="1"/>
      <c r="B668" s="43"/>
      <c r="C668" s="43"/>
      <c r="D668" s="43"/>
      <c r="E668" s="43"/>
      <c r="F668" s="41"/>
      <c r="G668" s="42"/>
      <c r="H668" s="40"/>
      <c r="I668" s="44"/>
      <c r="J668" s="48" t="s">
        <v>40</v>
      </c>
      <c r="K668" s="49"/>
      <c r="L668" s="42"/>
      <c r="M668" s="86"/>
      <c r="N668" s="71"/>
      <c r="O668" s="72"/>
      <c r="P668" s="70"/>
      <c r="Q668" s="78"/>
      <c r="R668" s="79"/>
      <c r="S668" s="80"/>
      <c r="T668" s="80"/>
      <c r="U668" s="80"/>
      <c r="V668" s="80"/>
      <c r="W668" s="81"/>
      <c r="X668" s="1"/>
    </row>
    <row r="669" spans="1:24" ht="23.25">
      <c r="A669" s="1"/>
      <c r="B669" s="43"/>
      <c r="C669" s="43"/>
      <c r="D669" s="43"/>
      <c r="E669" s="43"/>
      <c r="F669" s="41"/>
      <c r="G669" s="42"/>
      <c r="H669" s="43"/>
      <c r="I669" s="44"/>
      <c r="J669" s="48" t="s">
        <v>41</v>
      </c>
      <c r="K669" s="49"/>
      <c r="L669" s="42"/>
      <c r="M669" s="86"/>
      <c r="N669" s="71"/>
      <c r="O669" s="72"/>
      <c r="P669" s="70"/>
      <c r="Q669" s="78"/>
      <c r="R669" s="79"/>
      <c r="S669" s="80">
        <f>+S673</f>
        <v>61534.5</v>
      </c>
      <c r="T669" s="80">
        <f>+T673</f>
        <v>62077.8</v>
      </c>
      <c r="U669" s="80">
        <f>+U673</f>
        <v>61053.6</v>
      </c>
      <c r="V669" s="80">
        <f>U669/S669*100</f>
        <v>99.21848719011285</v>
      </c>
      <c r="W669" s="81">
        <f>U669/T669*100</f>
        <v>98.35013483080908</v>
      </c>
      <c r="X669" s="1"/>
    </row>
    <row r="670" spans="1:24" ht="23.25">
      <c r="A670" s="1"/>
      <c r="B670" s="43"/>
      <c r="C670" s="43"/>
      <c r="D670" s="43"/>
      <c r="E670" s="43"/>
      <c r="F670" s="41"/>
      <c r="G670" s="42"/>
      <c r="H670" s="43"/>
      <c r="I670" s="44"/>
      <c r="J670" s="48"/>
      <c r="K670" s="49"/>
      <c r="L670" s="42"/>
      <c r="M670" s="86"/>
      <c r="N670" s="71"/>
      <c r="O670" s="72"/>
      <c r="P670" s="70"/>
      <c r="Q670" s="78"/>
      <c r="R670" s="79"/>
      <c r="S670" s="80"/>
      <c r="T670" s="81"/>
      <c r="U670" s="88"/>
      <c r="V670" s="80"/>
      <c r="W670" s="81"/>
      <c r="X670" s="1"/>
    </row>
    <row r="671" spans="1:24" ht="23.25">
      <c r="A671" s="1"/>
      <c r="B671" s="43"/>
      <c r="C671" s="43"/>
      <c r="D671" s="43"/>
      <c r="E671" s="43"/>
      <c r="F671" s="50"/>
      <c r="G671" s="40" t="s">
        <v>208</v>
      </c>
      <c r="H671" s="40"/>
      <c r="I671" s="44"/>
      <c r="J671" s="48" t="s">
        <v>209</v>
      </c>
      <c r="K671" s="49"/>
      <c r="L671" s="42"/>
      <c r="M671" s="86"/>
      <c r="N671" s="71"/>
      <c r="O671" s="72"/>
      <c r="P671" s="70"/>
      <c r="Q671" s="78"/>
      <c r="R671" s="79"/>
      <c r="S671" s="80">
        <f>+S672+S673</f>
        <v>61534.5</v>
      </c>
      <c r="T671" s="80">
        <f>+T672+T673</f>
        <v>62077.8</v>
      </c>
      <c r="U671" s="80">
        <f>+U672+U673</f>
        <v>61053.6</v>
      </c>
      <c r="V671" s="80">
        <f>U671/S671*100</f>
        <v>99.21848719011285</v>
      </c>
      <c r="W671" s="81">
        <f>U671/T671*100</f>
        <v>98.35013483080908</v>
      </c>
      <c r="X671" s="1"/>
    </row>
    <row r="672" spans="1:24" ht="23.25">
      <c r="A672" s="1"/>
      <c r="B672" s="43"/>
      <c r="C672" s="43"/>
      <c r="D672" s="43"/>
      <c r="E672" s="43"/>
      <c r="F672" s="41"/>
      <c r="G672" s="42"/>
      <c r="H672" s="40"/>
      <c r="I672" s="44"/>
      <c r="J672" s="48" t="s">
        <v>40</v>
      </c>
      <c r="K672" s="49"/>
      <c r="L672" s="42"/>
      <c r="M672" s="86"/>
      <c r="N672" s="71"/>
      <c r="O672" s="72"/>
      <c r="P672" s="70"/>
      <c r="Q672" s="78"/>
      <c r="R672" s="79"/>
      <c r="S672" s="80"/>
      <c r="T672" s="80"/>
      <c r="U672" s="80"/>
      <c r="V672" s="80"/>
      <c r="W672" s="81"/>
      <c r="X672" s="1"/>
    </row>
    <row r="673" spans="1:24" ht="23.25">
      <c r="A673" s="1"/>
      <c r="B673" s="43"/>
      <c r="C673" s="43"/>
      <c r="D673" s="43"/>
      <c r="E673" s="43"/>
      <c r="F673" s="50"/>
      <c r="G673" s="42"/>
      <c r="H673" s="40"/>
      <c r="I673" s="44"/>
      <c r="J673" s="48" t="s">
        <v>41</v>
      </c>
      <c r="K673" s="49"/>
      <c r="L673" s="42"/>
      <c r="M673" s="86"/>
      <c r="N673" s="71"/>
      <c r="O673" s="72"/>
      <c r="P673" s="70"/>
      <c r="Q673" s="78"/>
      <c r="R673" s="79"/>
      <c r="S673" s="80">
        <f>+S688+S691+S694</f>
        <v>61534.5</v>
      </c>
      <c r="T673" s="80">
        <f>+T688+T691+T694</f>
        <v>62077.8</v>
      </c>
      <c r="U673" s="80">
        <f>+U688+U691+U694</f>
        <v>61053.6</v>
      </c>
      <c r="V673" s="80">
        <f>U673/S673*100</f>
        <v>99.21848719011285</v>
      </c>
      <c r="W673" s="81">
        <f>U673/T673*100</f>
        <v>98.35013483080908</v>
      </c>
      <c r="X673" s="1"/>
    </row>
    <row r="674" spans="1:24" ht="23.25">
      <c r="A674" s="1"/>
      <c r="B674" s="43"/>
      <c r="C674" s="43"/>
      <c r="D674" s="43"/>
      <c r="E674" s="43"/>
      <c r="F674" s="50"/>
      <c r="G674" s="42"/>
      <c r="H674" s="43"/>
      <c r="I674" s="44"/>
      <c r="J674" s="48"/>
      <c r="K674" s="49"/>
      <c r="L674" s="42"/>
      <c r="M674" s="86"/>
      <c r="N674" s="71"/>
      <c r="O674" s="72"/>
      <c r="P674" s="70"/>
      <c r="Q674" s="78"/>
      <c r="R674" s="79"/>
      <c r="S674" s="80"/>
      <c r="T674" s="81"/>
      <c r="U674" s="88"/>
      <c r="V674" s="80"/>
      <c r="W674" s="81"/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239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35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24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36</v>
      </c>
      <c r="O679" s="62"/>
      <c r="P679" s="62"/>
      <c r="Q679" s="62"/>
      <c r="R679" s="63"/>
      <c r="S679" s="14" t="s">
        <v>2</v>
      </c>
      <c r="T679" s="15"/>
      <c r="U679" s="15"/>
      <c r="V679" s="15"/>
      <c r="W679" s="16"/>
      <c r="X679" s="1"/>
    </row>
    <row r="680" spans="1:24" ht="23.25">
      <c r="A680" s="1"/>
      <c r="B680" s="20" t="s">
        <v>25</v>
      </c>
      <c r="C680" s="21"/>
      <c r="D680" s="21"/>
      <c r="E680" s="21"/>
      <c r="F680" s="21"/>
      <c r="G680" s="21"/>
      <c r="H680" s="61"/>
      <c r="I680" s="1"/>
      <c r="J680" s="2" t="s">
        <v>4</v>
      </c>
      <c r="K680" s="18"/>
      <c r="L680" s="23" t="s">
        <v>33</v>
      </c>
      <c r="M680" s="23" t="s">
        <v>21</v>
      </c>
      <c r="N680" s="64"/>
      <c r="O680" s="17"/>
      <c r="P680" s="65"/>
      <c r="Q680" s="23" t="s">
        <v>3</v>
      </c>
      <c r="R680" s="16"/>
      <c r="S680" s="20" t="s">
        <v>37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34</v>
      </c>
      <c r="M681" s="30" t="s">
        <v>22</v>
      </c>
      <c r="N681" s="28" t="s">
        <v>6</v>
      </c>
      <c r="O681" s="67" t="s">
        <v>7</v>
      </c>
      <c r="P681" s="28" t="s">
        <v>8</v>
      </c>
      <c r="Q681" s="20" t="s">
        <v>31</v>
      </c>
      <c r="R681" s="22"/>
      <c r="S681" s="24"/>
      <c r="T681" s="25"/>
      <c r="U681" s="1"/>
      <c r="V681" s="14" t="s">
        <v>3</v>
      </c>
      <c r="W681" s="16"/>
      <c r="X681" s="1"/>
    </row>
    <row r="682" spans="1:24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7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20</v>
      </c>
      <c r="M682" s="28" t="s">
        <v>23</v>
      </c>
      <c r="N682" s="28"/>
      <c r="O682" s="28"/>
      <c r="P682" s="28"/>
      <c r="Q682" s="26" t="s">
        <v>26</v>
      </c>
      <c r="R682" s="29" t="s">
        <v>26</v>
      </c>
      <c r="S682" s="30" t="s">
        <v>6</v>
      </c>
      <c r="T682" s="28" t="s">
        <v>9</v>
      </c>
      <c r="U682" s="26" t="s">
        <v>10</v>
      </c>
      <c r="V682" s="14" t="s">
        <v>11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27</v>
      </c>
      <c r="R683" s="37" t="s">
        <v>28</v>
      </c>
      <c r="S683" s="31"/>
      <c r="T683" s="32"/>
      <c r="U683" s="33"/>
      <c r="V683" s="38" t="s">
        <v>29</v>
      </c>
      <c r="W683" s="39" t="s">
        <v>30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40" t="s">
        <v>109</v>
      </c>
      <c r="C685" s="40" t="s">
        <v>164</v>
      </c>
      <c r="D685" s="40" t="s">
        <v>61</v>
      </c>
      <c r="E685" s="40" t="s">
        <v>64</v>
      </c>
      <c r="F685" s="50" t="s">
        <v>143</v>
      </c>
      <c r="G685" s="42"/>
      <c r="H685" s="40" t="s">
        <v>176</v>
      </c>
      <c r="I685" s="44"/>
      <c r="J685" s="48" t="s">
        <v>177</v>
      </c>
      <c r="K685" s="49"/>
      <c r="L685" s="42"/>
      <c r="M685" s="86"/>
      <c r="N685" s="71"/>
      <c r="O685" s="72"/>
      <c r="P685" s="70"/>
      <c r="Q685" s="78"/>
      <c r="R685" s="79"/>
      <c r="S685" s="80"/>
      <c r="T685" s="81"/>
      <c r="U685" s="88"/>
      <c r="V685" s="80"/>
      <c r="W685" s="81"/>
      <c r="X685" s="1"/>
    </row>
    <row r="686" spans="1:24" ht="23.25">
      <c r="A686" s="1"/>
      <c r="B686" s="40"/>
      <c r="C686" s="40"/>
      <c r="D686" s="40"/>
      <c r="E686" s="40"/>
      <c r="F686" s="41"/>
      <c r="G686" s="42"/>
      <c r="H686" s="43"/>
      <c r="I686" s="44"/>
      <c r="J686" s="48" t="s">
        <v>178</v>
      </c>
      <c r="K686" s="49"/>
      <c r="L686" s="42"/>
      <c r="M686" s="86"/>
      <c r="N686" s="71"/>
      <c r="O686" s="72"/>
      <c r="P686" s="70"/>
      <c r="Q686" s="78"/>
      <c r="R686" s="79"/>
      <c r="S686" s="80">
        <f>+S687+S688</f>
        <v>1689.5</v>
      </c>
      <c r="T686" s="81">
        <f>+T687+T688</f>
        <v>1689.5</v>
      </c>
      <c r="U686" s="88">
        <f>+U687+U688</f>
        <v>1689.5</v>
      </c>
      <c r="V686" s="80">
        <f>U686/S686*100</f>
        <v>100</v>
      </c>
      <c r="W686" s="81">
        <f>U686/T686*100</f>
        <v>100</v>
      </c>
      <c r="X686" s="1"/>
    </row>
    <row r="687" spans="1:24" ht="23.25">
      <c r="A687" s="1"/>
      <c r="B687" s="43"/>
      <c r="C687" s="43"/>
      <c r="D687" s="43"/>
      <c r="E687" s="43"/>
      <c r="F687" s="41"/>
      <c r="G687" s="42"/>
      <c r="H687" s="40"/>
      <c r="I687" s="44"/>
      <c r="J687" s="48" t="s">
        <v>40</v>
      </c>
      <c r="K687" s="49"/>
      <c r="L687" s="42"/>
      <c r="M687" s="86"/>
      <c r="N687" s="71"/>
      <c r="O687" s="72"/>
      <c r="P687" s="70"/>
      <c r="Q687" s="78"/>
      <c r="R687" s="79"/>
      <c r="S687" s="80"/>
      <c r="T687" s="81"/>
      <c r="U687" s="88"/>
      <c r="V687" s="80"/>
      <c r="W687" s="81"/>
      <c r="X687" s="1"/>
    </row>
    <row r="688" spans="1:24" ht="23.25">
      <c r="A688" s="1"/>
      <c r="B688" s="43"/>
      <c r="C688" s="43"/>
      <c r="D688" s="43"/>
      <c r="E688" s="43"/>
      <c r="F688" s="41"/>
      <c r="G688" s="42"/>
      <c r="H688" s="43"/>
      <c r="I688" s="44"/>
      <c r="J688" s="48" t="s">
        <v>41</v>
      </c>
      <c r="K688" s="49"/>
      <c r="L688" s="42"/>
      <c r="M688" s="86"/>
      <c r="N688" s="71"/>
      <c r="O688" s="72"/>
      <c r="P688" s="70"/>
      <c r="Q688" s="78"/>
      <c r="R688" s="79"/>
      <c r="S688" s="80">
        <v>1689.5</v>
      </c>
      <c r="T688" s="81">
        <v>1689.5</v>
      </c>
      <c r="U688" s="88">
        <v>1689.5</v>
      </c>
      <c r="V688" s="80">
        <f>U688/S688*100</f>
        <v>100</v>
      </c>
      <c r="W688" s="81">
        <f>U688/T688*100</f>
        <v>100</v>
      </c>
      <c r="X688" s="1"/>
    </row>
    <row r="689" spans="1:24" ht="23.25">
      <c r="A689" s="1"/>
      <c r="B689" s="43"/>
      <c r="C689" s="43"/>
      <c r="D689" s="43"/>
      <c r="E689" s="43"/>
      <c r="F689" s="50"/>
      <c r="G689" s="42"/>
      <c r="H689" s="40" t="s">
        <v>179</v>
      </c>
      <c r="I689" s="44"/>
      <c r="J689" s="48" t="s">
        <v>180</v>
      </c>
      <c r="K689" s="49"/>
      <c r="L689" s="42"/>
      <c r="M689" s="86"/>
      <c r="N689" s="71"/>
      <c r="O689" s="72"/>
      <c r="P689" s="70"/>
      <c r="Q689" s="78"/>
      <c r="R689" s="79"/>
      <c r="S689" s="80">
        <f>+S690+S691</f>
        <v>11225.4</v>
      </c>
      <c r="T689" s="81">
        <f>+T690+T691</f>
        <v>11768.7</v>
      </c>
      <c r="U689" s="88">
        <f>+U690+U691</f>
        <v>10744.5</v>
      </c>
      <c r="V689" s="80">
        <f>U689/S689*100</f>
        <v>95.71596557806403</v>
      </c>
      <c r="W689" s="81">
        <f>U689/T689*100</f>
        <v>91.29725458206939</v>
      </c>
      <c r="X689" s="1"/>
    </row>
    <row r="690" spans="1:24" ht="23.25">
      <c r="A690" s="1"/>
      <c r="B690" s="43"/>
      <c r="C690" s="43"/>
      <c r="D690" s="43"/>
      <c r="E690" s="43"/>
      <c r="F690" s="41"/>
      <c r="G690" s="42"/>
      <c r="H690" s="43"/>
      <c r="I690" s="44"/>
      <c r="J690" s="48" t="s">
        <v>40</v>
      </c>
      <c r="K690" s="49"/>
      <c r="L690" s="42"/>
      <c r="M690" s="86"/>
      <c r="N690" s="71"/>
      <c r="O690" s="72"/>
      <c r="P690" s="70"/>
      <c r="Q690" s="78"/>
      <c r="R690" s="79"/>
      <c r="S690" s="80"/>
      <c r="T690" s="81"/>
      <c r="U690" s="88"/>
      <c r="V690" s="80"/>
      <c r="W690" s="81"/>
      <c r="X690" s="1"/>
    </row>
    <row r="691" spans="1:24" ht="23.25">
      <c r="A691" s="1"/>
      <c r="B691" s="43"/>
      <c r="C691" s="43"/>
      <c r="D691" s="43"/>
      <c r="E691" s="43"/>
      <c r="F691" s="41"/>
      <c r="G691" s="42"/>
      <c r="H691" s="43"/>
      <c r="I691" s="44"/>
      <c r="J691" s="48" t="s">
        <v>41</v>
      </c>
      <c r="K691" s="49"/>
      <c r="L691" s="42"/>
      <c r="M691" s="86"/>
      <c r="N691" s="71"/>
      <c r="O691" s="72"/>
      <c r="P691" s="70"/>
      <c r="Q691" s="78"/>
      <c r="R691" s="79"/>
      <c r="S691" s="80">
        <v>11225.4</v>
      </c>
      <c r="T691" s="81">
        <v>11768.7</v>
      </c>
      <c r="U691" s="88">
        <v>10744.5</v>
      </c>
      <c r="V691" s="80">
        <f>U691/S691*100</f>
        <v>95.71596557806403</v>
      </c>
      <c r="W691" s="81">
        <f>U691/T691*100</f>
        <v>91.29725458206939</v>
      </c>
      <c r="X691" s="1"/>
    </row>
    <row r="692" spans="1:24" ht="23.25">
      <c r="A692" s="1"/>
      <c r="B692" s="43"/>
      <c r="C692" s="43"/>
      <c r="D692" s="43"/>
      <c r="E692" s="43"/>
      <c r="F692" s="41"/>
      <c r="G692" s="42"/>
      <c r="H692" s="40" t="s">
        <v>51</v>
      </c>
      <c r="I692" s="44"/>
      <c r="J692" s="48" t="s">
        <v>52</v>
      </c>
      <c r="K692" s="49"/>
      <c r="L692" s="42"/>
      <c r="M692" s="86"/>
      <c r="N692" s="71"/>
      <c r="O692" s="72"/>
      <c r="P692" s="70"/>
      <c r="Q692" s="78"/>
      <c r="R692" s="79"/>
      <c r="S692" s="80">
        <f>+S693+S694</f>
        <v>48619.6</v>
      </c>
      <c r="T692" s="80">
        <f>+T693+T694</f>
        <v>48619.6</v>
      </c>
      <c r="U692" s="80">
        <f>+U693+U694</f>
        <v>48619.6</v>
      </c>
      <c r="V692" s="80">
        <f>U692/S692*100</f>
        <v>100</v>
      </c>
      <c r="W692" s="81">
        <f>U692/T692*100</f>
        <v>100</v>
      </c>
      <c r="X692" s="1"/>
    </row>
    <row r="693" spans="1:24" ht="23.25">
      <c r="A693" s="1"/>
      <c r="B693" s="43"/>
      <c r="C693" s="43"/>
      <c r="D693" s="43"/>
      <c r="E693" s="43"/>
      <c r="F693" s="41"/>
      <c r="G693" s="42"/>
      <c r="H693" s="43"/>
      <c r="I693" s="44"/>
      <c r="J693" s="48" t="s">
        <v>40</v>
      </c>
      <c r="K693" s="49"/>
      <c r="L693" s="42"/>
      <c r="M693" s="86"/>
      <c r="N693" s="71"/>
      <c r="O693" s="72"/>
      <c r="P693" s="70"/>
      <c r="Q693" s="78"/>
      <c r="R693" s="79"/>
      <c r="S693" s="80"/>
      <c r="T693" s="81"/>
      <c r="U693" s="88"/>
      <c r="V693" s="80"/>
      <c r="W693" s="81"/>
      <c r="X693" s="1"/>
    </row>
    <row r="694" spans="1:24" ht="23.25">
      <c r="A694" s="1"/>
      <c r="B694" s="43"/>
      <c r="C694" s="43"/>
      <c r="D694" s="43"/>
      <c r="E694" s="43"/>
      <c r="F694" s="41"/>
      <c r="G694" s="42"/>
      <c r="H694" s="43"/>
      <c r="I694" s="44"/>
      <c r="J694" s="48" t="s">
        <v>41</v>
      </c>
      <c r="K694" s="49"/>
      <c r="L694" s="42"/>
      <c r="M694" s="86"/>
      <c r="N694" s="71"/>
      <c r="O694" s="72"/>
      <c r="P694" s="70"/>
      <c r="Q694" s="78"/>
      <c r="R694" s="79"/>
      <c r="S694" s="80">
        <v>48619.6</v>
      </c>
      <c r="T694" s="81">
        <v>48619.6</v>
      </c>
      <c r="U694" s="88">
        <v>48619.6</v>
      </c>
      <c r="V694" s="80">
        <f>U694/S694*100</f>
        <v>100</v>
      </c>
      <c r="W694" s="81">
        <f>U694/T694*100</f>
        <v>100</v>
      </c>
      <c r="X694" s="1"/>
    </row>
    <row r="695" spans="1:24" ht="23.25">
      <c r="A695" s="1"/>
      <c r="B695" s="43"/>
      <c r="C695" s="43"/>
      <c r="D695" s="43"/>
      <c r="E695" s="43"/>
      <c r="F695" s="41"/>
      <c r="G695" s="42"/>
      <c r="H695" s="43"/>
      <c r="I695" s="44"/>
      <c r="J695" s="48"/>
      <c r="K695" s="49"/>
      <c r="L695" s="42"/>
      <c r="M695" s="86"/>
      <c r="N695" s="71"/>
      <c r="O695" s="72"/>
      <c r="P695" s="70"/>
      <c r="Q695" s="78"/>
      <c r="R695" s="79"/>
      <c r="S695" s="80"/>
      <c r="T695" s="81"/>
      <c r="U695" s="88"/>
      <c r="V695" s="80"/>
      <c r="W695" s="81"/>
      <c r="X695" s="1"/>
    </row>
    <row r="696" spans="1:24" ht="23.25">
      <c r="A696" s="1"/>
      <c r="B696" s="43"/>
      <c r="C696" s="43"/>
      <c r="D696" s="43"/>
      <c r="E696" s="43"/>
      <c r="F696" s="41"/>
      <c r="G696" s="42"/>
      <c r="H696" s="43"/>
      <c r="I696" s="44"/>
      <c r="J696" s="48"/>
      <c r="K696" s="49"/>
      <c r="L696" s="42"/>
      <c r="M696" s="86"/>
      <c r="N696" s="71"/>
      <c r="O696" s="72"/>
      <c r="P696" s="70"/>
      <c r="Q696" s="78"/>
      <c r="R696" s="79"/>
      <c r="S696" s="80"/>
      <c r="T696" s="81"/>
      <c r="U696" s="88"/>
      <c r="V696" s="80"/>
      <c r="W696" s="81"/>
      <c r="X696" s="1"/>
    </row>
    <row r="697" spans="1:24" ht="23.25">
      <c r="A697" s="1"/>
      <c r="B697" s="43"/>
      <c r="C697" s="43"/>
      <c r="D697" s="43"/>
      <c r="E697" s="43"/>
      <c r="F697" s="41"/>
      <c r="G697" s="42"/>
      <c r="H697" s="43"/>
      <c r="I697" s="44"/>
      <c r="J697" s="48"/>
      <c r="K697" s="49"/>
      <c r="L697" s="42"/>
      <c r="M697" s="86"/>
      <c r="N697" s="71"/>
      <c r="O697" s="72"/>
      <c r="P697" s="70"/>
      <c r="Q697" s="78"/>
      <c r="R697" s="79"/>
      <c r="S697" s="80"/>
      <c r="T697" s="81"/>
      <c r="U697" s="88"/>
      <c r="V697" s="80"/>
      <c r="W697" s="81"/>
      <c r="X697" s="1"/>
    </row>
    <row r="698" spans="1:24" ht="23.25">
      <c r="A698" s="1"/>
      <c r="B698" s="43"/>
      <c r="C698" s="43"/>
      <c r="D698" s="43"/>
      <c r="E698" s="43"/>
      <c r="F698" s="50"/>
      <c r="G698" s="42"/>
      <c r="H698" s="43"/>
      <c r="I698" s="44"/>
      <c r="J698" s="48"/>
      <c r="K698" s="49"/>
      <c r="L698" s="42"/>
      <c r="M698" s="86"/>
      <c r="N698" s="71"/>
      <c r="O698" s="72"/>
      <c r="P698" s="70"/>
      <c r="Q698" s="78"/>
      <c r="R698" s="79"/>
      <c r="S698" s="80"/>
      <c r="T698" s="81"/>
      <c r="U698" s="88"/>
      <c r="V698" s="80"/>
      <c r="W698" s="81"/>
      <c r="X698" s="1"/>
    </row>
    <row r="699" spans="1:24" ht="23.25">
      <c r="A699" s="1"/>
      <c r="B699" s="43"/>
      <c r="C699" s="43"/>
      <c r="D699" s="43"/>
      <c r="E699" s="43"/>
      <c r="F699" s="41"/>
      <c r="G699" s="42"/>
      <c r="H699" s="43"/>
      <c r="I699" s="44"/>
      <c r="J699" s="48"/>
      <c r="K699" s="49"/>
      <c r="L699" s="42"/>
      <c r="M699" s="86"/>
      <c r="N699" s="71"/>
      <c r="O699" s="72"/>
      <c r="P699" s="70"/>
      <c r="Q699" s="78"/>
      <c r="R699" s="79"/>
      <c r="S699" s="80"/>
      <c r="T699" s="81"/>
      <c r="U699" s="88"/>
      <c r="V699" s="80"/>
      <c r="W699" s="81"/>
      <c r="X699" s="1"/>
    </row>
    <row r="700" spans="1:24" ht="23.25">
      <c r="A700" s="1"/>
      <c r="B700" s="43"/>
      <c r="C700" s="43"/>
      <c r="D700" s="43"/>
      <c r="E700" s="43"/>
      <c r="F700" s="50"/>
      <c r="G700" s="42"/>
      <c r="H700" s="43"/>
      <c r="I700" s="44"/>
      <c r="J700" s="48"/>
      <c r="K700" s="49"/>
      <c r="L700" s="42"/>
      <c r="M700" s="86"/>
      <c r="N700" s="71"/>
      <c r="O700" s="72"/>
      <c r="P700" s="70"/>
      <c r="Q700" s="78"/>
      <c r="R700" s="79"/>
      <c r="S700" s="80"/>
      <c r="T700" s="81"/>
      <c r="U700" s="88"/>
      <c r="V700" s="80"/>
      <c r="W700" s="81"/>
      <c r="X700" s="1"/>
    </row>
    <row r="701" spans="1:24" ht="23.25">
      <c r="A701" s="1"/>
      <c r="B701" s="43"/>
      <c r="C701" s="43"/>
      <c r="D701" s="43"/>
      <c r="E701" s="43"/>
      <c r="F701" s="50"/>
      <c r="G701" s="42"/>
      <c r="H701" s="40"/>
      <c r="I701" s="44"/>
      <c r="J701" s="90" t="s">
        <v>204</v>
      </c>
      <c r="K701" s="49"/>
      <c r="L701" s="42"/>
      <c r="M701" s="86"/>
      <c r="N701" s="71"/>
      <c r="O701" s="72"/>
      <c r="P701" s="70"/>
      <c r="Q701" s="78"/>
      <c r="R701" s="79"/>
      <c r="S701" s="91"/>
      <c r="T701" s="92"/>
      <c r="U701" s="93"/>
      <c r="V701" s="91"/>
      <c r="W701" s="81"/>
      <c r="X701" s="1"/>
    </row>
    <row r="702" spans="1:24" ht="23.25">
      <c r="A702" s="1"/>
      <c r="B702" s="43"/>
      <c r="C702" s="43"/>
      <c r="D702" s="43"/>
      <c r="E702" s="43"/>
      <c r="F702" s="41"/>
      <c r="G702" s="42"/>
      <c r="H702" s="43"/>
      <c r="I702" s="44"/>
      <c r="J702" s="90" t="s">
        <v>242</v>
      </c>
      <c r="K702" s="49"/>
      <c r="L702" s="42"/>
      <c r="M702" s="86"/>
      <c r="N702" s="71"/>
      <c r="O702" s="72"/>
      <c r="P702" s="70"/>
      <c r="Q702" s="78"/>
      <c r="R702" s="79"/>
      <c r="S702" s="91">
        <f>+S705+S706</f>
        <v>12392397.5</v>
      </c>
      <c r="T702" s="91">
        <f>+T705+T706</f>
        <v>12408737.200000001</v>
      </c>
      <c r="U702" s="91">
        <f>+U705+U706</f>
        <v>12335618.2</v>
      </c>
      <c r="V702" s="91">
        <f>U702/S702*100</f>
        <v>99.54182150790433</v>
      </c>
      <c r="W702" s="92">
        <f>U702/T702*100</f>
        <v>99.41074584124482</v>
      </c>
      <c r="X702" s="1"/>
    </row>
    <row r="703" spans="1:24" ht="23.25">
      <c r="A703" s="1"/>
      <c r="B703" s="43"/>
      <c r="C703" s="43"/>
      <c r="D703" s="43"/>
      <c r="E703" s="43"/>
      <c r="F703" s="41"/>
      <c r="G703" s="42"/>
      <c r="H703" s="43"/>
      <c r="I703" s="44"/>
      <c r="L703" s="41"/>
      <c r="M703" s="86"/>
      <c r="N703" s="71"/>
      <c r="O703" s="72"/>
      <c r="P703" s="70"/>
      <c r="Q703" s="78"/>
      <c r="R703" s="79"/>
      <c r="S703" s="91"/>
      <c r="T703" s="92"/>
      <c r="U703" s="93"/>
      <c r="V703" s="91"/>
      <c r="W703" s="81"/>
      <c r="X703" s="1"/>
    </row>
    <row r="704" spans="1:24" ht="23.25">
      <c r="A704" s="1"/>
      <c r="B704" s="40"/>
      <c r="C704" s="40"/>
      <c r="D704" s="40"/>
      <c r="E704" s="40"/>
      <c r="F704" s="50"/>
      <c r="G704" s="42"/>
      <c r="H704" s="43"/>
      <c r="I704" s="44"/>
      <c r="J704" s="95" t="s">
        <v>241</v>
      </c>
      <c r="L704" s="41"/>
      <c r="M704" s="86"/>
      <c r="N704" s="71"/>
      <c r="O704" s="72"/>
      <c r="P704" s="70"/>
      <c r="Q704" s="78"/>
      <c r="R704" s="79"/>
      <c r="S704" s="91"/>
      <c r="T704" s="92"/>
      <c r="U704" s="93"/>
      <c r="V704" s="91"/>
      <c r="W704" s="81"/>
      <c r="X704" s="1"/>
    </row>
    <row r="705" spans="1:24" ht="23.25">
      <c r="A705" s="1"/>
      <c r="B705" s="40"/>
      <c r="C705" s="40"/>
      <c r="D705" s="40"/>
      <c r="E705" s="40"/>
      <c r="F705" s="41"/>
      <c r="G705" s="42"/>
      <c r="H705" s="43"/>
      <c r="I705" s="44"/>
      <c r="J705" s="90" t="s">
        <v>40</v>
      </c>
      <c r="K705" s="49"/>
      <c r="L705" s="42"/>
      <c r="M705" s="86"/>
      <c r="N705" s="71"/>
      <c r="O705" s="72"/>
      <c r="P705" s="70"/>
      <c r="Q705" s="78"/>
      <c r="R705" s="79"/>
      <c r="S705" s="91">
        <f aca="true" t="shared" si="14" ref="S705:U706">+S14+S70+S178</f>
        <v>435361.19999999995</v>
      </c>
      <c r="T705" s="91">
        <f t="shared" si="14"/>
        <v>439513.1</v>
      </c>
      <c r="U705" s="91">
        <f t="shared" si="14"/>
        <v>402658.2</v>
      </c>
      <c r="V705" s="91">
        <f>U705/S705*100</f>
        <v>92.48830626155939</v>
      </c>
      <c r="W705" s="92">
        <f>U705/T705*100</f>
        <v>91.61460716415507</v>
      </c>
      <c r="X705" s="1"/>
    </row>
    <row r="706" spans="1:24" ht="23.25">
      <c r="A706" s="1"/>
      <c r="B706" s="43"/>
      <c r="C706" s="43"/>
      <c r="D706" s="43"/>
      <c r="E706" s="43"/>
      <c r="F706" s="41"/>
      <c r="G706" s="42"/>
      <c r="H706" s="43"/>
      <c r="I706" s="44"/>
      <c r="J706" s="90" t="s">
        <v>41</v>
      </c>
      <c r="K706" s="49"/>
      <c r="L706" s="42"/>
      <c r="M706" s="86"/>
      <c r="N706" s="71"/>
      <c r="O706" s="72"/>
      <c r="P706" s="70"/>
      <c r="Q706" s="78"/>
      <c r="R706" s="79"/>
      <c r="S706" s="91">
        <f t="shared" si="14"/>
        <v>11957036.3</v>
      </c>
      <c r="T706" s="91">
        <f t="shared" si="14"/>
        <v>11969224.100000001</v>
      </c>
      <c r="U706" s="91">
        <f t="shared" si="14"/>
        <v>11932960</v>
      </c>
      <c r="V706" s="91">
        <f>U706/S706*100</f>
        <v>99.79864324740738</v>
      </c>
      <c r="W706" s="92">
        <f>U706/T706*100</f>
        <v>99.69702213195255</v>
      </c>
      <c r="X706" s="1"/>
    </row>
    <row r="707" spans="1:24" ht="23.25">
      <c r="A707" s="1"/>
      <c r="B707" s="43"/>
      <c r="C707" s="43"/>
      <c r="D707" s="43"/>
      <c r="E707" s="43"/>
      <c r="F707" s="41"/>
      <c r="G707" s="42"/>
      <c r="H707" s="43"/>
      <c r="I707" s="44"/>
      <c r="J707" s="48"/>
      <c r="K707" s="49"/>
      <c r="L707" s="42"/>
      <c r="M707" s="86"/>
      <c r="N707" s="71"/>
      <c r="O707" s="72"/>
      <c r="P707" s="70"/>
      <c r="Q707" s="78"/>
      <c r="R707" s="79"/>
      <c r="S707" s="80"/>
      <c r="T707" s="81"/>
      <c r="U707" s="88"/>
      <c r="V707" s="80"/>
      <c r="W707" s="81"/>
      <c r="X707" s="1"/>
    </row>
    <row r="708" spans="1:24" ht="23.25">
      <c r="A708" s="1"/>
      <c r="B708" s="43"/>
      <c r="C708" s="43"/>
      <c r="D708" s="43"/>
      <c r="E708" s="43"/>
      <c r="F708" s="50"/>
      <c r="G708" s="42"/>
      <c r="H708" s="43"/>
      <c r="I708" s="44"/>
      <c r="J708" s="48"/>
      <c r="K708" s="49"/>
      <c r="L708" s="42"/>
      <c r="M708" s="86"/>
      <c r="N708" s="71"/>
      <c r="O708" s="72"/>
      <c r="P708" s="70"/>
      <c r="Q708" s="78"/>
      <c r="R708" s="79"/>
      <c r="S708" s="80"/>
      <c r="T708" s="80"/>
      <c r="U708" s="80"/>
      <c r="V708" s="80"/>
      <c r="W708" s="81"/>
      <c r="X708" s="1"/>
    </row>
    <row r="709" spans="1:24" ht="23.25">
      <c r="A709" s="1"/>
      <c r="B709" s="43"/>
      <c r="C709" s="43"/>
      <c r="D709" s="43"/>
      <c r="E709" s="43"/>
      <c r="F709" s="41"/>
      <c r="G709" s="42"/>
      <c r="H709" s="43"/>
      <c r="I709" s="44"/>
      <c r="J709" s="48"/>
      <c r="K709" s="49"/>
      <c r="L709" s="42"/>
      <c r="M709" s="86"/>
      <c r="N709" s="71"/>
      <c r="O709" s="72"/>
      <c r="P709" s="70"/>
      <c r="Q709" s="78"/>
      <c r="R709" s="79"/>
      <c r="S709" s="80"/>
      <c r="T709" s="81"/>
      <c r="U709" s="88"/>
      <c r="V709" s="80"/>
      <c r="W709" s="81"/>
      <c r="X709" s="1"/>
    </row>
    <row r="710" spans="1:24" ht="23.25">
      <c r="A710" s="1"/>
      <c r="B710" s="43"/>
      <c r="C710" s="43"/>
      <c r="D710" s="43"/>
      <c r="E710" s="43"/>
      <c r="F710" s="41"/>
      <c r="G710" s="42"/>
      <c r="H710" s="40"/>
      <c r="I710" s="44"/>
      <c r="J710" s="90"/>
      <c r="K710" s="49"/>
      <c r="L710" s="42"/>
      <c r="M710" s="86"/>
      <c r="N710" s="71"/>
      <c r="O710" s="72"/>
      <c r="P710" s="70"/>
      <c r="Q710" s="78"/>
      <c r="R710" s="79"/>
      <c r="S710" s="91"/>
      <c r="T710" s="92"/>
      <c r="U710" s="93"/>
      <c r="V710" s="91"/>
      <c r="W710" s="81"/>
      <c r="X710" s="1"/>
    </row>
    <row r="711" spans="1:24" ht="23.25">
      <c r="A711" s="1"/>
      <c r="B711" s="43"/>
      <c r="C711" s="43"/>
      <c r="D711" s="43"/>
      <c r="E711" s="43"/>
      <c r="F711" s="41"/>
      <c r="G711" s="42"/>
      <c r="H711" s="43"/>
      <c r="I711" s="44"/>
      <c r="J711" s="90"/>
      <c r="K711" s="49"/>
      <c r="L711" s="42"/>
      <c r="M711" s="86"/>
      <c r="N711" s="71"/>
      <c r="O711" s="72"/>
      <c r="P711" s="70"/>
      <c r="Q711" s="78"/>
      <c r="R711" s="79"/>
      <c r="S711" s="91"/>
      <c r="T711" s="92"/>
      <c r="U711" s="93"/>
      <c r="V711" s="91"/>
      <c r="W711" s="81"/>
      <c r="X711" s="1"/>
    </row>
    <row r="712" spans="1:24" ht="23.25">
      <c r="A712" s="1"/>
      <c r="B712" s="43"/>
      <c r="C712" s="43"/>
      <c r="D712" s="43"/>
      <c r="E712" s="43"/>
      <c r="F712" s="41"/>
      <c r="G712" s="42"/>
      <c r="H712" s="43"/>
      <c r="I712" s="44"/>
      <c r="J712" s="90"/>
      <c r="K712" s="49"/>
      <c r="L712" s="42"/>
      <c r="M712" s="86"/>
      <c r="N712" s="71"/>
      <c r="O712" s="72"/>
      <c r="P712" s="70"/>
      <c r="Q712" s="78"/>
      <c r="R712" s="79"/>
      <c r="S712" s="91"/>
      <c r="T712" s="92"/>
      <c r="U712" s="93"/>
      <c r="V712" s="91"/>
      <c r="W712" s="81"/>
      <c r="X712" s="1"/>
    </row>
    <row r="713" spans="1:24" ht="23.25">
      <c r="A713" s="1"/>
      <c r="B713" s="43"/>
      <c r="C713" s="43"/>
      <c r="D713" s="43"/>
      <c r="E713" s="43"/>
      <c r="F713" s="41"/>
      <c r="G713" s="42"/>
      <c r="H713" s="43"/>
      <c r="I713" s="44"/>
      <c r="J713" s="90"/>
      <c r="K713" s="49"/>
      <c r="L713" s="42"/>
      <c r="M713" s="86"/>
      <c r="N713" s="71"/>
      <c r="O713" s="72"/>
      <c r="P713" s="70"/>
      <c r="Q713" s="78"/>
      <c r="R713" s="79"/>
      <c r="S713" s="91"/>
      <c r="T713" s="92"/>
      <c r="U713" s="93"/>
      <c r="V713" s="91"/>
      <c r="W713" s="81"/>
      <c r="X713" s="1"/>
    </row>
    <row r="714" spans="1:24" ht="23.25">
      <c r="A714" s="1"/>
      <c r="B714" s="43"/>
      <c r="C714" s="43"/>
      <c r="D714" s="43"/>
      <c r="E714" s="43"/>
      <c r="F714" s="41"/>
      <c r="G714" s="42"/>
      <c r="H714" s="43"/>
      <c r="I714" s="44"/>
      <c r="J714" s="48"/>
      <c r="K714" s="49"/>
      <c r="L714" s="42"/>
      <c r="M714" s="86"/>
      <c r="N714" s="71"/>
      <c r="O714" s="72"/>
      <c r="P714" s="70"/>
      <c r="Q714" s="78"/>
      <c r="R714" s="79"/>
      <c r="S714" s="80"/>
      <c r="T714" s="81"/>
      <c r="U714" s="88"/>
      <c r="V714" s="80"/>
      <c r="W714" s="81"/>
      <c r="X714" s="1"/>
    </row>
    <row r="715" spans="1:24" ht="23.25">
      <c r="A715" s="1"/>
      <c r="B715" s="43"/>
      <c r="C715" s="43"/>
      <c r="D715" s="43"/>
      <c r="E715" s="43"/>
      <c r="F715" s="41"/>
      <c r="G715" s="42"/>
      <c r="H715" s="43"/>
      <c r="I715" s="44"/>
      <c r="J715" s="48"/>
      <c r="K715" s="49"/>
      <c r="L715" s="42"/>
      <c r="M715" s="86"/>
      <c r="N715" s="71"/>
      <c r="O715" s="72"/>
      <c r="P715" s="70"/>
      <c r="Q715" s="78"/>
      <c r="R715" s="79"/>
      <c r="S715" s="80"/>
      <c r="T715" s="81"/>
      <c r="U715" s="88"/>
      <c r="V715" s="80"/>
      <c r="W715" s="81"/>
      <c r="X715" s="1"/>
    </row>
    <row r="716" spans="1:24" ht="23.25">
      <c r="A716" s="1"/>
      <c r="B716" s="43"/>
      <c r="C716" s="43"/>
      <c r="D716" s="43"/>
      <c r="E716" s="43"/>
      <c r="F716" s="50"/>
      <c r="G716" s="42"/>
      <c r="H716" s="43"/>
      <c r="I716" s="44"/>
      <c r="J716" s="48"/>
      <c r="K716" s="49"/>
      <c r="L716" s="42"/>
      <c r="M716" s="86"/>
      <c r="N716" s="71"/>
      <c r="O716" s="72"/>
      <c r="P716" s="70"/>
      <c r="Q716" s="78"/>
      <c r="R716" s="79"/>
      <c r="S716" s="80"/>
      <c r="T716" s="81"/>
      <c r="U716" s="88"/>
      <c r="V716" s="80"/>
      <c r="W716" s="81"/>
      <c r="X716" s="1"/>
    </row>
    <row r="717" spans="1:24" ht="23.25">
      <c r="A717" s="1"/>
      <c r="B717" s="43"/>
      <c r="C717" s="43"/>
      <c r="D717" s="43"/>
      <c r="E717" s="43"/>
      <c r="F717" s="41"/>
      <c r="G717" s="42"/>
      <c r="H717" s="43"/>
      <c r="I717" s="44"/>
      <c r="J717" s="48"/>
      <c r="K717" s="49"/>
      <c r="L717" s="42"/>
      <c r="M717" s="86"/>
      <c r="N717" s="71"/>
      <c r="O717" s="72"/>
      <c r="P717" s="70"/>
      <c r="Q717" s="78"/>
      <c r="R717" s="79"/>
      <c r="S717" s="80"/>
      <c r="T717" s="81"/>
      <c r="U717" s="88"/>
      <c r="V717" s="80"/>
      <c r="W717" s="81"/>
      <c r="X717" s="1"/>
    </row>
    <row r="718" spans="1:24" ht="23.25">
      <c r="A718" s="1"/>
      <c r="B718" s="43"/>
      <c r="C718" s="43"/>
      <c r="D718" s="43"/>
      <c r="E718" s="43"/>
      <c r="F718" s="50"/>
      <c r="G718" s="42"/>
      <c r="H718" s="43"/>
      <c r="I718" s="44"/>
      <c r="J718" s="94" t="s">
        <v>243</v>
      </c>
      <c r="K718" s="49"/>
      <c r="L718" s="42"/>
      <c r="M718" s="86"/>
      <c r="N718" s="71"/>
      <c r="O718" s="72"/>
      <c r="P718" s="70"/>
      <c r="Q718" s="78"/>
      <c r="R718" s="79"/>
      <c r="S718" s="80"/>
      <c r="T718" s="81"/>
      <c r="U718" s="88"/>
      <c r="V718" s="80"/>
      <c r="W718" s="81"/>
      <c r="X718" s="1"/>
    </row>
    <row r="719" spans="1:24" ht="23.25">
      <c r="A719" s="1"/>
      <c r="B719" s="43"/>
      <c r="C719" s="43"/>
      <c r="D719" s="43"/>
      <c r="E719" s="43"/>
      <c r="F719" s="50"/>
      <c r="G719" s="42"/>
      <c r="H719" s="43"/>
      <c r="I719" s="44"/>
      <c r="J719" s="48"/>
      <c r="K719" s="49"/>
      <c r="L719" s="42"/>
      <c r="M719" s="86"/>
      <c r="N719" s="71"/>
      <c r="O719" s="72"/>
      <c r="P719" s="70"/>
      <c r="Q719" s="78"/>
      <c r="R719" s="79"/>
      <c r="S719" s="80"/>
      <c r="T719" s="81"/>
      <c r="U719" s="88"/>
      <c r="V719" s="80"/>
      <c r="W719" s="81"/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 t="s">
        <v>13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7" manualBreakCount="7">
    <brk id="90" max="255" man="1"/>
    <brk id="180" max="255" man="1"/>
    <brk id="270" max="255" man="1"/>
    <brk id="360" max="255" man="1"/>
    <brk id="450" max="255" man="1"/>
    <brk id="540" max="255" man="1"/>
    <brk id="6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2001-06-02T00:25:16Z</cp:lastPrinted>
  <dcterms:created xsi:type="dcterms:W3CDTF">1998-09-03T23:55:40Z</dcterms:created>
  <dcterms:modified xsi:type="dcterms:W3CDTF">2001-06-07T00:32:39Z</dcterms:modified>
  <cp:category/>
  <cp:version/>
  <cp:contentType/>
  <cp:contentStatus/>
</cp:coreProperties>
</file>