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4320" windowWidth="12120" windowHeight="4380" activeTab="0"/>
  </bookViews>
  <sheets>
    <sheet name="Hoja1" sheetId="1" r:id="rId1"/>
  </sheets>
  <definedNames>
    <definedName name="_xlnm.Print_Area" localSheetId="0">'Hoja1'!$A$1:$W$65535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<sst xmlns="http://schemas.openxmlformats.org/spreadsheetml/2006/main" count="600" uniqueCount="88">
  <si>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</si>
  <si>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</si>
  <si>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</si>
  <si>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</si>
  <si>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</si>
  <si>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</si>
  <si>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</si>
  <si>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</si>
  <si>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</si>
  <si>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</si>
  <si>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</si>
  <si>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</si>
  <si>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</si>
  <si>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</si>
  <si>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</si>
  <si>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</si>
  <si>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</si>
  <si>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</si>
  <si>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</si>
  <si>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</si>
  <si>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</si>
  <si>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</si>
  <si>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</si>
  <si>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</si>
  <si>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</si>
  <si>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</si>
  <si>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</si>
  <si>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</si>
  <si>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</si>
  <si>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</si>
  <si>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</si>
  <si>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</si>
  <si>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</si>
  <si>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</si>
  <si>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</si>
  <si>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</si>
  <si>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</si>
  <si>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</si>
  <si>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>TOTAL ORIGINAL</t>
  </si>
  <si>
    <t>TOTAL EJERCIDO</t>
  </si>
  <si>
    <t>PORCENTAJE DE EJERCICIO EJER/ORIG</t>
  </si>
  <si>
    <t>14</t>
  </si>
  <si>
    <t xml:space="preserve">  Original</t>
  </si>
  <si>
    <t xml:space="preserve">  Ejercido</t>
  </si>
  <si>
    <t xml:space="preserve">  Porcentaje de ejercicio Ejer/Orig</t>
  </si>
  <si>
    <t>01</t>
  </si>
  <si>
    <t xml:space="preserve">Medio Ambiente </t>
  </si>
  <si>
    <t>17</t>
  </si>
  <si>
    <t>Programa de Desarrollo y Reestructuración</t>
  </si>
  <si>
    <t>del Sector de la Energía</t>
  </si>
  <si>
    <t>000</t>
  </si>
  <si>
    <t>Programa Normal de Operación</t>
  </si>
  <si>
    <t>437</t>
  </si>
  <si>
    <t>Desarrollar y construir infraestructura básica</t>
  </si>
  <si>
    <t>I002</t>
  </si>
  <si>
    <t>Programas operacionales de obras</t>
  </si>
  <si>
    <t>15</t>
  </si>
  <si>
    <t>ENERGÍA</t>
  </si>
  <si>
    <t>00</t>
  </si>
  <si>
    <t>Subfunción de Servicios Compartidos</t>
  </si>
  <si>
    <t>602</t>
  </si>
  <si>
    <t>Auditar a la gestión pública</t>
  </si>
  <si>
    <t>N000</t>
  </si>
  <si>
    <t>Hidrocarburos</t>
  </si>
  <si>
    <t>444</t>
  </si>
  <si>
    <t>506</t>
  </si>
  <si>
    <t>I003</t>
  </si>
  <si>
    <t>Otros programas operacionales de inversión</t>
  </si>
  <si>
    <t>701</t>
  </si>
  <si>
    <t>Administrar recursos humanos, materiales y</t>
  </si>
  <si>
    <t>financieros</t>
  </si>
  <si>
    <t>MEDIO AMBIENTE Y RECURSOS NATURA-</t>
  </si>
  <si>
    <t>LES</t>
  </si>
  <si>
    <t>tos</t>
  </si>
  <si>
    <t>Actividad institucional no asociada a proyec-</t>
  </si>
  <si>
    <t>Comercializar petróleo, gas, petrolíferos y pe-</t>
  </si>
  <si>
    <t>troquímicos</t>
  </si>
  <si>
    <t>químicos</t>
  </si>
  <si>
    <t>HOJA   5    DE  5  .</t>
  </si>
  <si>
    <t>HOJA   4  DE  5  .</t>
  </si>
  <si>
    <t>HOJA  3   DE  5 .</t>
  </si>
  <si>
    <t>HOJA  2  DE  5  .</t>
  </si>
  <si>
    <t>Producir petróleo, gas, petrolíferos y petro-</t>
  </si>
  <si>
    <t>1/ Para la Actividad Institucional 701 Administrar recursos humanos,materiales y financieros; Proyecto I002 Programas operacionales de obras, en el rubro de Obra Pública, la Secretaría de Hacienda y Crédito Público,</t>
  </si>
  <si>
    <t xml:space="preserve">  Ejercido                                                </t>
  </si>
  <si>
    <t>autorizó un presupuesto modificado de 164.4 miles de pesos, con el oficio No. 340-A-2777 de fecha 28 de diciembre del  2000.</t>
  </si>
  <si>
    <t xml:space="preserve"> E N T I D A D :  PETROQUIMICA TULA, S.A. DE C.V. </t>
  </si>
  <si>
    <t>S E C T O R :  ENERGIA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</si>
</sst>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#,###_);\(#,###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86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87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35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38</v>
      </c>
      <c r="J13" s="64"/>
      <c r="K13" s="81">
        <f aca="true" t="shared" si="0" ref="K13:M14">+K19+K60</f>
        <v>80319.79999999999</v>
      </c>
      <c r="L13" s="81">
        <f t="shared" si="0"/>
        <v>43465.50000000001</v>
      </c>
      <c r="M13" s="81">
        <f t="shared" si="0"/>
        <v>39518.2</v>
      </c>
      <c r="N13" s="81">
        <f>+N18+N60</f>
        <v>0</v>
      </c>
      <c r="O13" s="81">
        <f>SUM(K13:N13)</f>
        <v>163303.5</v>
      </c>
      <c r="P13" s="81">
        <f>+P19+P60</f>
        <v>3500</v>
      </c>
      <c r="Q13" s="81">
        <f>+Q19+Q60</f>
        <v>20977.5</v>
      </c>
      <c r="R13" s="81">
        <f>+R18+R60</f>
        <v>0</v>
      </c>
      <c r="S13" s="81">
        <f>SUM(P13:R13)</f>
        <v>24477.5</v>
      </c>
      <c r="T13" s="81">
        <f>+O13+S13</f>
        <v>187781</v>
      </c>
      <c r="U13" s="58">
        <f>+O13/T13*100</f>
        <v>86.96486865018292</v>
      </c>
      <c r="V13" s="58">
        <f>+S13/T13*100</f>
        <v>13.035131349817075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39</v>
      </c>
      <c r="J14" s="64"/>
      <c r="K14" s="81">
        <f t="shared" si="0"/>
        <v>88268.69999999998</v>
      </c>
      <c r="L14" s="81">
        <f t="shared" si="0"/>
        <v>31313.9</v>
      </c>
      <c r="M14" s="81">
        <f t="shared" si="0"/>
        <v>39924.5</v>
      </c>
      <c r="N14" s="81">
        <f>+N19+N61</f>
        <v>0</v>
      </c>
      <c r="O14" s="81">
        <f>SUM(K14:N14)</f>
        <v>159507.09999999998</v>
      </c>
      <c r="P14" s="81">
        <f>+P20+P61</f>
        <v>4496.6</v>
      </c>
      <c r="Q14" s="81">
        <f>+Q20+Q61</f>
        <v>10703.9</v>
      </c>
      <c r="R14" s="81">
        <f>+R19+R61</f>
        <v>0</v>
      </c>
      <c r="S14" s="81">
        <f>SUM(P14:R14)</f>
        <v>15200.5</v>
      </c>
      <c r="T14" s="81">
        <f>+O14+S14</f>
        <v>174707.59999999998</v>
      </c>
      <c r="U14" s="58">
        <f>+O14/T14*100</f>
        <v>91.29946264501373</v>
      </c>
      <c r="V14" s="58">
        <f>+S14/T14*100</f>
        <v>8.700537354986276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40</v>
      </c>
      <c r="J15" s="62"/>
      <c r="K15" s="81">
        <f>+K14/K13*100</f>
        <v>109.89656348745889</v>
      </c>
      <c r="L15" s="81">
        <f aca="true" t="shared" si="1" ref="L15:T15">+L14/L13*100</f>
        <v>72.04311465415098</v>
      </c>
      <c r="M15" s="81">
        <f t="shared" si="1"/>
        <v>101.02813387249421</v>
      </c>
      <c r="N15" s="81"/>
      <c r="O15" s="81">
        <f t="shared" si="1"/>
        <v>97.67524884647297</v>
      </c>
      <c r="P15" s="81">
        <f t="shared" si="1"/>
        <v>128.4742857142857</v>
      </c>
      <c r="Q15" s="81">
        <f t="shared" si="1"/>
        <v>51.02562269097842</v>
      </c>
      <c r="R15" s="81"/>
      <c r="S15" s="81">
        <f t="shared" si="1"/>
        <v>62.099887651925236</v>
      </c>
      <c r="T15" s="81">
        <f t="shared" si="1"/>
        <v>93.03795378659181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35" t="s">
        <v>41</v>
      </c>
      <c r="C17" s="35"/>
      <c r="D17" s="35"/>
      <c r="E17" s="35"/>
      <c r="F17" s="35"/>
      <c r="G17" s="35"/>
      <c r="H17" s="60"/>
      <c r="I17" s="61" t="s">
        <v>71</v>
      </c>
      <c r="J17" s="64"/>
      <c r="K17" s="81"/>
      <c r="L17" s="81"/>
      <c r="M17" s="81"/>
      <c r="N17" s="82"/>
      <c r="O17" s="81">
        <f>K17+L17+M17+N17</f>
        <v>0</v>
      </c>
      <c r="P17" s="83"/>
      <c r="Q17" s="86" t="s">
        <v>34</v>
      </c>
      <c r="R17" s="82"/>
      <c r="S17" s="20" t="s">
        <v>34</v>
      </c>
      <c r="T17" s="20" t="s">
        <v>34</v>
      </c>
      <c r="U17" s="20" t="s">
        <v>34</v>
      </c>
      <c r="V17" s="20" t="s">
        <v>34</v>
      </c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60"/>
      <c r="I18" s="61" t="s">
        <v>72</v>
      </c>
      <c r="J18" s="62"/>
      <c r="K18" s="82"/>
      <c r="L18" s="20"/>
      <c r="M18" s="82"/>
      <c r="N18" s="20"/>
      <c r="O18" s="20">
        <f>K18+L18+M18+N18</f>
        <v>0</v>
      </c>
      <c r="P18" s="82">
        <f>+P23</f>
        <v>0</v>
      </c>
      <c r="Q18" s="82"/>
      <c r="R18" s="82"/>
      <c r="S18" s="20"/>
      <c r="T18" s="20"/>
      <c r="U18" s="20"/>
      <c r="V18" s="20"/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60"/>
      <c r="I19" s="61" t="s">
        <v>42</v>
      </c>
      <c r="J19" s="62"/>
      <c r="K19" s="82"/>
      <c r="L19" s="20"/>
      <c r="M19" s="82"/>
      <c r="N19" s="20"/>
      <c r="O19" s="20">
        <f>K19+L19+M19+N19</f>
        <v>0</v>
      </c>
      <c r="P19" s="82">
        <f>+P24</f>
        <v>0</v>
      </c>
      <c r="Q19" s="82">
        <f>+Q24</f>
        <v>2200</v>
      </c>
      <c r="R19" s="82">
        <f>+R24</f>
        <v>0</v>
      </c>
      <c r="S19" s="20">
        <f>P19+Q19+R19</f>
        <v>2200</v>
      </c>
      <c r="T19" s="20">
        <f>+O19+S19</f>
        <v>2200</v>
      </c>
      <c r="U19" s="20">
        <f>+O19/T19*100</f>
        <v>0</v>
      </c>
      <c r="V19" s="20">
        <f>+S19/T19*100</f>
        <v>100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60"/>
      <c r="I20" s="61" t="s">
        <v>43</v>
      </c>
      <c r="J20" s="62"/>
      <c r="K20" s="82"/>
      <c r="L20" s="82"/>
      <c r="M20" s="82"/>
      <c r="N20" s="20"/>
      <c r="O20" s="20">
        <f>K20+L20+M20+N20</f>
        <v>0</v>
      </c>
      <c r="P20" s="82">
        <f>+P25</f>
        <v>0</v>
      </c>
      <c r="Q20" s="82">
        <f>+Q25</f>
        <v>3836.1</v>
      </c>
      <c r="R20" s="82"/>
      <c r="S20" s="20">
        <f>P20+Q20+R20</f>
        <v>3836.1</v>
      </c>
      <c r="T20" s="20">
        <f>+O20+S20</f>
        <v>3836.1</v>
      </c>
      <c r="U20" s="20">
        <f>+O20/T20*100</f>
        <v>0</v>
      </c>
      <c r="V20" s="20">
        <f>+S20/T20*100</f>
        <v>100</v>
      </c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60"/>
      <c r="I21" s="61" t="s">
        <v>44</v>
      </c>
      <c r="J21" s="62"/>
      <c r="K21" s="82" t="s">
        <v>34</v>
      </c>
      <c r="L21" s="20" t="s">
        <v>34</v>
      </c>
      <c r="M21" s="82" t="s">
        <v>34</v>
      </c>
      <c r="N21" s="20" t="s">
        <v>34</v>
      </c>
      <c r="O21" s="20" t="s">
        <v>34</v>
      </c>
      <c r="P21" s="82" t="s">
        <v>34</v>
      </c>
      <c r="Q21" s="82">
        <f>+Q20/Q19*100</f>
        <v>174.36818181818182</v>
      </c>
      <c r="R21" s="82"/>
      <c r="S21" s="82">
        <f>+S20/S19*100</f>
        <v>174.36818181818182</v>
      </c>
      <c r="T21" s="82">
        <f>+T20/T19*100</f>
        <v>174.36818181818182</v>
      </c>
      <c r="U21" s="20"/>
      <c r="V21" s="20" t="s">
        <v>34</v>
      </c>
      <c r="W21" s="1"/>
    </row>
    <row r="22" spans="1:23" ht="23.25">
      <c r="A22" s="2"/>
      <c r="B22" s="17"/>
      <c r="C22" s="17"/>
      <c r="D22" s="17"/>
      <c r="E22" s="17"/>
      <c r="F22" s="17"/>
      <c r="G22" s="17"/>
      <c r="H22" s="60"/>
      <c r="I22" s="61"/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 t="s">
        <v>34</v>
      </c>
      <c r="V22" s="20" t="s">
        <v>34</v>
      </c>
      <c r="W22" s="1"/>
    </row>
    <row r="23" spans="1:23" ht="23.25">
      <c r="A23" s="2"/>
      <c r="B23" s="17"/>
      <c r="C23" s="35" t="s">
        <v>45</v>
      </c>
      <c r="D23" s="35"/>
      <c r="E23" s="35"/>
      <c r="F23" s="35"/>
      <c r="G23" s="35"/>
      <c r="H23" s="60"/>
      <c r="I23" s="61" t="s">
        <v>46</v>
      </c>
      <c r="J23" s="64"/>
      <c r="K23" s="81"/>
      <c r="L23" s="81"/>
      <c r="M23" s="81"/>
      <c r="N23" s="82"/>
      <c r="O23" s="81">
        <f>K23+L23+M23+N23</f>
        <v>0</v>
      </c>
      <c r="P23" s="83"/>
      <c r="Q23" s="86" t="s">
        <v>34</v>
      </c>
      <c r="R23" s="82"/>
      <c r="S23" s="20" t="s">
        <v>34</v>
      </c>
      <c r="T23" s="20" t="s">
        <v>34</v>
      </c>
      <c r="U23" s="20" t="s">
        <v>34</v>
      </c>
      <c r="V23" s="20" t="s">
        <v>34</v>
      </c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60"/>
      <c r="I24" s="61" t="s">
        <v>42</v>
      </c>
      <c r="J24" s="62"/>
      <c r="K24" s="82"/>
      <c r="L24" s="20"/>
      <c r="M24" s="82"/>
      <c r="N24" s="20"/>
      <c r="O24" s="20">
        <f>K24+L24+M24+N24</f>
        <v>0</v>
      </c>
      <c r="P24" s="82">
        <f>+P30</f>
        <v>0</v>
      </c>
      <c r="Q24" s="82">
        <f>+Q30</f>
        <v>2200</v>
      </c>
      <c r="R24" s="82">
        <f>+R30</f>
        <v>0</v>
      </c>
      <c r="S24" s="20">
        <f>P24+Q24+R24</f>
        <v>2200</v>
      </c>
      <c r="T24" s="20">
        <f>+O24+S24</f>
        <v>2200</v>
      </c>
      <c r="U24" s="20">
        <f>+O24/T24*100</f>
        <v>0</v>
      </c>
      <c r="V24" s="20">
        <f>+S24/T24*100</f>
        <v>100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60"/>
      <c r="I25" s="61" t="s">
        <v>43</v>
      </c>
      <c r="J25" s="62"/>
      <c r="K25" s="82"/>
      <c r="L25" s="20"/>
      <c r="M25" s="82"/>
      <c r="N25" s="20"/>
      <c r="O25" s="20">
        <f>K25+L25+M25+N25</f>
        <v>0</v>
      </c>
      <c r="P25" s="82"/>
      <c r="Q25" s="82">
        <f>+Q31</f>
        <v>3836.1</v>
      </c>
      <c r="R25" s="82"/>
      <c r="S25" s="20">
        <f>P25+Q25+R25</f>
        <v>3836.1</v>
      </c>
      <c r="T25" s="20">
        <f>+O25+S25</f>
        <v>3836.1</v>
      </c>
      <c r="U25" s="20">
        <f>+O25/T25*100</f>
        <v>0</v>
      </c>
      <c r="V25" s="20">
        <f>+S25/T25*100</f>
        <v>100</v>
      </c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60"/>
      <c r="I26" s="61" t="s">
        <v>44</v>
      </c>
      <c r="J26" s="62"/>
      <c r="K26" s="82"/>
      <c r="L26" s="20"/>
      <c r="M26" s="82"/>
      <c r="N26" s="20"/>
      <c r="O26" s="20" t="s">
        <v>34</v>
      </c>
      <c r="P26" s="82"/>
      <c r="Q26" s="82">
        <f>+Q25/Q24*100</f>
        <v>174.36818181818182</v>
      </c>
      <c r="R26" s="82"/>
      <c r="S26" s="20">
        <f>P26+Q26+R26</f>
        <v>174.36818181818182</v>
      </c>
      <c r="T26" s="20">
        <f>+T25/T24*100</f>
        <v>174.36818181818182</v>
      </c>
      <c r="U26" s="20" t="s">
        <v>34</v>
      </c>
      <c r="V26" s="20" t="s">
        <v>34</v>
      </c>
      <c r="W26" s="1"/>
    </row>
    <row r="27" spans="1:23" ht="23.25">
      <c r="A27" s="2"/>
      <c r="B27" s="17"/>
      <c r="C27" s="17"/>
      <c r="D27" s="17"/>
      <c r="E27" s="17"/>
      <c r="F27" s="17"/>
      <c r="G27" s="17"/>
      <c r="H27" s="60"/>
      <c r="I27" s="61"/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 t="s">
        <v>34</v>
      </c>
      <c r="V27" s="20" t="s">
        <v>34</v>
      </c>
      <c r="W27" s="1"/>
    </row>
    <row r="28" spans="1:23" ht="23.25">
      <c r="A28" s="2"/>
      <c r="B28" s="17"/>
      <c r="C28" s="17"/>
      <c r="D28" s="35" t="s">
        <v>47</v>
      </c>
      <c r="E28" s="35"/>
      <c r="F28" s="35"/>
      <c r="G28" s="35"/>
      <c r="H28" s="60"/>
      <c r="I28" s="61" t="s">
        <v>48</v>
      </c>
      <c r="J28" s="62"/>
      <c r="K28" s="81"/>
      <c r="L28" s="81"/>
      <c r="M28" s="81"/>
      <c r="N28" s="82"/>
      <c r="O28" s="81">
        <f>K28+L28+M28+N28</f>
        <v>0</v>
      </c>
      <c r="P28" s="81"/>
      <c r="Q28" s="82" t="s">
        <v>34</v>
      </c>
      <c r="R28" s="82"/>
      <c r="S28" s="20" t="s">
        <v>34</v>
      </c>
      <c r="T28" s="20" t="s">
        <v>34</v>
      </c>
      <c r="U28" s="20" t="s">
        <v>34</v>
      </c>
      <c r="V28" s="20" t="s">
        <v>34</v>
      </c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60"/>
      <c r="I29" s="61" t="s">
        <v>49</v>
      </c>
      <c r="J29" s="62"/>
      <c r="K29" s="82"/>
      <c r="L29" s="20"/>
      <c r="M29" s="82"/>
      <c r="N29" s="20"/>
      <c r="O29" s="20"/>
      <c r="P29" s="82"/>
      <c r="Q29" s="82"/>
      <c r="R29" s="82"/>
      <c r="S29" s="20"/>
      <c r="T29" s="20"/>
      <c r="U29" s="20" t="s">
        <v>34</v>
      </c>
      <c r="V29" s="20" t="s">
        <v>34</v>
      </c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60"/>
      <c r="I30" s="61" t="s">
        <v>42</v>
      </c>
      <c r="J30" s="62"/>
      <c r="K30" s="82"/>
      <c r="L30" s="20"/>
      <c r="M30" s="82"/>
      <c r="N30" s="20"/>
      <c r="O30" s="20">
        <f>K30+L30+M30+N30</f>
        <v>0</v>
      </c>
      <c r="P30" s="82">
        <f>+P35</f>
        <v>0</v>
      </c>
      <c r="Q30" s="82">
        <f>+Q35</f>
        <v>2200</v>
      </c>
      <c r="R30" s="82">
        <f>+R35</f>
        <v>0</v>
      </c>
      <c r="S30" s="20">
        <f>P30+Q30+R30</f>
        <v>2200</v>
      </c>
      <c r="T30" s="20">
        <f>+O30+S30</f>
        <v>2200</v>
      </c>
      <c r="U30" s="20">
        <f>+O30/T30*100</f>
        <v>0</v>
      </c>
      <c r="V30" s="20">
        <f>+S30/T30*100</f>
        <v>100</v>
      </c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60"/>
      <c r="I31" s="61" t="s">
        <v>43</v>
      </c>
      <c r="J31" s="62"/>
      <c r="K31" s="82"/>
      <c r="L31" s="20"/>
      <c r="M31" s="82"/>
      <c r="N31" s="20"/>
      <c r="O31" s="20">
        <f>K31+L31+M31+N31</f>
        <v>0</v>
      </c>
      <c r="P31" s="82"/>
      <c r="Q31" s="82">
        <f>+Q36</f>
        <v>3836.1</v>
      </c>
      <c r="R31" s="82"/>
      <c r="S31" s="20">
        <f>P31+Q31+R31</f>
        <v>3836.1</v>
      </c>
      <c r="T31" s="20">
        <f>+O31+S31</f>
        <v>3836.1</v>
      </c>
      <c r="U31" s="20">
        <f>+O31/T31*100</f>
        <v>0</v>
      </c>
      <c r="V31" s="20">
        <f>+S31/T31*100</f>
        <v>100</v>
      </c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60"/>
      <c r="I32" s="61" t="s">
        <v>44</v>
      </c>
      <c r="J32" s="62"/>
      <c r="K32" s="82"/>
      <c r="L32" s="20"/>
      <c r="M32" s="82"/>
      <c r="N32" s="20"/>
      <c r="O32" s="20" t="s">
        <v>34</v>
      </c>
      <c r="P32" s="82"/>
      <c r="Q32" s="82">
        <f>+Q31/Q30*100</f>
        <v>174.36818181818182</v>
      </c>
      <c r="R32" s="82"/>
      <c r="S32" s="20">
        <f>P32+Q32+R32</f>
        <v>174.36818181818182</v>
      </c>
      <c r="T32" s="20">
        <f>+T31/T30*100</f>
        <v>174.36818181818182</v>
      </c>
      <c r="U32" s="20" t="s">
        <v>34</v>
      </c>
      <c r="V32" s="20" t="s">
        <v>34</v>
      </c>
      <c r="W32" s="1"/>
    </row>
    <row r="33" spans="1:23" ht="23.25">
      <c r="A33" s="2"/>
      <c r="B33" s="17"/>
      <c r="C33" s="17"/>
      <c r="D33" s="17"/>
      <c r="E33" s="17"/>
      <c r="F33" s="17"/>
      <c r="G33" s="17"/>
      <c r="H33" s="60"/>
      <c r="I33" s="61"/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 t="s">
        <v>34</v>
      </c>
      <c r="V33" s="20" t="s">
        <v>34</v>
      </c>
      <c r="W33" s="1"/>
    </row>
    <row r="34" spans="1:23" ht="23.25">
      <c r="A34" s="2"/>
      <c r="B34" s="17"/>
      <c r="C34" s="17"/>
      <c r="D34" s="17"/>
      <c r="E34" s="35" t="s">
        <v>50</v>
      </c>
      <c r="F34" s="35"/>
      <c r="G34" s="35"/>
      <c r="H34" s="60"/>
      <c r="I34" s="61" t="s">
        <v>51</v>
      </c>
      <c r="J34" s="62"/>
      <c r="K34" s="82"/>
      <c r="L34" s="20"/>
      <c r="M34" s="82"/>
      <c r="N34" s="20"/>
      <c r="O34" s="81">
        <f>K34+L34+M34+N34</f>
        <v>0</v>
      </c>
      <c r="P34" s="82"/>
      <c r="Q34" s="82" t="s">
        <v>34</v>
      </c>
      <c r="R34" s="82"/>
      <c r="S34" s="20" t="s">
        <v>34</v>
      </c>
      <c r="T34" s="20" t="s">
        <v>34</v>
      </c>
      <c r="U34" s="20" t="s">
        <v>34</v>
      </c>
      <c r="V34" s="20" t="s">
        <v>34</v>
      </c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60"/>
      <c r="I35" s="61" t="s">
        <v>42</v>
      </c>
      <c r="J35" s="62"/>
      <c r="K35" s="82"/>
      <c r="L35" s="20"/>
      <c r="M35" s="82"/>
      <c r="N35" s="20"/>
      <c r="O35" s="20">
        <f>K35+L35+M35+N35</f>
        <v>0</v>
      </c>
      <c r="P35" s="82">
        <f>+P40</f>
        <v>0</v>
      </c>
      <c r="Q35" s="82">
        <f>+Q40</f>
        <v>2200</v>
      </c>
      <c r="R35" s="82">
        <f>+R40</f>
        <v>0</v>
      </c>
      <c r="S35" s="20">
        <f>P35+Q35+R35</f>
        <v>2200</v>
      </c>
      <c r="T35" s="20">
        <f>+O35+S35</f>
        <v>2200</v>
      </c>
      <c r="U35" s="20">
        <f>+O35/T35*100</f>
        <v>0</v>
      </c>
      <c r="V35" s="20">
        <f>+S35/T35*100</f>
        <v>100</v>
      </c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60"/>
      <c r="I36" s="61" t="s">
        <v>43</v>
      </c>
      <c r="J36" s="62"/>
      <c r="K36" s="82"/>
      <c r="L36" s="20"/>
      <c r="M36" s="82"/>
      <c r="N36" s="20"/>
      <c r="O36" s="20">
        <f>K36+L36+M36+N36</f>
        <v>0</v>
      </c>
      <c r="P36" s="82"/>
      <c r="Q36" s="82">
        <f>+Q41</f>
        <v>3836.1</v>
      </c>
      <c r="R36" s="82"/>
      <c r="S36" s="20">
        <f>P36+Q36+R36</f>
        <v>3836.1</v>
      </c>
      <c r="T36" s="20">
        <f>+O36+S36</f>
        <v>3836.1</v>
      </c>
      <c r="U36" s="20">
        <f>+O36/T36*100</f>
        <v>0</v>
      </c>
      <c r="V36" s="20">
        <f>+S36/T36*100</f>
        <v>100</v>
      </c>
      <c r="W36" s="1"/>
    </row>
    <row r="37" spans="1:23" ht="23.25">
      <c r="A37" s="2"/>
      <c r="B37" s="17"/>
      <c r="C37" s="17"/>
      <c r="D37" s="17"/>
      <c r="E37" s="17"/>
      <c r="F37" s="17"/>
      <c r="G37" s="17"/>
      <c r="H37" s="60"/>
      <c r="I37" s="61" t="s">
        <v>44</v>
      </c>
      <c r="J37" s="62"/>
      <c r="K37" s="82"/>
      <c r="L37" s="82"/>
      <c r="M37" s="82"/>
      <c r="N37" s="20"/>
      <c r="O37" s="20" t="s">
        <v>34</v>
      </c>
      <c r="P37" s="82"/>
      <c r="Q37" s="82">
        <f>+Q36/Q35*100</f>
        <v>174.36818181818182</v>
      </c>
      <c r="R37" s="82"/>
      <c r="S37" s="20">
        <f>P37+Q37+R37</f>
        <v>174.36818181818182</v>
      </c>
      <c r="T37" s="20">
        <f>+T36/T35*100</f>
        <v>174.36818181818182</v>
      </c>
      <c r="U37" s="20" t="s">
        <v>34</v>
      </c>
      <c r="V37" s="20" t="s">
        <v>34</v>
      </c>
      <c r="W37" s="1"/>
    </row>
    <row r="38" spans="1:23" ht="23.25">
      <c r="A38" s="2"/>
      <c r="B38" s="47"/>
      <c r="C38" s="48"/>
      <c r="D38" s="48"/>
      <c r="E38" s="48"/>
      <c r="F38" s="48"/>
      <c r="G38" s="48"/>
      <c r="H38" s="61"/>
      <c r="I38" s="61"/>
      <c r="J38" s="6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0" t="s">
        <v>34</v>
      </c>
      <c r="V38" s="20" t="s">
        <v>34</v>
      </c>
      <c r="W38" s="1"/>
    </row>
    <row r="39" spans="1:23" ht="23.25">
      <c r="A39" s="2"/>
      <c r="B39" s="35"/>
      <c r="C39" s="35"/>
      <c r="D39" s="35"/>
      <c r="E39" s="35"/>
      <c r="F39" s="35" t="s">
        <v>52</v>
      </c>
      <c r="G39" s="35"/>
      <c r="H39" s="60"/>
      <c r="I39" s="61" t="s">
        <v>53</v>
      </c>
      <c r="J39" s="62"/>
      <c r="K39" s="82"/>
      <c r="L39" s="20"/>
      <c r="M39" s="82"/>
      <c r="N39" s="20"/>
      <c r="O39" s="81">
        <f>K39+L39+M39+N39</f>
        <v>0</v>
      </c>
      <c r="P39" s="82"/>
      <c r="Q39" s="82" t="s">
        <v>34</v>
      </c>
      <c r="R39" s="82"/>
      <c r="S39" s="20" t="s">
        <v>34</v>
      </c>
      <c r="T39" s="20" t="s">
        <v>34</v>
      </c>
      <c r="U39" s="20" t="s">
        <v>34</v>
      </c>
      <c r="V39" s="20" t="s">
        <v>34</v>
      </c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42</v>
      </c>
      <c r="J40" s="62"/>
      <c r="K40" s="82"/>
      <c r="L40" s="20"/>
      <c r="M40" s="82"/>
      <c r="N40" s="20"/>
      <c r="O40" s="20">
        <f>K40+L40+M40+N40</f>
        <v>0</v>
      </c>
      <c r="P40" s="82">
        <f>+P56</f>
        <v>0</v>
      </c>
      <c r="Q40" s="82">
        <f>+Q55</f>
        <v>2200</v>
      </c>
      <c r="R40" s="82">
        <f>+R56</f>
        <v>0</v>
      </c>
      <c r="S40" s="20">
        <f>P40+Q40+R40</f>
        <v>2200</v>
      </c>
      <c r="T40" s="20">
        <f>+O40+S40</f>
        <v>2200</v>
      </c>
      <c r="U40" s="20">
        <f>+O40/T40*100</f>
        <v>0</v>
      </c>
      <c r="V40" s="20">
        <f>+S40/T40*100</f>
        <v>100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60"/>
      <c r="I41" s="61" t="s">
        <v>43</v>
      </c>
      <c r="J41" s="62"/>
      <c r="K41" s="82"/>
      <c r="L41" s="82"/>
      <c r="M41" s="82"/>
      <c r="N41" s="20"/>
      <c r="O41" s="20">
        <f>K41+L41+M41+N41</f>
        <v>0</v>
      </c>
      <c r="P41" s="82"/>
      <c r="Q41" s="82">
        <f>+Q56</f>
        <v>3836.1</v>
      </c>
      <c r="R41" s="82"/>
      <c r="S41" s="20">
        <f>P41+Q41+R41</f>
        <v>3836.1</v>
      </c>
      <c r="T41" s="20">
        <f>+O41+S41</f>
        <v>3836.1</v>
      </c>
      <c r="U41" s="20">
        <f>+O41/T41*100</f>
        <v>0</v>
      </c>
      <c r="V41" s="20">
        <f>+S41/T41*100</f>
        <v>100</v>
      </c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60"/>
      <c r="I42" s="61" t="s">
        <v>44</v>
      </c>
      <c r="J42" s="62"/>
      <c r="K42" s="82"/>
      <c r="L42" s="82"/>
      <c r="M42" s="82"/>
      <c r="N42" s="82"/>
      <c r="O42" s="20" t="s">
        <v>34</v>
      </c>
      <c r="P42" s="82" t="s">
        <v>34</v>
      </c>
      <c r="Q42" s="82">
        <f>+Q41/Q40*100</f>
        <v>174.36818181818182</v>
      </c>
      <c r="R42" s="82" t="s">
        <v>34</v>
      </c>
      <c r="S42" s="82">
        <f>+S41/S40*100</f>
        <v>174.36818181818182</v>
      </c>
      <c r="T42" s="82">
        <f>+T41/T40*100</f>
        <v>174.36818181818182</v>
      </c>
      <c r="U42" s="20" t="s">
        <v>34</v>
      </c>
      <c r="V42" s="20" t="s">
        <v>34</v>
      </c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 t="s">
        <v>34</v>
      </c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81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35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41</v>
      </c>
      <c r="C54" s="35" t="s">
        <v>45</v>
      </c>
      <c r="D54" s="35" t="s">
        <v>47</v>
      </c>
      <c r="E54" s="35" t="s">
        <v>50</v>
      </c>
      <c r="F54" s="35" t="s">
        <v>52</v>
      </c>
      <c r="G54" s="35" t="s">
        <v>54</v>
      </c>
      <c r="H54" s="60"/>
      <c r="I54" s="61" t="s">
        <v>55</v>
      </c>
      <c r="J54" s="62"/>
      <c r="K54" s="82"/>
      <c r="L54" s="20"/>
      <c r="M54" s="82"/>
      <c r="N54" s="20"/>
      <c r="O54" s="81">
        <f>K54+L54+M54+N54</f>
        <v>0</v>
      </c>
      <c r="P54" s="82"/>
      <c r="Q54" s="82" t="s">
        <v>34</v>
      </c>
      <c r="R54" s="82"/>
      <c r="S54" s="20" t="s">
        <v>34</v>
      </c>
      <c r="T54" s="20" t="str">
        <f>S54</f>
        <v> </v>
      </c>
      <c r="U54" s="20" t="s">
        <v>34</v>
      </c>
      <c r="V54" s="20" t="s">
        <v>34</v>
      </c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42</v>
      </c>
      <c r="J55" s="62"/>
      <c r="K55" s="82">
        <v>0</v>
      </c>
      <c r="L55" s="20">
        <v>0</v>
      </c>
      <c r="M55" s="82">
        <v>0</v>
      </c>
      <c r="N55" s="20">
        <v>0</v>
      </c>
      <c r="O55" s="20">
        <f>K55+L55+M55+N55</f>
        <v>0</v>
      </c>
      <c r="P55" s="82"/>
      <c r="Q55" s="82">
        <v>2200</v>
      </c>
      <c r="R55" s="82"/>
      <c r="S55" s="20">
        <f>P55+Q55+R55</f>
        <v>2200</v>
      </c>
      <c r="T55" s="20">
        <f>+O55+S55</f>
        <v>2200</v>
      </c>
      <c r="U55" s="20">
        <f>+O55/T55*100</f>
        <v>0</v>
      </c>
      <c r="V55" s="20">
        <f>+S55/T55*100</f>
        <v>100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43</v>
      </c>
      <c r="J56" s="62"/>
      <c r="K56" s="82">
        <v>0</v>
      </c>
      <c r="L56" s="20">
        <v>0</v>
      </c>
      <c r="M56" s="82">
        <v>0</v>
      </c>
      <c r="N56" s="20">
        <v>0</v>
      </c>
      <c r="O56" s="20">
        <f>K56+L56+M56+N56</f>
        <v>0</v>
      </c>
      <c r="P56" s="82"/>
      <c r="Q56" s="82">
        <v>3836.1</v>
      </c>
      <c r="R56" s="82"/>
      <c r="S56" s="20">
        <f>P56+Q56+R56</f>
        <v>3836.1</v>
      </c>
      <c r="T56" s="20">
        <f>+O56+S56</f>
        <v>3836.1</v>
      </c>
      <c r="U56" s="20">
        <f>+O56/T56*100</f>
        <v>0</v>
      </c>
      <c r="V56" s="20">
        <f>+S56/T56*100</f>
        <v>100</v>
      </c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 t="s">
        <v>44</v>
      </c>
      <c r="J57" s="62"/>
      <c r="K57" s="82">
        <v>0</v>
      </c>
      <c r="L57" s="82">
        <v>0</v>
      </c>
      <c r="M57" s="82">
        <v>0</v>
      </c>
      <c r="N57" s="82">
        <v>0</v>
      </c>
      <c r="O57" s="20" t="s">
        <v>34</v>
      </c>
      <c r="P57" s="82"/>
      <c r="Q57" s="20">
        <f>+Q56/Q55*100</f>
        <v>174.36818181818182</v>
      </c>
      <c r="R57" s="20" t="s">
        <v>34</v>
      </c>
      <c r="S57" s="20">
        <f>+S56/S55*100</f>
        <v>174.36818181818182</v>
      </c>
      <c r="T57" s="20">
        <f>+T56/T55*100</f>
        <v>174.36818181818182</v>
      </c>
      <c r="U57" s="20" t="s">
        <v>34</v>
      </c>
      <c r="V57" s="20" t="s">
        <v>34</v>
      </c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60"/>
      <c r="I58" s="61"/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 t="s">
        <v>34</v>
      </c>
      <c r="V58" s="20" t="s">
        <v>34</v>
      </c>
      <c r="W58" s="1"/>
    </row>
    <row r="59" spans="1:23" ht="23.25">
      <c r="A59" s="2"/>
      <c r="B59" s="35" t="s">
        <v>56</v>
      </c>
      <c r="C59" s="35"/>
      <c r="D59" s="35"/>
      <c r="E59" s="35"/>
      <c r="F59" s="35"/>
      <c r="G59" s="35"/>
      <c r="H59" s="60"/>
      <c r="I59" s="61" t="s">
        <v>57</v>
      </c>
      <c r="J59" s="62"/>
      <c r="K59" s="82" t="s">
        <v>34</v>
      </c>
      <c r="L59" s="20" t="s">
        <v>34</v>
      </c>
      <c r="M59" s="82" t="s">
        <v>34</v>
      </c>
      <c r="N59" s="20"/>
      <c r="O59" s="82" t="s">
        <v>34</v>
      </c>
      <c r="P59" s="82" t="s">
        <v>34</v>
      </c>
      <c r="Q59" s="82" t="s">
        <v>34</v>
      </c>
      <c r="R59" s="82"/>
      <c r="S59" s="20" t="s">
        <v>34</v>
      </c>
      <c r="T59" s="20" t="s">
        <v>34</v>
      </c>
      <c r="U59" s="20" t="s">
        <v>34</v>
      </c>
      <c r="V59" s="20" t="s">
        <v>34</v>
      </c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60"/>
      <c r="I60" s="61" t="s">
        <v>42</v>
      </c>
      <c r="J60" s="62"/>
      <c r="K60" s="82">
        <f>+K65+K100-0.1</f>
        <v>80319.79999999999</v>
      </c>
      <c r="L60" s="82">
        <f>+L65+L100</f>
        <v>43465.50000000001</v>
      </c>
      <c r="M60" s="82">
        <f>+M65+M100</f>
        <v>39518.2</v>
      </c>
      <c r="N60" s="20"/>
      <c r="O60" s="20">
        <f>K60+L60+M60+N60</f>
        <v>163303.5</v>
      </c>
      <c r="P60" s="82">
        <f>+P65+P100</f>
        <v>3500</v>
      </c>
      <c r="Q60" s="82">
        <f>+Q65+Q100</f>
        <v>18777.5</v>
      </c>
      <c r="R60" s="82">
        <f>+R65+R100</f>
        <v>0</v>
      </c>
      <c r="S60" s="20">
        <f>P60+Q60+R60</f>
        <v>22277.5</v>
      </c>
      <c r="T60" s="20">
        <f>+O60+S60</f>
        <v>185581</v>
      </c>
      <c r="U60" s="20">
        <f>+O60/T60*100</f>
        <v>87.99580776049272</v>
      </c>
      <c r="V60" s="20">
        <f>+S60/T60*100</f>
        <v>12.004192239507278</v>
      </c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60"/>
      <c r="I61" s="61" t="s">
        <v>43</v>
      </c>
      <c r="J61" s="62"/>
      <c r="K61" s="82">
        <f>+K66+K101</f>
        <v>88268.69999999998</v>
      </c>
      <c r="L61" s="82">
        <f>+L66+L101</f>
        <v>31313.9</v>
      </c>
      <c r="M61" s="82">
        <f>+M66+M101</f>
        <v>39924.5</v>
      </c>
      <c r="N61" s="82"/>
      <c r="O61" s="20">
        <f>K61+L61+M61+N61</f>
        <v>159507.09999999998</v>
      </c>
      <c r="P61" s="82">
        <f>+P66+P101</f>
        <v>4496.6</v>
      </c>
      <c r="Q61" s="82">
        <f>+Q66+Q101</f>
        <v>6867.8</v>
      </c>
      <c r="R61" s="82">
        <f>+R66</f>
        <v>0</v>
      </c>
      <c r="S61" s="20">
        <f>P61+Q61+R61</f>
        <v>11364.400000000001</v>
      </c>
      <c r="T61" s="20">
        <f>+O61+S61</f>
        <v>170871.49999999997</v>
      </c>
      <c r="U61" s="20">
        <f>+O61/T61*100</f>
        <v>93.34915418896657</v>
      </c>
      <c r="V61" s="20">
        <f>+S61/T61*100</f>
        <v>6.65084581103344</v>
      </c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60"/>
      <c r="I62" s="61" t="s">
        <v>44</v>
      </c>
      <c r="J62" s="62"/>
      <c r="K62" s="20">
        <f aca="true" t="shared" si="2" ref="K62:T62">+K61/K60*100</f>
        <v>109.89656348745889</v>
      </c>
      <c r="L62" s="20">
        <f t="shared" si="2"/>
        <v>72.04311465415098</v>
      </c>
      <c r="M62" s="20">
        <f t="shared" si="2"/>
        <v>101.02813387249421</v>
      </c>
      <c r="N62" s="20" t="s">
        <v>34</v>
      </c>
      <c r="O62" s="20">
        <f t="shared" si="2"/>
        <v>97.67524884647297</v>
      </c>
      <c r="P62" s="20">
        <f t="shared" si="2"/>
        <v>128.4742857142857</v>
      </c>
      <c r="Q62" s="20">
        <f t="shared" si="2"/>
        <v>36.574623884968716</v>
      </c>
      <c r="R62" s="20" t="s">
        <v>34</v>
      </c>
      <c r="S62" s="20">
        <f t="shared" si="2"/>
        <v>51.01290539782293</v>
      </c>
      <c r="T62" s="20">
        <f t="shared" si="2"/>
        <v>92.07381143543788</v>
      </c>
      <c r="U62" s="20" t="s">
        <v>34</v>
      </c>
      <c r="V62" s="20" t="s">
        <v>34</v>
      </c>
      <c r="W62" s="1"/>
    </row>
    <row r="63" spans="1:23" ht="23.25">
      <c r="A63" s="2"/>
      <c r="B63" s="17"/>
      <c r="C63" s="17"/>
      <c r="D63" s="17"/>
      <c r="E63" s="17"/>
      <c r="F63" s="17"/>
      <c r="G63" s="17"/>
      <c r="H63" s="60"/>
      <c r="I63" s="61"/>
      <c r="J63" s="62"/>
      <c r="K63" s="82"/>
      <c r="L63" s="20"/>
      <c r="M63" s="82"/>
      <c r="N63" s="20"/>
      <c r="O63" s="20"/>
      <c r="P63" s="82"/>
      <c r="Q63" s="82"/>
      <c r="R63" s="82"/>
      <c r="S63" s="20"/>
      <c r="T63" s="20"/>
      <c r="U63" s="20" t="s">
        <v>34</v>
      </c>
      <c r="V63" s="20" t="s">
        <v>34</v>
      </c>
      <c r="W63" s="1"/>
    </row>
    <row r="64" spans="1:23" ht="23.25">
      <c r="A64" s="2"/>
      <c r="B64" s="17"/>
      <c r="C64" s="35" t="s">
        <v>58</v>
      </c>
      <c r="D64" s="35"/>
      <c r="E64" s="35"/>
      <c r="F64" s="35"/>
      <c r="G64" s="35"/>
      <c r="H64" s="60"/>
      <c r="I64" s="61" t="s">
        <v>59</v>
      </c>
      <c r="J64" s="62"/>
      <c r="K64" s="82"/>
      <c r="L64" s="20"/>
      <c r="M64" s="82"/>
      <c r="N64" s="20"/>
      <c r="O64" s="82" t="s">
        <v>34</v>
      </c>
      <c r="P64" s="82">
        <v>0</v>
      </c>
      <c r="Q64" s="82">
        <v>0</v>
      </c>
      <c r="R64" s="82"/>
      <c r="S64" s="20">
        <f>P64+Q64+R64</f>
        <v>0</v>
      </c>
      <c r="T64" s="20" t="s">
        <v>34</v>
      </c>
      <c r="U64" s="20" t="s">
        <v>34</v>
      </c>
      <c r="V64" s="20" t="s">
        <v>34</v>
      </c>
      <c r="W64" s="1"/>
    </row>
    <row r="65" spans="1:23" ht="23.25">
      <c r="A65" s="2"/>
      <c r="B65" s="17"/>
      <c r="C65" s="17"/>
      <c r="D65" s="17"/>
      <c r="E65" s="17"/>
      <c r="F65" s="17"/>
      <c r="G65" s="17"/>
      <c r="H65" s="60"/>
      <c r="I65" s="61" t="s">
        <v>42</v>
      </c>
      <c r="J65" s="62"/>
      <c r="K65" s="82">
        <f aca="true" t="shared" si="3" ref="K65:M66">+K71</f>
        <v>2759.9</v>
      </c>
      <c r="L65" s="82">
        <f t="shared" si="3"/>
        <v>34.5</v>
      </c>
      <c r="M65" s="82">
        <f t="shared" si="3"/>
        <v>72.6</v>
      </c>
      <c r="N65" s="20"/>
      <c r="O65" s="20">
        <f>K65+L65+M65+N65</f>
        <v>2867</v>
      </c>
      <c r="P65" s="82">
        <f aca="true" t="shared" si="4" ref="P65:R66">+P71</f>
        <v>0</v>
      </c>
      <c r="Q65" s="82">
        <f t="shared" si="4"/>
        <v>0</v>
      </c>
      <c r="R65" s="82">
        <f t="shared" si="4"/>
        <v>0</v>
      </c>
      <c r="S65" s="20"/>
      <c r="T65" s="20">
        <f>+O65+S65</f>
        <v>2867</v>
      </c>
      <c r="U65" s="20">
        <f>+O65/T65*100</f>
        <v>100</v>
      </c>
      <c r="V65" s="20">
        <f>+S65/T65*100</f>
        <v>0</v>
      </c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60"/>
      <c r="I66" s="61" t="s">
        <v>43</v>
      </c>
      <c r="J66" s="62"/>
      <c r="K66" s="82">
        <f t="shared" si="3"/>
        <v>2008.9</v>
      </c>
      <c r="L66" s="82">
        <f t="shared" si="3"/>
        <v>0</v>
      </c>
      <c r="M66" s="82">
        <f t="shared" si="3"/>
        <v>47.3</v>
      </c>
      <c r="N66" s="82"/>
      <c r="O66" s="20">
        <f>K66+L66+M66+N66</f>
        <v>2056.2000000000003</v>
      </c>
      <c r="P66" s="82">
        <f t="shared" si="4"/>
        <v>0</v>
      </c>
      <c r="Q66" s="82">
        <f t="shared" si="4"/>
        <v>0</v>
      </c>
      <c r="R66" s="82">
        <f t="shared" si="4"/>
        <v>0</v>
      </c>
      <c r="S66" s="20"/>
      <c r="T66" s="20">
        <f>+O66+S66</f>
        <v>2056.2000000000003</v>
      </c>
      <c r="U66" s="20">
        <f>+O66/T66*100</f>
        <v>100</v>
      </c>
      <c r="V66" s="20">
        <f>+S66/T66*100</f>
        <v>0</v>
      </c>
      <c r="W66" s="1"/>
    </row>
    <row r="67" spans="1:23" ht="23.25">
      <c r="A67" s="2"/>
      <c r="B67" s="47"/>
      <c r="C67" s="48"/>
      <c r="D67" s="48"/>
      <c r="E67" s="48"/>
      <c r="F67" s="48"/>
      <c r="G67" s="48"/>
      <c r="H67" s="61"/>
      <c r="I67" s="61" t="s">
        <v>44</v>
      </c>
      <c r="J67" s="62"/>
      <c r="K67" s="20">
        <f>+K66/K65*100</f>
        <v>72.78886916192616</v>
      </c>
      <c r="L67" s="20">
        <f>+L66/L65*100</f>
        <v>0</v>
      </c>
      <c r="M67" s="20">
        <f>+M66/M65*100</f>
        <v>65.15151515151516</v>
      </c>
      <c r="N67" s="20" t="s">
        <v>34</v>
      </c>
      <c r="O67" s="20">
        <f>+O66/O65*100</f>
        <v>71.71956749215208</v>
      </c>
      <c r="P67" s="20" t="s">
        <v>34</v>
      </c>
      <c r="Q67" s="20" t="s">
        <v>34</v>
      </c>
      <c r="R67" s="20" t="s">
        <v>34</v>
      </c>
      <c r="S67" s="20" t="s">
        <v>34</v>
      </c>
      <c r="T67" s="20">
        <f>+T66/T65*100</f>
        <v>71.71956749215208</v>
      </c>
      <c r="U67" s="20"/>
      <c r="V67" s="20" t="s">
        <v>34</v>
      </c>
      <c r="W67" s="1"/>
    </row>
    <row r="68" spans="1:23" ht="23.25">
      <c r="A68" s="2"/>
      <c r="B68" s="17"/>
      <c r="C68" s="17"/>
      <c r="D68" s="17"/>
      <c r="E68" s="17"/>
      <c r="F68" s="17"/>
      <c r="G68" s="17"/>
      <c r="H68" s="60"/>
      <c r="I68" s="61"/>
      <c r="J68" s="62"/>
      <c r="K68" s="82"/>
      <c r="L68" s="20"/>
      <c r="M68" s="82"/>
      <c r="N68" s="20"/>
      <c r="O68" s="20"/>
      <c r="P68" s="82"/>
      <c r="Q68" s="82"/>
      <c r="R68" s="82"/>
      <c r="S68" s="20"/>
      <c r="T68" s="20"/>
      <c r="U68" s="20" t="s">
        <v>34</v>
      </c>
      <c r="V68" s="20" t="s">
        <v>34</v>
      </c>
      <c r="W68" s="1"/>
    </row>
    <row r="69" spans="1:23" ht="23.25">
      <c r="A69" s="2"/>
      <c r="B69" s="17"/>
      <c r="C69" s="17"/>
      <c r="D69" s="35" t="s">
        <v>47</v>
      </c>
      <c r="E69" s="35"/>
      <c r="F69" s="35"/>
      <c r="G69" s="35"/>
      <c r="H69" s="60"/>
      <c r="I69" s="61" t="s">
        <v>48</v>
      </c>
      <c r="J69" s="62"/>
      <c r="K69" s="82"/>
      <c r="L69" s="20"/>
      <c r="M69" s="82"/>
      <c r="N69" s="20"/>
      <c r="O69" s="82" t="s">
        <v>34</v>
      </c>
      <c r="P69" s="82">
        <v>0</v>
      </c>
      <c r="Q69" s="82">
        <v>0</v>
      </c>
      <c r="R69" s="82"/>
      <c r="S69" s="20">
        <f>P69+Q69+R69</f>
        <v>0</v>
      </c>
      <c r="T69" s="20" t="s">
        <v>34</v>
      </c>
      <c r="U69" s="20" t="s">
        <v>34</v>
      </c>
      <c r="V69" s="20" t="s">
        <v>34</v>
      </c>
      <c r="W69" s="1"/>
    </row>
    <row r="70" spans="1:23" ht="23.25">
      <c r="A70" s="2"/>
      <c r="B70" s="17"/>
      <c r="C70" s="17"/>
      <c r="D70" s="35"/>
      <c r="E70" s="35"/>
      <c r="F70" s="35"/>
      <c r="G70" s="35"/>
      <c r="H70" s="60"/>
      <c r="I70" s="61" t="s">
        <v>49</v>
      </c>
      <c r="J70" s="62"/>
      <c r="K70" s="82"/>
      <c r="L70" s="20"/>
      <c r="M70" s="82"/>
      <c r="N70" s="20"/>
      <c r="O70" s="81">
        <f>K70+L70+M70+N70</f>
        <v>0</v>
      </c>
      <c r="P70" s="82" t="s">
        <v>34</v>
      </c>
      <c r="Q70" s="82">
        <v>0</v>
      </c>
      <c r="R70" s="82"/>
      <c r="S70" s="58" t="s">
        <v>34</v>
      </c>
      <c r="T70" s="58" t="s">
        <v>34</v>
      </c>
      <c r="U70" s="20" t="s">
        <v>34</v>
      </c>
      <c r="V70" s="20" t="s">
        <v>34</v>
      </c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60"/>
      <c r="I71" s="61" t="s">
        <v>42</v>
      </c>
      <c r="J71" s="62"/>
      <c r="K71" s="82">
        <f aca="true" t="shared" si="5" ref="K71:M72">+K76</f>
        <v>2759.9</v>
      </c>
      <c r="L71" s="82">
        <f t="shared" si="5"/>
        <v>34.5</v>
      </c>
      <c r="M71" s="82">
        <f t="shared" si="5"/>
        <v>72.6</v>
      </c>
      <c r="N71" s="18"/>
      <c r="O71" s="20">
        <f>K71+L71+M71+N71</f>
        <v>2867</v>
      </c>
      <c r="P71" s="18">
        <f>+P76</f>
        <v>0</v>
      </c>
      <c r="Q71" s="18">
        <f>+Q76</f>
        <v>0</v>
      </c>
      <c r="R71" s="18">
        <f>+R76</f>
        <v>0</v>
      </c>
      <c r="S71" s="18"/>
      <c r="T71" s="18">
        <f>+O71+S71</f>
        <v>2867</v>
      </c>
      <c r="U71" s="20">
        <f>+O71/T71*100</f>
        <v>100</v>
      </c>
      <c r="V71" s="20">
        <f>+S71/T71*100</f>
        <v>0</v>
      </c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60"/>
      <c r="I72" s="61" t="s">
        <v>43</v>
      </c>
      <c r="J72" s="62"/>
      <c r="K72" s="82">
        <f t="shared" si="5"/>
        <v>2008.9</v>
      </c>
      <c r="L72" s="82">
        <f t="shared" si="5"/>
        <v>0</v>
      </c>
      <c r="M72" s="82">
        <f t="shared" si="5"/>
        <v>47.3</v>
      </c>
      <c r="N72" s="82"/>
      <c r="O72" s="20">
        <f>K72+L72+M72+N72</f>
        <v>2056.2000000000003</v>
      </c>
      <c r="P72" s="82"/>
      <c r="Q72" s="82"/>
      <c r="R72" s="82"/>
      <c r="S72" s="20"/>
      <c r="T72" s="20">
        <f>+O72+S72</f>
        <v>2056.2000000000003</v>
      </c>
      <c r="U72" s="20">
        <f>+O72/T72*100</f>
        <v>100</v>
      </c>
      <c r="V72" s="20">
        <f>+S72/T72*100</f>
        <v>0</v>
      </c>
      <c r="W72" s="1"/>
    </row>
    <row r="73" spans="1:23" ht="23.25">
      <c r="A73" s="2"/>
      <c r="B73" s="17"/>
      <c r="C73" s="17"/>
      <c r="D73" s="17"/>
      <c r="E73" s="17"/>
      <c r="F73" s="17"/>
      <c r="G73" s="17"/>
      <c r="H73" s="60"/>
      <c r="I73" s="61" t="s">
        <v>44</v>
      </c>
      <c r="J73" s="62"/>
      <c r="K73" s="20">
        <f>+K72/K71*100</f>
        <v>72.78886916192616</v>
      </c>
      <c r="L73" s="20">
        <f>+L72/L71*100</f>
        <v>0</v>
      </c>
      <c r="M73" s="20">
        <f>+M72/M71*100</f>
        <v>65.15151515151516</v>
      </c>
      <c r="N73" s="20" t="s">
        <v>34</v>
      </c>
      <c r="O73" s="20">
        <f>+O72/O71*100</f>
        <v>71.71956749215208</v>
      </c>
      <c r="P73" s="20" t="s">
        <v>34</v>
      </c>
      <c r="Q73" s="20" t="s">
        <v>34</v>
      </c>
      <c r="R73" s="20" t="s">
        <v>34</v>
      </c>
      <c r="S73" s="20" t="s">
        <v>34</v>
      </c>
      <c r="T73" s="20">
        <f>+T72/T71*100</f>
        <v>71.71956749215208</v>
      </c>
      <c r="U73" s="20"/>
      <c r="V73" s="20" t="s">
        <v>34</v>
      </c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 t="s">
        <v>34</v>
      </c>
      <c r="V74" s="20" t="s">
        <v>34</v>
      </c>
      <c r="W74" s="1"/>
    </row>
    <row r="75" spans="1:23" ht="23.25">
      <c r="A75" s="2"/>
      <c r="B75" s="17"/>
      <c r="C75" s="17"/>
      <c r="D75" s="17"/>
      <c r="E75" s="35" t="s">
        <v>50</v>
      </c>
      <c r="F75" s="35"/>
      <c r="G75" s="35"/>
      <c r="H75" s="60"/>
      <c r="I75" s="61" t="s">
        <v>51</v>
      </c>
      <c r="J75" s="62"/>
      <c r="K75" s="82"/>
      <c r="L75" s="20"/>
      <c r="M75" s="82"/>
      <c r="N75" s="20"/>
      <c r="O75" s="82" t="s">
        <v>34</v>
      </c>
      <c r="P75" s="82">
        <v>0</v>
      </c>
      <c r="Q75" s="82">
        <v>0</v>
      </c>
      <c r="R75" s="82"/>
      <c r="S75" s="20">
        <f>P75+Q75+R75</f>
        <v>0</v>
      </c>
      <c r="T75" s="20" t="s">
        <v>34</v>
      </c>
      <c r="U75" s="20" t="s">
        <v>34</v>
      </c>
      <c r="V75" s="20" t="s">
        <v>34</v>
      </c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42</v>
      </c>
      <c r="J76" s="62"/>
      <c r="K76" s="82">
        <f>+K81</f>
        <v>2759.9</v>
      </c>
      <c r="L76" s="82">
        <f aca="true" t="shared" si="6" ref="K76:M77">+L81</f>
        <v>34.5</v>
      </c>
      <c r="M76" s="82">
        <f t="shared" si="6"/>
        <v>72.6</v>
      </c>
      <c r="N76" s="18"/>
      <c r="O76" s="20">
        <f>K76+L76+M76+N76</f>
        <v>2867</v>
      </c>
      <c r="P76" s="24"/>
      <c r="Q76" s="19"/>
      <c r="R76" s="80"/>
      <c r="S76" s="23"/>
      <c r="T76" s="23">
        <f>+O76+S76</f>
        <v>2867</v>
      </c>
      <c r="U76" s="20">
        <f>+O76/T76*100</f>
        <v>100</v>
      </c>
      <c r="V76" s="20">
        <f>+S76/T76*100</f>
        <v>0</v>
      </c>
      <c r="W76" s="1"/>
    </row>
    <row r="77" spans="1:23" ht="23.25">
      <c r="A77" s="2"/>
      <c r="B77" s="47"/>
      <c r="C77" s="17"/>
      <c r="D77" s="17"/>
      <c r="E77" s="17"/>
      <c r="F77" s="17"/>
      <c r="G77" s="17"/>
      <c r="H77" s="60"/>
      <c r="I77" s="61" t="s">
        <v>43</v>
      </c>
      <c r="J77" s="62"/>
      <c r="K77" s="82">
        <f t="shared" si="6"/>
        <v>2008.9</v>
      </c>
      <c r="L77" s="82">
        <f t="shared" si="6"/>
        <v>0</v>
      </c>
      <c r="M77" s="82">
        <f t="shared" si="6"/>
        <v>47.3</v>
      </c>
      <c r="N77" s="82"/>
      <c r="O77" s="20">
        <f>K77+L77+M77+N77</f>
        <v>2056.2000000000003</v>
      </c>
      <c r="P77" s="24"/>
      <c r="Q77" s="19"/>
      <c r="R77" s="80"/>
      <c r="S77" s="23"/>
      <c r="T77" s="23">
        <f>+O77+S77</f>
        <v>2056.2000000000003</v>
      </c>
      <c r="U77" s="20">
        <f>+O77/T77*100</f>
        <v>100</v>
      </c>
      <c r="V77" s="20">
        <f>+S77/T77*100</f>
        <v>0</v>
      </c>
      <c r="W77" s="1"/>
    </row>
    <row r="78" spans="1:23" ht="23.25">
      <c r="A78" s="2"/>
      <c r="B78" s="47"/>
      <c r="C78" s="17"/>
      <c r="D78" s="17"/>
      <c r="E78" s="17"/>
      <c r="F78" s="17"/>
      <c r="G78" s="17"/>
      <c r="H78" s="60"/>
      <c r="I78" s="61" t="s">
        <v>44</v>
      </c>
      <c r="J78" s="62"/>
      <c r="K78" s="20">
        <f>+K77/K76*100</f>
        <v>72.78886916192616</v>
      </c>
      <c r="L78" s="20">
        <f>+L77/L76*100</f>
        <v>0</v>
      </c>
      <c r="M78" s="20">
        <f>+M77/M76*100</f>
        <v>65.15151515151516</v>
      </c>
      <c r="N78" s="20" t="s">
        <v>34</v>
      </c>
      <c r="O78" s="20">
        <f>+O77/O76*100</f>
        <v>71.71956749215208</v>
      </c>
      <c r="P78" s="24"/>
      <c r="Q78" s="19"/>
      <c r="R78" s="80"/>
      <c r="S78" s="23"/>
      <c r="T78" s="20">
        <f>+T77/T76*100</f>
        <v>71.71956749215208</v>
      </c>
      <c r="U78" s="20"/>
      <c r="V78" s="20">
        <f>+S78/T78*100</f>
        <v>0</v>
      </c>
      <c r="W78" s="1"/>
    </row>
    <row r="79" spans="1:23" ht="23.25">
      <c r="A79" s="2"/>
      <c r="B79" s="47"/>
      <c r="C79" s="48"/>
      <c r="D79" s="48"/>
      <c r="E79" s="48"/>
      <c r="F79" s="48"/>
      <c r="G79" s="48"/>
      <c r="H79" s="61"/>
      <c r="I79" s="61"/>
      <c r="J79" s="6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20" t="s">
        <v>34</v>
      </c>
      <c r="V79" s="20" t="s">
        <v>34</v>
      </c>
      <c r="W79" s="1"/>
    </row>
    <row r="80" spans="1:23" ht="23.25">
      <c r="A80" s="2"/>
      <c r="B80" s="47"/>
      <c r="C80" s="48"/>
      <c r="D80" s="48"/>
      <c r="E80" s="48"/>
      <c r="F80" s="35" t="s">
        <v>60</v>
      </c>
      <c r="G80" s="35"/>
      <c r="H80" s="60"/>
      <c r="I80" s="61" t="s">
        <v>61</v>
      </c>
      <c r="J80" s="62"/>
      <c r="K80" s="82"/>
      <c r="L80" s="87"/>
      <c r="M80" s="82"/>
      <c r="N80" s="20"/>
      <c r="O80" s="82">
        <f>K80+L80+M80+N80</f>
        <v>0</v>
      </c>
      <c r="P80" s="82">
        <v>0</v>
      </c>
      <c r="Q80" s="82">
        <v>0</v>
      </c>
      <c r="R80" s="82"/>
      <c r="S80" s="20">
        <f>P80+Q80+R80</f>
        <v>0</v>
      </c>
      <c r="T80" s="20">
        <f>S80+O80</f>
        <v>0</v>
      </c>
      <c r="U80" s="20" t="s">
        <v>34</v>
      </c>
      <c r="V80" s="20" t="s">
        <v>34</v>
      </c>
      <c r="W80" s="1"/>
    </row>
    <row r="81" spans="1:23" ht="23.25">
      <c r="A81" s="2"/>
      <c r="B81" s="52"/>
      <c r="C81" s="52"/>
      <c r="D81" s="52"/>
      <c r="E81" s="52"/>
      <c r="F81" s="52"/>
      <c r="G81" s="47"/>
      <c r="H81" s="60"/>
      <c r="I81" s="61" t="s">
        <v>42</v>
      </c>
      <c r="J81" s="62"/>
      <c r="K81" s="82">
        <f aca="true" t="shared" si="7" ref="K81:M82">+K87</f>
        <v>2759.9</v>
      </c>
      <c r="L81" s="82">
        <f t="shared" si="7"/>
        <v>34.5</v>
      </c>
      <c r="M81" s="82">
        <f t="shared" si="7"/>
        <v>72.6</v>
      </c>
      <c r="N81" s="18"/>
      <c r="O81" s="20">
        <f>K81+L81+M81+N81</f>
        <v>2867</v>
      </c>
      <c r="P81" s="24"/>
      <c r="Q81" s="19"/>
      <c r="R81" s="80"/>
      <c r="S81" s="23"/>
      <c r="T81" s="23">
        <f>+O81+S81</f>
        <v>2867</v>
      </c>
      <c r="U81" s="20">
        <f>+O81/T81*100</f>
        <v>100</v>
      </c>
      <c r="V81" s="20">
        <f>+S81/T81*100</f>
        <v>0</v>
      </c>
      <c r="W81" s="1"/>
    </row>
    <row r="82" spans="1:23" ht="23.25">
      <c r="A82" s="2"/>
      <c r="B82" s="47"/>
      <c r="C82" s="47"/>
      <c r="D82" s="47"/>
      <c r="E82" s="47"/>
      <c r="F82" s="47"/>
      <c r="G82" s="47"/>
      <c r="H82" s="60"/>
      <c r="I82" s="61" t="s">
        <v>43</v>
      </c>
      <c r="J82" s="62"/>
      <c r="K82" s="82">
        <f t="shared" si="7"/>
        <v>2008.9</v>
      </c>
      <c r="L82" s="82">
        <f t="shared" si="7"/>
        <v>0</v>
      </c>
      <c r="M82" s="82">
        <f t="shared" si="7"/>
        <v>47.3</v>
      </c>
      <c r="N82" s="82"/>
      <c r="O82" s="20">
        <f>K82+L82+M82+N82</f>
        <v>2056.2000000000003</v>
      </c>
      <c r="P82" s="24"/>
      <c r="Q82" s="19"/>
      <c r="R82" s="80"/>
      <c r="S82" s="23"/>
      <c r="T82" s="23">
        <f>+O82+S82</f>
        <v>2056.2000000000003</v>
      </c>
      <c r="U82" s="20">
        <f>+O82/T82*100</f>
        <v>100</v>
      </c>
      <c r="V82" s="20">
        <f>+S82/T82*100</f>
        <v>0</v>
      </c>
      <c r="W82" s="1"/>
    </row>
    <row r="83" spans="1:23" ht="23.25">
      <c r="A83" s="2"/>
      <c r="B83" s="47"/>
      <c r="C83" s="48"/>
      <c r="D83" s="48"/>
      <c r="E83" s="48"/>
      <c r="F83" s="48"/>
      <c r="G83" s="48"/>
      <c r="H83" s="61"/>
      <c r="I83" s="61" t="s">
        <v>44</v>
      </c>
      <c r="J83" s="62"/>
      <c r="K83" s="20">
        <f>+K82/K81*100</f>
        <v>72.78886916192616</v>
      </c>
      <c r="L83" s="20">
        <f>+L82/L81*100</f>
        <v>0</v>
      </c>
      <c r="M83" s="20">
        <f>+M82/M81*100</f>
        <v>65.15151515151516</v>
      </c>
      <c r="N83" s="20" t="s">
        <v>34</v>
      </c>
      <c r="O83" s="20">
        <f>+O82/O81*100</f>
        <v>71.71956749215208</v>
      </c>
      <c r="P83" s="24"/>
      <c r="Q83" s="19"/>
      <c r="R83" s="80"/>
      <c r="S83" s="23"/>
      <c r="T83" s="20">
        <f>+T82/T81*100</f>
        <v>71.71956749215208</v>
      </c>
      <c r="U83" s="20"/>
      <c r="V83" s="20">
        <f>+S83/T83*100</f>
        <v>0</v>
      </c>
      <c r="W83" s="1"/>
    </row>
    <row r="84" spans="1:23" ht="23.25">
      <c r="A84" s="2"/>
      <c r="B84" s="47"/>
      <c r="C84" s="47"/>
      <c r="D84" s="47"/>
      <c r="E84" s="47"/>
      <c r="F84" s="47"/>
      <c r="G84" s="47"/>
      <c r="H84" s="60"/>
      <c r="I84" s="61"/>
      <c r="J84" s="62"/>
      <c r="K84" s="82"/>
      <c r="L84" s="20"/>
      <c r="M84" s="82"/>
      <c r="N84" s="20"/>
      <c r="O84" s="20"/>
      <c r="P84" s="82"/>
      <c r="Q84" s="82"/>
      <c r="R84" s="82"/>
      <c r="S84" s="20"/>
      <c r="T84" s="20"/>
      <c r="U84" s="20" t="s">
        <v>34</v>
      </c>
      <c r="V84" s="20" t="s">
        <v>34</v>
      </c>
      <c r="W84" s="1"/>
    </row>
    <row r="85" spans="1:23" ht="23.25">
      <c r="A85" s="2"/>
      <c r="B85" s="47"/>
      <c r="C85" s="47"/>
      <c r="D85" s="47"/>
      <c r="E85" s="47"/>
      <c r="F85" s="47"/>
      <c r="G85" s="35" t="s">
        <v>62</v>
      </c>
      <c r="H85" s="60"/>
      <c r="I85" s="61" t="s">
        <v>74</v>
      </c>
      <c r="J85" s="62"/>
      <c r="K85" s="82"/>
      <c r="L85" s="87"/>
      <c r="M85" s="82"/>
      <c r="N85" s="20"/>
      <c r="O85" s="82">
        <f>K85+L85+M85+N85</f>
        <v>0</v>
      </c>
      <c r="P85" s="82">
        <v>0</v>
      </c>
      <c r="Q85" s="82">
        <v>0</v>
      </c>
      <c r="R85" s="82"/>
      <c r="S85" s="20">
        <f>P85+Q85+R85</f>
        <v>0</v>
      </c>
      <c r="T85" s="20">
        <f>S85+O85</f>
        <v>0</v>
      </c>
      <c r="U85" s="20" t="s">
        <v>34</v>
      </c>
      <c r="V85" s="20" t="s">
        <v>34</v>
      </c>
      <c r="W85" s="1"/>
    </row>
    <row r="86" spans="1:23" ht="23.25">
      <c r="A86" s="2"/>
      <c r="B86" s="47"/>
      <c r="C86" s="47"/>
      <c r="D86" s="47"/>
      <c r="E86" s="47"/>
      <c r="F86" s="47"/>
      <c r="G86" s="47"/>
      <c r="H86" s="60"/>
      <c r="I86" s="61" t="s">
        <v>73</v>
      </c>
      <c r="J86" s="62"/>
      <c r="K86" s="18"/>
      <c r="L86" s="18"/>
      <c r="M86" s="18"/>
      <c r="N86" s="18"/>
      <c r="O86" s="20"/>
      <c r="P86" s="24"/>
      <c r="Q86" s="19"/>
      <c r="R86" s="80"/>
      <c r="S86" s="23"/>
      <c r="T86" s="23"/>
      <c r="U86" s="20"/>
      <c r="V86" s="20"/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 t="s">
        <v>42</v>
      </c>
      <c r="J87" s="62"/>
      <c r="K87" s="18">
        <v>2759.9</v>
      </c>
      <c r="L87" s="82">
        <v>34.5</v>
      </c>
      <c r="M87" s="82">
        <v>72.6</v>
      </c>
      <c r="N87" s="82"/>
      <c r="O87" s="20">
        <f>K87+L87+M87+N87</f>
        <v>2867</v>
      </c>
      <c r="P87" s="24"/>
      <c r="Q87" s="19"/>
      <c r="R87" s="80"/>
      <c r="S87" s="23"/>
      <c r="T87" s="23">
        <f>+O87+S87</f>
        <v>2867</v>
      </c>
      <c r="U87" s="20">
        <f>+O87/T87*100</f>
        <v>100</v>
      </c>
      <c r="V87" s="20">
        <f>+S87/T87*100</f>
        <v>0</v>
      </c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 t="s">
        <v>43</v>
      </c>
      <c r="J88" s="62"/>
      <c r="K88" s="20">
        <v>2008.9</v>
      </c>
      <c r="L88" s="20">
        <v>0</v>
      </c>
      <c r="M88" s="20">
        <v>47.3</v>
      </c>
      <c r="N88" s="20">
        <v>0</v>
      </c>
      <c r="O88" s="20">
        <f>K88+L88+M88+N88</f>
        <v>2056.2000000000003</v>
      </c>
      <c r="P88" s="24"/>
      <c r="Q88" s="19"/>
      <c r="R88" s="80"/>
      <c r="S88" s="23"/>
      <c r="T88" s="23">
        <f>+O88+S88</f>
        <v>2056.2000000000003</v>
      </c>
      <c r="U88" s="20"/>
      <c r="V88" s="20">
        <f>+S88/T88*100</f>
        <v>0</v>
      </c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 t="s">
        <v>44</v>
      </c>
      <c r="J89" s="62"/>
      <c r="K89" s="20">
        <f>+K88/K87*100</f>
        <v>72.78886916192616</v>
      </c>
      <c r="L89" s="20"/>
      <c r="M89" s="20">
        <f>+M88/M87*100</f>
        <v>65.15151515151516</v>
      </c>
      <c r="N89" s="20"/>
      <c r="O89" s="20">
        <f>+O88/O87*100</f>
        <v>71.71956749215208</v>
      </c>
      <c r="P89" s="82"/>
      <c r="Q89" s="82"/>
      <c r="R89" s="82"/>
      <c r="S89" s="20"/>
      <c r="T89" s="20">
        <f>+T88/T87*100</f>
        <v>71.71956749215208</v>
      </c>
      <c r="U89" s="20" t="s">
        <v>34</v>
      </c>
      <c r="V89" s="20" t="s">
        <v>34</v>
      </c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4"/>
      <c r="L90" s="59"/>
      <c r="M90" s="84"/>
      <c r="N90" s="59"/>
      <c r="O90" s="59"/>
      <c r="P90" s="84"/>
      <c r="Q90" s="84"/>
      <c r="R90" s="84"/>
      <c r="S90" s="59"/>
      <c r="T90" s="59"/>
      <c r="U90" s="59"/>
      <c r="V90" s="59"/>
      <c r="W90" s="1"/>
    </row>
    <row r="91" spans="1:23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22</v>
      </c>
    </row>
    <row r="92" spans="2:22" ht="23.25"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80</v>
      </c>
    </row>
    <row r="93" spans="2:22" ht="23.25"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35</v>
      </c>
      <c r="U93" s="11"/>
      <c r="V93" s="13"/>
    </row>
    <row r="94" spans="2:22" ht="23.25"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</row>
    <row r="95" spans="2:22" ht="23.25"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</row>
    <row r="96" spans="2:22" ht="23.25"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</row>
    <row r="97" spans="2:22" ht="23.25"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</row>
    <row r="98" spans="2:22" ht="23.25"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</row>
    <row r="99" spans="2:22" ht="23.25">
      <c r="B99" s="35" t="s">
        <v>56</v>
      </c>
      <c r="C99" s="35" t="s">
        <v>45</v>
      </c>
      <c r="D99" s="35"/>
      <c r="E99" s="35"/>
      <c r="F99" s="35"/>
      <c r="G99" s="35"/>
      <c r="H99" s="60"/>
      <c r="I99" s="61" t="s">
        <v>63</v>
      </c>
      <c r="J99" s="62"/>
      <c r="K99" s="82"/>
      <c r="L99" s="20"/>
      <c r="M99" s="82"/>
      <c r="N99" s="20"/>
      <c r="O99" s="82">
        <f>K99+L99+M99+N99</f>
        <v>0</v>
      </c>
      <c r="P99" s="82" t="s">
        <v>34</v>
      </c>
      <c r="Q99" s="82" t="s">
        <v>34</v>
      </c>
      <c r="R99" s="82"/>
      <c r="S99" s="20" t="s">
        <v>34</v>
      </c>
      <c r="T99" s="20" t="s">
        <v>34</v>
      </c>
      <c r="U99" s="20" t="s">
        <v>34</v>
      </c>
      <c r="V99" s="20" t="s">
        <v>34</v>
      </c>
    </row>
    <row r="100" spans="2:22" ht="23.25">
      <c r="B100" s="17"/>
      <c r="C100" s="17"/>
      <c r="D100" s="17"/>
      <c r="E100" s="17"/>
      <c r="F100" s="17"/>
      <c r="G100" s="17"/>
      <c r="H100" s="60"/>
      <c r="I100" s="61" t="s">
        <v>42</v>
      </c>
      <c r="J100" s="62"/>
      <c r="K100" s="82">
        <f aca="true" t="shared" si="8" ref="K100:M101">+K106</f>
        <v>77560</v>
      </c>
      <c r="L100" s="82">
        <f t="shared" si="8"/>
        <v>43431.00000000001</v>
      </c>
      <c r="M100" s="82">
        <f t="shared" si="8"/>
        <v>39445.6</v>
      </c>
      <c r="N100" s="20"/>
      <c r="O100" s="20">
        <f>K100+L100+M100+N100</f>
        <v>160436.6</v>
      </c>
      <c r="P100" s="82">
        <f>+P106</f>
        <v>3500</v>
      </c>
      <c r="Q100" s="82">
        <f>+Q106</f>
        <v>18777.5</v>
      </c>
      <c r="R100" s="82">
        <f>+R106</f>
        <v>0</v>
      </c>
      <c r="S100" s="20">
        <f>+P100+Q100+R100</f>
        <v>22277.5</v>
      </c>
      <c r="T100" s="20">
        <f>+O100+S100</f>
        <v>182714.1</v>
      </c>
      <c r="U100" s="20">
        <f>+O100/T100*100</f>
        <v>87.8074543781788</v>
      </c>
      <c r="V100" s="20">
        <f>+S100/T100*100</f>
        <v>12.192545621821195</v>
      </c>
    </row>
    <row r="101" spans="2:22" ht="23.25">
      <c r="B101" s="17"/>
      <c r="C101" s="17"/>
      <c r="D101" s="17"/>
      <c r="E101" s="17"/>
      <c r="F101" s="17"/>
      <c r="G101" s="17"/>
      <c r="H101" s="60"/>
      <c r="I101" s="61" t="s">
        <v>43</v>
      </c>
      <c r="J101" s="62"/>
      <c r="K101" s="82">
        <f t="shared" si="8"/>
        <v>86259.79999999999</v>
      </c>
      <c r="L101" s="82">
        <f t="shared" si="8"/>
        <v>31313.9</v>
      </c>
      <c r="M101" s="82">
        <f t="shared" si="8"/>
        <v>39877.2</v>
      </c>
      <c r="N101" s="20"/>
      <c r="O101" s="20">
        <f>K101+L101+M101+N101</f>
        <v>157450.89999999997</v>
      </c>
      <c r="P101" s="82">
        <f>+P107</f>
        <v>4496.6</v>
      </c>
      <c r="Q101" s="82">
        <f>+Q107</f>
        <v>6867.8</v>
      </c>
      <c r="R101" s="82"/>
      <c r="S101" s="20">
        <f>+P101+Q101+R101</f>
        <v>11364.400000000001</v>
      </c>
      <c r="T101" s="20">
        <f>+O101+S101</f>
        <v>168815.29999999996</v>
      </c>
      <c r="U101" s="20">
        <f>+O101/T101*100</f>
        <v>93.26814571901954</v>
      </c>
      <c r="V101" s="20">
        <f>+S101/T101*100</f>
        <v>6.731854280980458</v>
      </c>
    </row>
    <row r="102" spans="2:22" ht="23.25">
      <c r="B102" s="17"/>
      <c r="C102" s="17"/>
      <c r="D102" s="17"/>
      <c r="E102" s="17"/>
      <c r="F102" s="17"/>
      <c r="G102" s="17"/>
      <c r="H102" s="60"/>
      <c r="I102" s="61" t="s">
        <v>44</v>
      </c>
      <c r="J102" s="62"/>
      <c r="K102" s="20">
        <f>+K101/K100*100</f>
        <v>111.21686436307374</v>
      </c>
      <c r="L102" s="20">
        <f>+L101/L100*100</f>
        <v>72.10034307292025</v>
      </c>
      <c r="M102" s="20">
        <f>+M101/M100*100</f>
        <v>101.09416512868354</v>
      </c>
      <c r="N102" s="20" t="s">
        <v>34</v>
      </c>
      <c r="O102" s="20">
        <f>+O101/O100*100</f>
        <v>98.13901566101498</v>
      </c>
      <c r="P102" s="20">
        <f>+P101/P100*100</f>
        <v>128.4742857142857</v>
      </c>
      <c r="Q102" s="20">
        <f>+Q101/Q100*100</f>
        <v>36.574623884968716</v>
      </c>
      <c r="R102" s="20"/>
      <c r="S102" s="20">
        <f>+S101/S100*100</f>
        <v>51.01290539782293</v>
      </c>
      <c r="T102" s="20">
        <f>+T101/T100*100</f>
        <v>92.39314316738553</v>
      </c>
      <c r="U102" s="20"/>
      <c r="V102" s="20"/>
    </row>
    <row r="103" spans="2:22" ht="23.25">
      <c r="B103" s="17"/>
      <c r="C103" s="17"/>
      <c r="D103" s="17"/>
      <c r="E103" s="17"/>
      <c r="F103" s="17"/>
      <c r="G103" s="17"/>
      <c r="H103" s="60"/>
      <c r="I103" s="61"/>
      <c r="J103" s="62"/>
      <c r="K103" s="82"/>
      <c r="L103" s="20"/>
      <c r="M103" s="82"/>
      <c r="N103" s="20"/>
      <c r="O103" s="20"/>
      <c r="P103" s="82"/>
      <c r="Q103" s="82"/>
      <c r="R103" s="82"/>
      <c r="S103" s="20"/>
      <c r="T103" s="20"/>
      <c r="U103" s="20" t="s">
        <v>34</v>
      </c>
      <c r="V103" s="20" t="s">
        <v>34</v>
      </c>
    </row>
    <row r="104" spans="2:22" ht="23.25">
      <c r="B104" s="35"/>
      <c r="C104" s="35"/>
      <c r="D104" s="35" t="s">
        <v>47</v>
      </c>
      <c r="E104" s="35"/>
      <c r="F104" s="35"/>
      <c r="G104" s="35"/>
      <c r="H104" s="60"/>
      <c r="I104" s="61" t="s">
        <v>48</v>
      </c>
      <c r="J104" s="62"/>
      <c r="K104" s="82"/>
      <c r="L104" s="20"/>
      <c r="M104" s="82"/>
      <c r="N104" s="20"/>
      <c r="O104" s="82">
        <f>K104+L104+M104+N104</f>
        <v>0</v>
      </c>
      <c r="P104" s="82" t="s">
        <v>34</v>
      </c>
      <c r="Q104" s="82" t="s">
        <v>34</v>
      </c>
      <c r="R104" s="82"/>
      <c r="S104" s="20" t="s">
        <v>34</v>
      </c>
      <c r="T104" s="20" t="s">
        <v>34</v>
      </c>
      <c r="U104" s="20" t="s">
        <v>34</v>
      </c>
      <c r="V104" s="20" t="s">
        <v>34</v>
      </c>
    </row>
    <row r="105" spans="2:22" ht="23.25">
      <c r="B105" s="17"/>
      <c r="C105" s="17"/>
      <c r="D105" s="35"/>
      <c r="E105" s="35"/>
      <c r="F105" s="35"/>
      <c r="G105" s="35"/>
      <c r="H105" s="60"/>
      <c r="I105" s="61" t="s">
        <v>49</v>
      </c>
      <c r="J105" s="62"/>
      <c r="K105" s="82"/>
      <c r="L105" s="20"/>
      <c r="M105" s="82"/>
      <c r="N105" s="20"/>
      <c r="O105" s="81">
        <f>K105+L105+M105+N105</f>
        <v>0</v>
      </c>
      <c r="P105" s="82"/>
      <c r="Q105" s="82"/>
      <c r="R105" s="82"/>
      <c r="S105" s="58">
        <f>P105+Q105+R105</f>
        <v>0</v>
      </c>
      <c r="T105" s="20">
        <f>S105+O105</f>
        <v>0</v>
      </c>
      <c r="U105" s="20" t="s">
        <v>34</v>
      </c>
      <c r="V105" s="20" t="s">
        <v>34</v>
      </c>
    </row>
    <row r="106" spans="2:22" ht="23.25">
      <c r="B106" s="17"/>
      <c r="C106" s="17"/>
      <c r="D106" s="17"/>
      <c r="E106" s="17"/>
      <c r="F106" s="17"/>
      <c r="G106" s="17"/>
      <c r="H106" s="60"/>
      <c r="I106" s="61" t="s">
        <v>42</v>
      </c>
      <c r="J106" s="62"/>
      <c r="K106" s="82">
        <f aca="true" t="shared" si="9" ref="K106:M107">+K111</f>
        <v>77560</v>
      </c>
      <c r="L106" s="82">
        <f t="shared" si="9"/>
        <v>43431.00000000001</v>
      </c>
      <c r="M106" s="82">
        <f t="shared" si="9"/>
        <v>39445.6</v>
      </c>
      <c r="N106" s="20"/>
      <c r="O106" s="20">
        <f>K106+L106+M106+N106</f>
        <v>160436.6</v>
      </c>
      <c r="P106" s="82">
        <f>+P111</f>
        <v>3500</v>
      </c>
      <c r="Q106" s="82">
        <f>+Q111</f>
        <v>18777.5</v>
      </c>
      <c r="R106" s="82">
        <f>+R112</f>
        <v>0</v>
      </c>
      <c r="S106" s="20">
        <f>+P106+Q106+R106</f>
        <v>22277.5</v>
      </c>
      <c r="T106" s="20">
        <f>+O106+S106</f>
        <v>182714.1</v>
      </c>
      <c r="U106" s="20">
        <f>+O106/T106*100</f>
        <v>87.8074543781788</v>
      </c>
      <c r="V106" s="20">
        <f>+S106/T106*100</f>
        <v>12.192545621821195</v>
      </c>
    </row>
    <row r="107" spans="2:22" ht="23.25">
      <c r="B107" s="17"/>
      <c r="C107" s="17"/>
      <c r="D107" s="17"/>
      <c r="E107" s="17"/>
      <c r="F107" s="17"/>
      <c r="G107" s="17"/>
      <c r="H107" s="60"/>
      <c r="I107" s="61" t="s">
        <v>43</v>
      </c>
      <c r="J107" s="62"/>
      <c r="K107" s="82">
        <f t="shared" si="9"/>
        <v>86259.79999999999</v>
      </c>
      <c r="L107" s="82">
        <f t="shared" si="9"/>
        <v>31313.9</v>
      </c>
      <c r="M107" s="82">
        <f t="shared" si="9"/>
        <v>39877.2</v>
      </c>
      <c r="N107" s="20"/>
      <c r="O107" s="20">
        <f>K107+L107+M107+N107</f>
        <v>157450.89999999997</v>
      </c>
      <c r="P107" s="82">
        <f>+P112</f>
        <v>4496.6</v>
      </c>
      <c r="Q107" s="82">
        <f>+Q112</f>
        <v>6867.8</v>
      </c>
      <c r="R107" s="82"/>
      <c r="S107" s="20">
        <f>+P107+Q107+R107</f>
        <v>11364.400000000001</v>
      </c>
      <c r="T107" s="20">
        <f>+O107+S107</f>
        <v>168815.29999999996</v>
      </c>
      <c r="U107" s="20">
        <f>+O107/T107*100</f>
        <v>93.26814571901954</v>
      </c>
      <c r="V107" s="20">
        <f>+S107/T107*100</f>
        <v>6.731854280980458</v>
      </c>
    </row>
    <row r="108" spans="2:22" ht="23.25">
      <c r="B108" s="17"/>
      <c r="C108" s="17"/>
      <c r="D108" s="17"/>
      <c r="E108" s="17"/>
      <c r="F108" s="17"/>
      <c r="G108" s="17"/>
      <c r="H108" s="60"/>
      <c r="I108" s="61" t="s">
        <v>44</v>
      </c>
      <c r="J108" s="62"/>
      <c r="K108" s="20">
        <f>+K107/K106*100</f>
        <v>111.21686436307374</v>
      </c>
      <c r="L108" s="20">
        <f>+L107/L106*100</f>
        <v>72.10034307292025</v>
      </c>
      <c r="M108" s="20">
        <f>+M107/M106*100</f>
        <v>101.09416512868354</v>
      </c>
      <c r="N108" s="20" t="s">
        <v>34</v>
      </c>
      <c r="O108" s="20">
        <f>+O107/O106*100</f>
        <v>98.13901566101498</v>
      </c>
      <c r="P108" s="20">
        <f>+P107/P106*100</f>
        <v>128.4742857142857</v>
      </c>
      <c r="Q108" s="20">
        <f>+Q107/Q106*100</f>
        <v>36.574623884968716</v>
      </c>
      <c r="R108" s="20"/>
      <c r="S108" s="20">
        <f>+S107/S106*100</f>
        <v>51.01290539782293</v>
      </c>
      <c r="T108" s="20">
        <f>+T107/T106*100</f>
        <v>92.39314316738553</v>
      </c>
      <c r="U108" s="20"/>
      <c r="V108" s="20"/>
    </row>
    <row r="109" spans="2:22" ht="23.25">
      <c r="B109" s="17"/>
      <c r="C109" s="35"/>
      <c r="D109" s="35"/>
      <c r="E109" s="35"/>
      <c r="F109" s="35"/>
      <c r="G109" s="35"/>
      <c r="H109" s="60"/>
      <c r="I109" s="61"/>
      <c r="J109" s="62"/>
      <c r="K109" s="82"/>
      <c r="L109" s="20"/>
      <c r="M109" s="82"/>
      <c r="N109" s="20"/>
      <c r="O109" s="82"/>
      <c r="P109" s="82"/>
      <c r="Q109" s="82"/>
      <c r="R109" s="82"/>
      <c r="S109" s="20"/>
      <c r="T109" s="20"/>
      <c r="U109" s="20" t="s">
        <v>34</v>
      </c>
      <c r="V109" s="20" t="s">
        <v>34</v>
      </c>
    </row>
    <row r="110" spans="2:22" ht="23.25">
      <c r="B110" s="17"/>
      <c r="C110" s="17"/>
      <c r="D110" s="17"/>
      <c r="E110" s="35" t="s">
        <v>50</v>
      </c>
      <c r="F110" s="35"/>
      <c r="G110" s="35"/>
      <c r="H110" s="60"/>
      <c r="I110" s="61" t="s">
        <v>51</v>
      </c>
      <c r="J110" s="62"/>
      <c r="K110" s="82"/>
      <c r="L110" s="20"/>
      <c r="M110" s="82"/>
      <c r="N110" s="20"/>
      <c r="O110" s="82">
        <f>K110+L110+M110+N110</f>
        <v>0</v>
      </c>
      <c r="P110" s="82" t="s">
        <v>34</v>
      </c>
      <c r="Q110" s="82" t="s">
        <v>34</v>
      </c>
      <c r="R110" s="82"/>
      <c r="S110" s="20" t="s">
        <v>34</v>
      </c>
      <c r="T110" s="20" t="s">
        <v>34</v>
      </c>
      <c r="U110" s="20" t="s">
        <v>34</v>
      </c>
      <c r="V110" s="20" t="s">
        <v>34</v>
      </c>
    </row>
    <row r="111" spans="2:22" ht="23.25">
      <c r="B111" s="17"/>
      <c r="C111" s="17"/>
      <c r="D111" s="17"/>
      <c r="E111" s="17"/>
      <c r="F111" s="17"/>
      <c r="G111" s="17"/>
      <c r="H111" s="60"/>
      <c r="I111" s="61" t="s">
        <v>42</v>
      </c>
      <c r="J111" s="62"/>
      <c r="K111" s="82">
        <f>+K117+K146+K168+0.1</f>
        <v>77560</v>
      </c>
      <c r="L111" s="82">
        <f>+L117+L146+L168</f>
        <v>43431.00000000001</v>
      </c>
      <c r="M111" s="82">
        <f>+M117+M146+M168</f>
        <v>39445.6</v>
      </c>
      <c r="N111" s="20"/>
      <c r="O111" s="82">
        <f aca="true" t="shared" si="10" ref="O111:Q112">+O117+O146+O168</f>
        <v>160436.6</v>
      </c>
      <c r="P111" s="82">
        <f t="shared" si="10"/>
        <v>3500</v>
      </c>
      <c r="Q111" s="82">
        <f t="shared" si="10"/>
        <v>18777.5</v>
      </c>
      <c r="R111" s="82">
        <f>+R117</f>
        <v>0</v>
      </c>
      <c r="S111" s="20">
        <f>+P111+Q111+R111</f>
        <v>22277.5</v>
      </c>
      <c r="T111" s="20">
        <f>+O111+S111</f>
        <v>182714.1</v>
      </c>
      <c r="U111" s="20">
        <f>+O111/T111*100</f>
        <v>87.8074543781788</v>
      </c>
      <c r="V111" s="20">
        <f>+S111/T111*100</f>
        <v>12.192545621821195</v>
      </c>
    </row>
    <row r="112" spans="2:22" ht="23.25">
      <c r="B112" s="47"/>
      <c r="C112" s="48"/>
      <c r="D112" s="48"/>
      <c r="E112" s="48"/>
      <c r="F112" s="48"/>
      <c r="G112" s="48"/>
      <c r="H112" s="61"/>
      <c r="I112" s="61" t="s">
        <v>43</v>
      </c>
      <c r="J112" s="62"/>
      <c r="K112" s="82">
        <f>+K118+K147+K169</f>
        <v>86259.79999999999</v>
      </c>
      <c r="L112" s="82">
        <f>+L118+L147+L169</f>
        <v>31313.9</v>
      </c>
      <c r="M112" s="82">
        <f>+M118+M147+M169</f>
        <v>39877.2</v>
      </c>
      <c r="N112" s="20"/>
      <c r="O112" s="82">
        <f t="shared" si="10"/>
        <v>157450.9</v>
      </c>
      <c r="P112" s="82">
        <f t="shared" si="10"/>
        <v>4496.6</v>
      </c>
      <c r="Q112" s="82">
        <f t="shared" si="10"/>
        <v>6867.8</v>
      </c>
      <c r="R112" s="82"/>
      <c r="S112" s="20">
        <f>+P112+Q112+R112</f>
        <v>11364.400000000001</v>
      </c>
      <c r="T112" s="20">
        <f>+O112+S112</f>
        <v>168815.3</v>
      </c>
      <c r="U112" s="20">
        <f>+O112/T112*100</f>
        <v>93.26814571901954</v>
      </c>
      <c r="V112" s="20">
        <f>+S112/T112*100</f>
        <v>6.731854280980458</v>
      </c>
    </row>
    <row r="113" spans="2:22" ht="23.25">
      <c r="B113" s="17"/>
      <c r="C113" s="17"/>
      <c r="D113" s="17"/>
      <c r="E113" s="17"/>
      <c r="F113" s="17"/>
      <c r="G113" s="17"/>
      <c r="H113" s="60"/>
      <c r="I113" s="61" t="s">
        <v>44</v>
      </c>
      <c r="J113" s="62"/>
      <c r="K113" s="20">
        <f>+K112/K111*100</f>
        <v>111.21686436307374</v>
      </c>
      <c r="L113" s="20">
        <f>+L112/L111*100</f>
        <v>72.10034307292025</v>
      </c>
      <c r="M113" s="20">
        <f>+M112/M111*100</f>
        <v>101.09416512868354</v>
      </c>
      <c r="N113" s="20" t="s">
        <v>34</v>
      </c>
      <c r="O113" s="20">
        <f>+O112/O111*100</f>
        <v>98.139015661015</v>
      </c>
      <c r="P113" s="20">
        <f>+P112/P111*100</f>
        <v>128.4742857142857</v>
      </c>
      <c r="Q113" s="20">
        <f>+Q112/Q111*100</f>
        <v>36.574623884968716</v>
      </c>
      <c r="R113" s="20"/>
      <c r="S113" s="20">
        <f>+S112/S111*100</f>
        <v>51.01290539782293</v>
      </c>
      <c r="T113" s="20">
        <f>+T112/T111*100</f>
        <v>92.39314316738555</v>
      </c>
      <c r="U113" s="20"/>
      <c r="V113" s="20"/>
    </row>
    <row r="114" spans="2:22" ht="23.25">
      <c r="B114" s="17"/>
      <c r="C114" s="17"/>
      <c r="D114" s="35"/>
      <c r="E114" s="35"/>
      <c r="F114" s="35"/>
      <c r="G114" s="35"/>
      <c r="H114" s="60"/>
      <c r="I114" s="61"/>
      <c r="J114" s="62"/>
      <c r="K114" s="82"/>
      <c r="L114" s="20"/>
      <c r="M114" s="82"/>
      <c r="N114" s="20"/>
      <c r="O114" s="82"/>
      <c r="P114" s="82"/>
      <c r="Q114" s="82"/>
      <c r="R114" s="82"/>
      <c r="S114" s="20"/>
      <c r="T114" s="20"/>
      <c r="U114" s="20" t="s">
        <v>34</v>
      </c>
      <c r="V114" s="20" t="s">
        <v>34</v>
      </c>
    </row>
    <row r="115" spans="2:22" ht="23.25">
      <c r="B115" s="17"/>
      <c r="C115" s="17"/>
      <c r="D115" s="35"/>
      <c r="E115" s="35"/>
      <c r="F115" s="35" t="s">
        <v>64</v>
      </c>
      <c r="G115" s="35"/>
      <c r="H115" s="60"/>
      <c r="I115" s="61" t="s">
        <v>75</v>
      </c>
      <c r="J115" s="62"/>
      <c r="K115" s="82"/>
      <c r="L115" s="20"/>
      <c r="M115" s="82"/>
      <c r="N115" s="20"/>
      <c r="O115" s="82">
        <f>K115+L115+M115+N115</f>
        <v>0</v>
      </c>
      <c r="P115" s="82"/>
      <c r="Q115" s="82"/>
      <c r="R115" s="82"/>
      <c r="S115" s="58">
        <f>P115+Q115+R115</f>
        <v>0</v>
      </c>
      <c r="T115" s="20">
        <f>S115+O115</f>
        <v>0</v>
      </c>
      <c r="U115" s="20" t="s">
        <v>34</v>
      </c>
      <c r="V115" s="20" t="s">
        <v>34</v>
      </c>
    </row>
    <row r="116" spans="2:22" ht="23.25">
      <c r="B116" s="17"/>
      <c r="C116" s="17"/>
      <c r="D116" s="17"/>
      <c r="E116" s="17"/>
      <c r="F116" s="35"/>
      <c r="G116" s="35"/>
      <c r="H116" s="60"/>
      <c r="I116" s="61" t="s">
        <v>76</v>
      </c>
      <c r="J116" s="62"/>
      <c r="K116" s="82"/>
      <c r="L116" s="20"/>
      <c r="M116" s="82"/>
      <c r="N116" s="20"/>
      <c r="O116" s="81">
        <f>K116+L116+M116+N116</f>
        <v>0</v>
      </c>
      <c r="P116" s="82"/>
      <c r="Q116" s="82"/>
      <c r="R116" s="82"/>
      <c r="S116" s="58">
        <f>P116+Q116+R116</f>
        <v>0</v>
      </c>
      <c r="T116" s="20">
        <f>S116+O116</f>
        <v>0</v>
      </c>
      <c r="U116" s="20" t="s">
        <v>34</v>
      </c>
      <c r="V116" s="20" t="s">
        <v>34</v>
      </c>
    </row>
    <row r="117" spans="2:22" ht="23.25">
      <c r="B117" s="17"/>
      <c r="C117" s="17"/>
      <c r="D117" s="17"/>
      <c r="E117" s="17"/>
      <c r="F117" s="17"/>
      <c r="G117" s="17"/>
      <c r="H117" s="60"/>
      <c r="I117" s="61" t="s">
        <v>42</v>
      </c>
      <c r="J117" s="62"/>
      <c r="K117" s="82">
        <f aca="true" t="shared" si="11" ref="K117:M118">+K122+K128</f>
        <v>1900.1</v>
      </c>
      <c r="L117" s="82">
        <f t="shared" si="11"/>
        <v>311.3</v>
      </c>
      <c r="M117" s="82">
        <f t="shared" si="11"/>
        <v>250.8</v>
      </c>
      <c r="N117" s="20"/>
      <c r="O117" s="20">
        <f>K117+L117+M117+N117</f>
        <v>2462.2000000000003</v>
      </c>
      <c r="P117" s="82">
        <f>+P122+P128</f>
        <v>0</v>
      </c>
      <c r="Q117" s="82">
        <f>+Q122+Q128</f>
        <v>500</v>
      </c>
      <c r="R117" s="82"/>
      <c r="S117" s="20">
        <f>+P117+Q117+R117</f>
        <v>500</v>
      </c>
      <c r="T117" s="20">
        <f>+O117+S117</f>
        <v>2962.2000000000003</v>
      </c>
      <c r="U117" s="20">
        <f>+O117/T117*100</f>
        <v>83.12065356829383</v>
      </c>
      <c r="V117" s="20">
        <f>+S117/T117*100</f>
        <v>16.879346431706164</v>
      </c>
    </row>
    <row r="118" spans="2:22" ht="23.25">
      <c r="B118" s="17"/>
      <c r="C118" s="17"/>
      <c r="D118" s="17"/>
      <c r="E118" s="17"/>
      <c r="F118" s="17"/>
      <c r="G118" s="17"/>
      <c r="H118" s="60"/>
      <c r="I118" s="61" t="s">
        <v>43</v>
      </c>
      <c r="J118" s="62"/>
      <c r="K118" s="82">
        <f t="shared" si="11"/>
        <v>1853.6</v>
      </c>
      <c r="L118" s="82">
        <f t="shared" si="11"/>
        <v>266.5</v>
      </c>
      <c r="M118" s="82">
        <f t="shared" si="11"/>
        <v>556.1</v>
      </c>
      <c r="N118" s="20"/>
      <c r="O118" s="20">
        <f>K118+L118+M118+N118</f>
        <v>2676.2</v>
      </c>
      <c r="P118" s="82">
        <f>+P123+P129</f>
        <v>0</v>
      </c>
      <c r="Q118" s="82">
        <f>+Q123+Q129</f>
        <v>0</v>
      </c>
      <c r="R118" s="82"/>
      <c r="S118" s="20">
        <f>P118+Q118+R118</f>
        <v>0</v>
      </c>
      <c r="T118" s="20">
        <f>+O118+S118</f>
        <v>2676.2</v>
      </c>
      <c r="U118" s="20">
        <f>+O118/T118*100</f>
        <v>100</v>
      </c>
      <c r="V118" s="20">
        <f>+S118/T118*100</f>
        <v>0</v>
      </c>
    </row>
    <row r="119" spans="2:22" ht="23.25">
      <c r="B119" s="17"/>
      <c r="C119" s="17"/>
      <c r="D119" s="17"/>
      <c r="E119" s="17"/>
      <c r="F119" s="17"/>
      <c r="G119" s="17"/>
      <c r="H119" s="60"/>
      <c r="I119" s="61" t="s">
        <v>44</v>
      </c>
      <c r="J119" s="62"/>
      <c r="K119" s="20">
        <f>+K118/K117*100</f>
        <v>97.55276038103258</v>
      </c>
      <c r="L119" s="20">
        <f>+L118/L117*100</f>
        <v>85.60873755220044</v>
      </c>
      <c r="M119" s="20">
        <f>+M118/M117*100</f>
        <v>221.7304625199362</v>
      </c>
      <c r="N119" s="20" t="s">
        <v>34</v>
      </c>
      <c r="O119" s="20">
        <f>+O118/O117*100</f>
        <v>108.69141418243844</v>
      </c>
      <c r="P119" s="20" t="s">
        <v>34</v>
      </c>
      <c r="Q119" s="20">
        <f>+Q118/Q117*100</f>
        <v>0</v>
      </c>
      <c r="R119" s="20" t="s">
        <v>34</v>
      </c>
      <c r="S119" s="20">
        <f>+S118/S117*100</f>
        <v>0</v>
      </c>
      <c r="T119" s="20">
        <f>+T118/T117*100</f>
        <v>90.34501384106406</v>
      </c>
      <c r="U119" s="20"/>
      <c r="V119" s="20">
        <f>+V118/V117*100</f>
        <v>0</v>
      </c>
    </row>
    <row r="120" spans="2:22" ht="23.25">
      <c r="B120" s="17"/>
      <c r="C120" s="17"/>
      <c r="D120" s="17"/>
      <c r="E120" s="35"/>
      <c r="F120" s="35"/>
      <c r="G120" s="35"/>
      <c r="H120" s="60"/>
      <c r="I120" s="61"/>
      <c r="J120" s="62"/>
      <c r="K120" s="82"/>
      <c r="L120" s="20"/>
      <c r="M120" s="82"/>
      <c r="N120" s="20"/>
      <c r="O120" s="82"/>
      <c r="P120" s="82"/>
      <c r="Q120" s="82"/>
      <c r="R120" s="82"/>
      <c r="S120" s="20"/>
      <c r="T120" s="20"/>
      <c r="U120" s="20" t="s">
        <v>34</v>
      </c>
      <c r="V120" s="20" t="s">
        <v>34</v>
      </c>
    </row>
    <row r="121" spans="2:22" ht="23.25">
      <c r="B121" s="52"/>
      <c r="C121" s="35"/>
      <c r="D121" s="35"/>
      <c r="E121" s="35"/>
      <c r="F121" s="35"/>
      <c r="G121" s="35" t="s">
        <v>54</v>
      </c>
      <c r="H121" s="60"/>
      <c r="I121" s="61" t="s">
        <v>55</v>
      </c>
      <c r="J121" s="62"/>
      <c r="K121" s="82"/>
      <c r="L121" s="20"/>
      <c r="M121" s="82"/>
      <c r="N121" s="20"/>
      <c r="O121" s="81">
        <f>K121+L121+M121+N121</f>
        <v>0</v>
      </c>
      <c r="P121" s="82"/>
      <c r="Q121" s="82"/>
      <c r="R121" s="82"/>
      <c r="S121" s="58">
        <f>P121+Q121+R121</f>
        <v>0</v>
      </c>
      <c r="T121" s="20">
        <f>S121+O121</f>
        <v>0</v>
      </c>
      <c r="U121" s="20" t="s">
        <v>34</v>
      </c>
      <c r="V121" s="20" t="s">
        <v>34</v>
      </c>
    </row>
    <row r="122" spans="2:22" ht="23.25">
      <c r="B122" s="47"/>
      <c r="C122" s="17"/>
      <c r="D122" s="17"/>
      <c r="E122" s="17"/>
      <c r="F122" s="17"/>
      <c r="G122" s="17"/>
      <c r="H122" s="60"/>
      <c r="I122" s="61" t="s">
        <v>42</v>
      </c>
      <c r="J122" s="62"/>
      <c r="K122" s="82">
        <v>0</v>
      </c>
      <c r="L122" s="82">
        <v>0</v>
      </c>
      <c r="M122" s="82">
        <v>0</v>
      </c>
      <c r="N122" s="20"/>
      <c r="O122" s="20">
        <f>K122+L122+M122+N122</f>
        <v>0</v>
      </c>
      <c r="P122" s="82">
        <f>+P127</f>
        <v>0</v>
      </c>
      <c r="Q122" s="82">
        <v>500</v>
      </c>
      <c r="R122" s="82"/>
      <c r="S122" s="20">
        <f>+P122+Q122+R122</f>
        <v>500</v>
      </c>
      <c r="T122" s="20">
        <f>+O122+S122</f>
        <v>500</v>
      </c>
      <c r="U122" s="20">
        <f>+O122/T122*100</f>
        <v>0</v>
      </c>
      <c r="V122" s="20">
        <f>+S122/T122*100</f>
        <v>100</v>
      </c>
    </row>
    <row r="123" spans="2:22" ht="23.25">
      <c r="B123" s="47"/>
      <c r="C123" s="17"/>
      <c r="D123" s="17"/>
      <c r="E123" s="17"/>
      <c r="F123" s="17"/>
      <c r="G123" s="17"/>
      <c r="H123" s="60"/>
      <c r="I123" s="61" t="s">
        <v>43</v>
      </c>
      <c r="J123" s="62"/>
      <c r="K123" s="82">
        <v>0</v>
      </c>
      <c r="L123" s="82">
        <v>0</v>
      </c>
      <c r="M123" s="82">
        <v>0</v>
      </c>
      <c r="N123" s="20"/>
      <c r="O123" s="20">
        <f>K123+L123+M123+N123</f>
        <v>0</v>
      </c>
      <c r="P123" s="82">
        <f>+P128</f>
        <v>0</v>
      </c>
      <c r="Q123" s="82"/>
      <c r="R123" s="82"/>
      <c r="S123" s="20"/>
      <c r="T123" s="20">
        <f>+O123+S123</f>
        <v>0</v>
      </c>
      <c r="U123" s="20"/>
      <c r="V123" s="20"/>
    </row>
    <row r="124" spans="2:22" ht="23.25">
      <c r="B124" s="47"/>
      <c r="C124" s="48"/>
      <c r="D124" s="48"/>
      <c r="E124" s="48"/>
      <c r="F124" s="48"/>
      <c r="G124" s="48"/>
      <c r="H124" s="61"/>
      <c r="I124" s="61" t="s">
        <v>44</v>
      </c>
      <c r="J124" s="62"/>
      <c r="K124" s="20"/>
      <c r="L124" s="20"/>
      <c r="M124" s="20"/>
      <c r="N124" s="20" t="s">
        <v>34</v>
      </c>
      <c r="O124" s="20"/>
      <c r="P124" s="20" t="s">
        <v>34</v>
      </c>
      <c r="Q124" s="20">
        <f>+Q123/Q122*100</f>
        <v>0</v>
      </c>
      <c r="R124" s="20" t="s">
        <v>34</v>
      </c>
      <c r="S124" s="20">
        <f>+S123/S122*100</f>
        <v>0</v>
      </c>
      <c r="T124" s="20">
        <f>+T123/T122*100</f>
        <v>0</v>
      </c>
      <c r="U124" s="20"/>
      <c r="V124" s="20"/>
    </row>
    <row r="125" spans="2:22" ht="23.25">
      <c r="B125" s="47"/>
      <c r="C125" s="48"/>
      <c r="D125" s="48"/>
      <c r="E125" s="48"/>
      <c r="F125" s="35"/>
      <c r="G125" s="35"/>
      <c r="H125" s="60"/>
      <c r="I125" s="61"/>
      <c r="J125" s="62"/>
      <c r="K125" s="82"/>
      <c r="L125" s="87"/>
      <c r="M125" s="82"/>
      <c r="N125" s="20"/>
      <c r="O125" s="82"/>
      <c r="P125" s="82"/>
      <c r="Q125" s="82"/>
      <c r="R125" s="82"/>
      <c r="S125" s="20"/>
      <c r="T125" s="20"/>
      <c r="U125" s="20" t="s">
        <v>34</v>
      </c>
      <c r="V125" s="20" t="s">
        <v>34</v>
      </c>
    </row>
    <row r="126" spans="2:22" ht="23.25">
      <c r="B126" s="52"/>
      <c r="C126" s="52"/>
      <c r="D126" s="52"/>
      <c r="E126" s="52"/>
      <c r="F126" s="52"/>
      <c r="G126" s="35" t="s">
        <v>62</v>
      </c>
      <c r="H126" s="60"/>
      <c r="I126" s="61" t="s">
        <v>74</v>
      </c>
      <c r="J126" s="62"/>
      <c r="K126" s="82"/>
      <c r="L126" s="82"/>
      <c r="M126" s="82"/>
      <c r="N126" s="20"/>
      <c r="O126" s="82">
        <f>K126+L126+M126+N126</f>
        <v>0</v>
      </c>
      <c r="P126" s="82"/>
      <c r="Q126" s="82"/>
      <c r="R126" s="82"/>
      <c r="S126" s="58">
        <f>P126+Q126+R126</f>
        <v>0</v>
      </c>
      <c r="T126" s="20">
        <f>S126+O126</f>
        <v>0</v>
      </c>
      <c r="U126" s="20" t="s">
        <v>34</v>
      </c>
      <c r="V126" s="20" t="s">
        <v>34</v>
      </c>
    </row>
    <row r="127" spans="2:22" ht="23.25">
      <c r="B127" s="47"/>
      <c r="C127" s="47"/>
      <c r="D127" s="47"/>
      <c r="E127" s="47"/>
      <c r="F127" s="47"/>
      <c r="G127" s="47"/>
      <c r="H127" s="60"/>
      <c r="I127" s="61" t="s">
        <v>73</v>
      </c>
      <c r="J127" s="62"/>
      <c r="K127" s="82"/>
      <c r="L127" s="20"/>
      <c r="M127" s="82"/>
      <c r="N127" s="20"/>
      <c r="O127" s="20"/>
      <c r="P127" s="82"/>
      <c r="Q127" s="82"/>
      <c r="R127" s="82"/>
      <c r="S127" s="20"/>
      <c r="T127" s="20"/>
      <c r="U127" s="20"/>
      <c r="V127" s="20"/>
    </row>
    <row r="128" spans="2:22" ht="23.25">
      <c r="B128" s="47"/>
      <c r="C128" s="48"/>
      <c r="D128" s="48"/>
      <c r="E128" s="48"/>
      <c r="F128" s="48"/>
      <c r="G128" s="48"/>
      <c r="H128" s="61"/>
      <c r="I128" s="61" t="s">
        <v>42</v>
      </c>
      <c r="J128" s="62"/>
      <c r="K128" s="82">
        <v>1900.1</v>
      </c>
      <c r="L128" s="20">
        <v>311.3</v>
      </c>
      <c r="M128" s="82">
        <v>250.8</v>
      </c>
      <c r="N128" s="20"/>
      <c r="O128" s="20">
        <f>K128+L128+M128+N128</f>
        <v>2462.2000000000003</v>
      </c>
      <c r="P128" s="82">
        <f>+P133</f>
        <v>0</v>
      </c>
      <c r="Q128" s="82"/>
      <c r="R128" s="82"/>
      <c r="S128" s="20">
        <f>+P128+Q128+R128</f>
        <v>0</v>
      </c>
      <c r="T128" s="20">
        <f>+O128+S128</f>
        <v>2462.2000000000003</v>
      </c>
      <c r="U128" s="20">
        <f>+O128/T128*100</f>
        <v>100</v>
      </c>
      <c r="V128" s="20">
        <f>+S128/T128*100</f>
        <v>0</v>
      </c>
    </row>
    <row r="129" spans="2:22" ht="23.25">
      <c r="B129" s="47"/>
      <c r="C129" s="47"/>
      <c r="D129" s="47"/>
      <c r="E129" s="47"/>
      <c r="F129" s="47"/>
      <c r="G129" s="47"/>
      <c r="H129" s="60"/>
      <c r="I129" s="61" t="s">
        <v>43</v>
      </c>
      <c r="J129" s="62"/>
      <c r="K129" s="82">
        <v>1853.6</v>
      </c>
      <c r="L129" s="82">
        <v>266.5</v>
      </c>
      <c r="M129" s="82">
        <v>556.1</v>
      </c>
      <c r="N129" s="20"/>
      <c r="O129" s="20">
        <f>K129+L129+M129+N129</f>
        <v>2676.2</v>
      </c>
      <c r="P129" s="82">
        <f>+P134</f>
        <v>0</v>
      </c>
      <c r="Q129" s="82"/>
      <c r="R129" s="82"/>
      <c r="S129" s="20"/>
      <c r="T129" s="20">
        <f>+O129+S129</f>
        <v>2676.2</v>
      </c>
      <c r="U129" s="20">
        <f>+O129/T129*100</f>
        <v>100</v>
      </c>
      <c r="V129" s="20">
        <f>+S129/T129*100</f>
        <v>0</v>
      </c>
    </row>
    <row r="130" spans="2:22" ht="23.25">
      <c r="B130" s="47"/>
      <c r="C130" s="47"/>
      <c r="D130" s="47"/>
      <c r="E130" s="47"/>
      <c r="F130" s="47"/>
      <c r="G130" s="35"/>
      <c r="H130" s="60"/>
      <c r="I130" s="61" t="s">
        <v>44</v>
      </c>
      <c r="J130" s="62"/>
      <c r="K130" s="20">
        <f>+K129/K128*100</f>
        <v>97.55276038103258</v>
      </c>
      <c r="L130" s="20">
        <f>+L129/L128*100</f>
        <v>85.60873755220044</v>
      </c>
      <c r="M130" s="20">
        <f>+M129/M128*100</f>
        <v>221.7304625199362</v>
      </c>
      <c r="N130" s="20" t="s">
        <v>34</v>
      </c>
      <c r="O130" s="20">
        <f>+O129/O128*100</f>
        <v>108.69141418243844</v>
      </c>
      <c r="P130" s="20" t="s">
        <v>34</v>
      </c>
      <c r="Q130" s="20"/>
      <c r="R130" s="20" t="s">
        <v>34</v>
      </c>
      <c r="S130" s="20"/>
      <c r="T130" s="20">
        <f>+T129/T128*100</f>
        <v>108.69141418243844</v>
      </c>
      <c r="U130" s="20"/>
      <c r="V130" s="20"/>
    </row>
    <row r="131" spans="2:22" ht="23.25">
      <c r="B131" s="47"/>
      <c r="C131" s="47"/>
      <c r="D131" s="47"/>
      <c r="E131" s="47"/>
      <c r="F131" s="35"/>
      <c r="G131" s="35"/>
      <c r="H131" s="60"/>
      <c r="I131" s="61"/>
      <c r="J131" s="62"/>
      <c r="K131" s="82"/>
      <c r="L131" s="20"/>
      <c r="M131" s="82"/>
      <c r="N131" s="20"/>
      <c r="O131" s="82"/>
      <c r="P131" s="82"/>
      <c r="Q131" s="82"/>
      <c r="R131" s="82"/>
      <c r="S131" s="20"/>
      <c r="T131" s="20"/>
      <c r="U131" s="20"/>
      <c r="V131" s="20"/>
    </row>
    <row r="132" spans="2:22" ht="23.25">
      <c r="B132" s="47"/>
      <c r="C132" s="47"/>
      <c r="D132" s="47"/>
      <c r="E132" s="47"/>
      <c r="F132" s="47"/>
      <c r="G132" s="47"/>
      <c r="H132" s="60"/>
      <c r="I132" s="61"/>
      <c r="J132" s="62"/>
      <c r="K132" s="82"/>
      <c r="L132" s="20"/>
      <c r="M132" s="82"/>
      <c r="N132" s="20"/>
      <c r="O132" s="20"/>
      <c r="P132" s="82"/>
      <c r="Q132" s="82"/>
      <c r="R132" s="82"/>
      <c r="S132" s="20"/>
      <c r="T132" s="20"/>
      <c r="U132" s="20"/>
      <c r="V132" s="20"/>
    </row>
    <row r="133" spans="2:22" ht="23.25">
      <c r="B133" s="47"/>
      <c r="C133" s="47"/>
      <c r="D133" s="47"/>
      <c r="E133" s="47"/>
      <c r="F133" s="47"/>
      <c r="G133" s="47"/>
      <c r="H133" s="60"/>
      <c r="I133" s="61"/>
      <c r="J133" s="62"/>
      <c r="K133" s="82"/>
      <c r="L133" s="82"/>
      <c r="M133" s="82"/>
      <c r="N133" s="82"/>
      <c r="O133" s="82"/>
      <c r="P133" s="82"/>
      <c r="Q133" s="82"/>
      <c r="R133" s="82"/>
      <c r="S133" s="20"/>
      <c r="T133" s="20"/>
      <c r="U133" s="20"/>
      <c r="V133" s="20"/>
    </row>
    <row r="134" spans="2:22" ht="23.25">
      <c r="B134" s="47"/>
      <c r="C134" s="47"/>
      <c r="D134" s="47"/>
      <c r="E134" s="47"/>
      <c r="F134" s="47"/>
      <c r="G134" s="47"/>
      <c r="H134" s="60"/>
      <c r="I134" s="61"/>
      <c r="J134" s="62"/>
      <c r="K134" s="82"/>
      <c r="L134" s="20"/>
      <c r="M134" s="82"/>
      <c r="N134" s="20"/>
      <c r="O134" s="20"/>
      <c r="P134" s="82"/>
      <c r="Q134" s="82"/>
      <c r="R134" s="82"/>
      <c r="S134" s="20"/>
      <c r="T134" s="20"/>
      <c r="U134" s="20"/>
      <c r="V134" s="20"/>
    </row>
    <row r="135" spans="2:22" ht="23.25">
      <c r="B135" s="53"/>
      <c r="C135" s="53"/>
      <c r="D135" s="53"/>
      <c r="E135" s="53"/>
      <c r="F135" s="53"/>
      <c r="G135" s="53"/>
      <c r="H135" s="66"/>
      <c r="I135" s="67"/>
      <c r="J135" s="68"/>
      <c r="K135" s="84"/>
      <c r="L135" s="59"/>
      <c r="M135" s="84"/>
      <c r="N135" s="59"/>
      <c r="O135" s="59"/>
      <c r="P135" s="84"/>
      <c r="Q135" s="84"/>
      <c r="R135" s="84"/>
      <c r="S135" s="59"/>
      <c r="T135" s="59"/>
      <c r="U135" s="59"/>
      <c r="V135" s="59"/>
    </row>
    <row r="137" spans="2:22" ht="23.25"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79</v>
      </c>
    </row>
    <row r="138" spans="2:22" ht="23.25"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35</v>
      </c>
      <c r="U138" s="11"/>
      <c r="V138" s="13"/>
    </row>
    <row r="139" spans="2:22" ht="23.25"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</row>
    <row r="140" spans="2:22" ht="23.25"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</row>
    <row r="141" spans="2:22" ht="23.25"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</row>
    <row r="142" spans="2:22" ht="23.25"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</row>
    <row r="143" spans="2:22" ht="23.25"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</row>
    <row r="144" spans="2:22" ht="23.25">
      <c r="B144" s="35" t="s">
        <v>56</v>
      </c>
      <c r="C144" s="35" t="s">
        <v>45</v>
      </c>
      <c r="D144" s="35" t="s">
        <v>47</v>
      </c>
      <c r="E144" s="35" t="s">
        <v>50</v>
      </c>
      <c r="F144" s="35" t="s">
        <v>65</v>
      </c>
      <c r="G144" s="35"/>
      <c r="H144" s="60"/>
      <c r="I144" s="61" t="s">
        <v>82</v>
      </c>
      <c r="J144" s="62"/>
      <c r="K144" s="82"/>
      <c r="L144" s="20"/>
      <c r="M144" s="82"/>
      <c r="N144" s="20"/>
      <c r="O144" s="82">
        <f>K144+L144+M144+N144</f>
        <v>0</v>
      </c>
      <c r="P144" s="82" t="s">
        <v>34</v>
      </c>
      <c r="Q144" s="82" t="s">
        <v>34</v>
      </c>
      <c r="R144" s="82"/>
      <c r="S144" s="20" t="s">
        <v>34</v>
      </c>
      <c r="T144" s="20" t="s">
        <v>34</v>
      </c>
      <c r="U144" s="20" t="s">
        <v>34</v>
      </c>
      <c r="V144" s="20" t="s">
        <v>34</v>
      </c>
    </row>
    <row r="145" spans="2:22" ht="23.25">
      <c r="B145" s="17"/>
      <c r="C145" s="17"/>
      <c r="D145" s="17"/>
      <c r="E145" s="17"/>
      <c r="F145" s="47"/>
      <c r="G145" s="47"/>
      <c r="H145" s="60"/>
      <c r="I145" s="61" t="s">
        <v>77</v>
      </c>
      <c r="J145" s="62"/>
      <c r="K145" s="82"/>
      <c r="L145" s="20"/>
      <c r="M145" s="82"/>
      <c r="N145" s="20"/>
      <c r="O145" s="20"/>
      <c r="P145" s="82"/>
      <c r="Q145" s="82"/>
      <c r="R145" s="82"/>
      <c r="S145" s="20"/>
      <c r="T145" s="20"/>
      <c r="U145" s="20"/>
      <c r="V145" s="20" t="s">
        <v>34</v>
      </c>
    </row>
    <row r="146" spans="2:22" ht="23.25">
      <c r="B146" s="17"/>
      <c r="C146" s="17"/>
      <c r="D146" s="17"/>
      <c r="E146" s="17"/>
      <c r="F146" s="17"/>
      <c r="G146" s="17"/>
      <c r="H146" s="60"/>
      <c r="I146" s="61" t="s">
        <v>42</v>
      </c>
      <c r="J146" s="62"/>
      <c r="K146" s="18">
        <f aca="true" t="shared" si="12" ref="K146:M147">+K151+K156+K162</f>
        <v>44253.8</v>
      </c>
      <c r="L146" s="18">
        <f t="shared" si="12"/>
        <v>39474.4</v>
      </c>
      <c r="M146" s="18">
        <f t="shared" si="12"/>
        <v>35200.7</v>
      </c>
      <c r="N146" s="18"/>
      <c r="O146" s="20">
        <f>K146+L146+M146+N146+0.1</f>
        <v>118929.00000000001</v>
      </c>
      <c r="P146" s="18">
        <f>+P151+P156+P162</f>
        <v>3500</v>
      </c>
      <c r="Q146" s="18">
        <f>+Q151+Q156+Q162</f>
        <v>18277.5</v>
      </c>
      <c r="R146" s="18">
        <v>0</v>
      </c>
      <c r="S146" s="20">
        <f>+P146+Q146+R146</f>
        <v>21777.5</v>
      </c>
      <c r="T146" s="18">
        <f>+O146+S146</f>
        <v>140706.5</v>
      </c>
      <c r="U146" s="20">
        <f>+O146/T146*100</f>
        <v>84.5227477053299</v>
      </c>
      <c r="V146" s="20">
        <f>+S146/T146*100</f>
        <v>15.47725229467011</v>
      </c>
    </row>
    <row r="147" spans="2:22" ht="23.25">
      <c r="B147" s="17"/>
      <c r="C147" s="17"/>
      <c r="D147" s="17"/>
      <c r="E147" s="17"/>
      <c r="F147" s="17"/>
      <c r="G147" s="17"/>
      <c r="H147" s="60"/>
      <c r="I147" s="61" t="s">
        <v>43</v>
      </c>
      <c r="J147" s="62"/>
      <c r="K147" s="18">
        <f t="shared" si="12"/>
        <v>49182.1</v>
      </c>
      <c r="L147" s="18">
        <f t="shared" si="12"/>
        <v>29520.5</v>
      </c>
      <c r="M147" s="18">
        <f t="shared" si="12"/>
        <v>33386.4</v>
      </c>
      <c r="N147" s="20"/>
      <c r="O147" s="20">
        <f>K147+L147+M147+N147</f>
        <v>112089</v>
      </c>
      <c r="P147" s="18">
        <f>+P152+P157+P163</f>
        <v>4496.6</v>
      </c>
      <c r="Q147" s="18">
        <f>+Q152+Q157+Q163</f>
        <v>6728.5</v>
      </c>
      <c r="R147" s="82"/>
      <c r="S147" s="20">
        <f>+P147+Q147+R147</f>
        <v>11225.1</v>
      </c>
      <c r="T147" s="18">
        <f>+O147+S147</f>
        <v>123314.1</v>
      </c>
      <c r="U147" s="20">
        <f>+O147/T147*100</f>
        <v>90.89714801470392</v>
      </c>
      <c r="V147" s="20">
        <f>+S147/T147*100</f>
        <v>9.102851985296086</v>
      </c>
    </row>
    <row r="148" spans="2:22" ht="23.25">
      <c r="B148" s="17"/>
      <c r="C148" s="17"/>
      <c r="D148" s="17"/>
      <c r="E148" s="17"/>
      <c r="F148" s="17"/>
      <c r="G148" s="17"/>
      <c r="H148" s="60"/>
      <c r="I148" s="61" t="s">
        <v>44</v>
      </c>
      <c r="J148" s="62"/>
      <c r="K148" s="20">
        <f>+K147/K146*100</f>
        <v>111.13644477988329</v>
      </c>
      <c r="L148" s="20">
        <f>+L147/L146*100</f>
        <v>74.78391058508805</v>
      </c>
      <c r="M148" s="20">
        <f>+M147/M146*100</f>
        <v>94.8458411338411</v>
      </c>
      <c r="N148" s="20" t="s">
        <v>34</v>
      </c>
      <c r="O148" s="20">
        <f>+O147/O146*100</f>
        <v>94.24866937416441</v>
      </c>
      <c r="P148" s="20">
        <f>+P147/P146*100</f>
        <v>128.4742857142857</v>
      </c>
      <c r="Q148" s="20">
        <f>+Q147/Q146*100</f>
        <v>36.81302147449049</v>
      </c>
      <c r="R148" s="20" t="s">
        <v>34</v>
      </c>
      <c r="S148" s="20">
        <f>+S147/S146*100</f>
        <v>51.54448398576512</v>
      </c>
      <c r="T148" s="20">
        <f>+T147/T146*100</f>
        <v>87.63923486121821</v>
      </c>
      <c r="U148" s="20" t="s">
        <v>34</v>
      </c>
      <c r="V148" s="20" t="s">
        <v>34</v>
      </c>
    </row>
    <row r="149" spans="2:22" ht="23.25">
      <c r="B149" s="35"/>
      <c r="C149" s="35"/>
      <c r="D149" s="35"/>
      <c r="E149" s="35"/>
      <c r="F149" s="35"/>
      <c r="G149" s="35"/>
      <c r="H149" s="60"/>
      <c r="I149" s="61"/>
      <c r="J149" s="62"/>
      <c r="K149" s="82"/>
      <c r="L149" s="20"/>
      <c r="M149" s="82"/>
      <c r="N149" s="20"/>
      <c r="O149" s="82"/>
      <c r="P149" s="82"/>
      <c r="Q149" s="82"/>
      <c r="R149" s="82"/>
      <c r="S149" s="20"/>
      <c r="T149" s="20"/>
      <c r="U149" s="20"/>
      <c r="V149" s="20" t="s">
        <v>34</v>
      </c>
    </row>
    <row r="150" spans="2:22" ht="23.25">
      <c r="B150" s="17"/>
      <c r="C150" s="17"/>
      <c r="D150" s="35"/>
      <c r="E150" s="35"/>
      <c r="F150" s="35"/>
      <c r="G150" s="35" t="s">
        <v>54</v>
      </c>
      <c r="H150" s="60"/>
      <c r="I150" s="61" t="s">
        <v>55</v>
      </c>
      <c r="J150" s="62"/>
      <c r="K150" s="82"/>
      <c r="L150" s="20"/>
      <c r="M150" s="82"/>
      <c r="N150" s="20"/>
      <c r="O150" s="82">
        <f>K150+L150+M150+N150</f>
        <v>0</v>
      </c>
      <c r="P150" s="82"/>
      <c r="Q150" s="82"/>
      <c r="R150" s="82"/>
      <c r="S150" s="20"/>
      <c r="T150" s="20"/>
      <c r="U150" s="20"/>
      <c r="V150" s="20"/>
    </row>
    <row r="151" spans="2:22" ht="23.25">
      <c r="B151" s="17"/>
      <c r="C151" s="17"/>
      <c r="D151" s="17"/>
      <c r="E151" s="17"/>
      <c r="F151" s="17"/>
      <c r="G151" s="17"/>
      <c r="H151" s="60"/>
      <c r="I151" s="61" t="s">
        <v>42</v>
      </c>
      <c r="J151" s="62"/>
      <c r="K151" s="82"/>
      <c r="L151" s="20"/>
      <c r="M151" s="82"/>
      <c r="N151" s="20"/>
      <c r="O151" s="20">
        <f>K151+L151+M151+N151</f>
        <v>0</v>
      </c>
      <c r="P151" s="82"/>
      <c r="Q151" s="82">
        <v>14365</v>
      </c>
      <c r="R151" s="82"/>
      <c r="S151" s="20">
        <f>+P151+Q151+R151</f>
        <v>14365</v>
      </c>
      <c r="T151" s="18">
        <f>+O151+S151</f>
        <v>14365</v>
      </c>
      <c r="U151" s="20">
        <f>+O151/T151*100</f>
        <v>0</v>
      </c>
      <c r="V151" s="20">
        <f>+S151/T151*100</f>
        <v>100</v>
      </c>
    </row>
    <row r="152" spans="2:22" ht="23.25">
      <c r="B152" s="17"/>
      <c r="C152" s="17"/>
      <c r="D152" s="17"/>
      <c r="E152" s="17"/>
      <c r="F152" s="17"/>
      <c r="G152" s="17"/>
      <c r="H152" s="60"/>
      <c r="I152" s="61" t="s">
        <v>43</v>
      </c>
      <c r="J152" s="62"/>
      <c r="K152" s="82"/>
      <c r="L152" s="20"/>
      <c r="M152" s="82"/>
      <c r="N152" s="20"/>
      <c r="O152" s="20">
        <f>K152+L152+M152+N152</f>
        <v>0</v>
      </c>
      <c r="P152" s="82"/>
      <c r="Q152" s="82">
        <v>4884</v>
      </c>
      <c r="R152" s="82"/>
      <c r="S152" s="20">
        <f>+P152+Q152+R152</f>
        <v>4884</v>
      </c>
      <c r="T152" s="18">
        <f>+O152+S152</f>
        <v>4884</v>
      </c>
      <c r="U152" s="20">
        <f>+O152/T152*100</f>
        <v>0</v>
      </c>
      <c r="V152" s="20">
        <f>+S152/T152*100</f>
        <v>100</v>
      </c>
    </row>
    <row r="153" spans="2:22" ht="23.25">
      <c r="B153" s="17"/>
      <c r="C153" s="17"/>
      <c r="D153" s="17"/>
      <c r="E153" s="17"/>
      <c r="F153" s="17"/>
      <c r="G153" s="17"/>
      <c r="H153" s="60"/>
      <c r="I153" s="61" t="s">
        <v>44</v>
      </c>
      <c r="J153" s="62"/>
      <c r="K153" s="20" t="s">
        <v>34</v>
      </c>
      <c r="L153" s="20" t="s">
        <v>34</v>
      </c>
      <c r="M153" s="20" t="s">
        <v>34</v>
      </c>
      <c r="N153" s="20" t="s">
        <v>34</v>
      </c>
      <c r="O153" s="20" t="s">
        <v>34</v>
      </c>
      <c r="P153" s="20" t="s">
        <v>34</v>
      </c>
      <c r="Q153" s="20">
        <f>+Q152/Q151*100</f>
        <v>33.99930386355726</v>
      </c>
      <c r="R153" s="20" t="s">
        <v>34</v>
      </c>
      <c r="S153" s="20">
        <f>+S152/S151*100</f>
        <v>33.99930386355726</v>
      </c>
      <c r="T153" s="20">
        <f>+T152/T151*100</f>
        <v>33.99930386355726</v>
      </c>
      <c r="U153" s="20"/>
      <c r="V153" s="20"/>
    </row>
    <row r="154" spans="2:22" ht="23.25">
      <c r="B154" s="17"/>
      <c r="C154" s="35"/>
      <c r="D154" s="35"/>
      <c r="E154" s="35"/>
      <c r="F154" s="35"/>
      <c r="G154" s="35"/>
      <c r="H154" s="60"/>
      <c r="I154" s="61"/>
      <c r="J154" s="62"/>
      <c r="K154" s="82"/>
      <c r="L154" s="20"/>
      <c r="M154" s="82"/>
      <c r="N154" s="20"/>
      <c r="O154" s="82"/>
      <c r="P154" s="82"/>
      <c r="Q154" s="82"/>
      <c r="R154" s="82"/>
      <c r="S154" s="20"/>
      <c r="T154" s="20"/>
      <c r="U154" s="20"/>
      <c r="V154" s="20"/>
    </row>
    <row r="155" spans="2:22" ht="23.25">
      <c r="B155" s="17"/>
      <c r="C155" s="17"/>
      <c r="D155" s="17"/>
      <c r="E155" s="35"/>
      <c r="F155" s="35"/>
      <c r="G155" s="35" t="s">
        <v>66</v>
      </c>
      <c r="H155" s="60"/>
      <c r="I155" s="61" t="s">
        <v>67</v>
      </c>
      <c r="J155" s="62"/>
      <c r="K155" s="82"/>
      <c r="L155" s="20"/>
      <c r="M155" s="82"/>
      <c r="N155" s="20"/>
      <c r="O155" s="82">
        <f>K155+L155+M155+N155</f>
        <v>0</v>
      </c>
      <c r="P155" s="82"/>
      <c r="Q155" s="82"/>
      <c r="R155" s="82"/>
      <c r="S155" s="20"/>
      <c r="T155" s="20"/>
      <c r="U155" s="20"/>
      <c r="V155" s="20"/>
    </row>
    <row r="156" spans="2:22" ht="23.25">
      <c r="B156" s="17"/>
      <c r="C156" s="17"/>
      <c r="D156" s="17"/>
      <c r="E156" s="17"/>
      <c r="F156" s="17"/>
      <c r="G156" s="17"/>
      <c r="H156" s="60"/>
      <c r="I156" s="61" t="s">
        <v>42</v>
      </c>
      <c r="J156" s="62"/>
      <c r="K156" s="82"/>
      <c r="L156" s="20"/>
      <c r="M156" s="82"/>
      <c r="N156" s="20"/>
      <c r="O156" s="20">
        <f>K156+L156+M156+N156</f>
        <v>0</v>
      </c>
      <c r="P156" s="82">
        <v>3500</v>
      </c>
      <c r="Q156" s="82">
        <v>3912.5</v>
      </c>
      <c r="R156" s="82"/>
      <c r="S156" s="20">
        <f>+P156+Q156+R156</f>
        <v>7412.5</v>
      </c>
      <c r="T156" s="18">
        <f>+O156+S156</f>
        <v>7412.5</v>
      </c>
      <c r="U156" s="20">
        <f>+O156/T156*100</f>
        <v>0</v>
      </c>
      <c r="V156" s="20">
        <f>+S156/T156*100</f>
        <v>100</v>
      </c>
    </row>
    <row r="157" spans="2:22" ht="23.25">
      <c r="B157" s="47"/>
      <c r="C157" s="48"/>
      <c r="D157" s="48"/>
      <c r="E157" s="48"/>
      <c r="F157" s="48"/>
      <c r="G157" s="48"/>
      <c r="H157" s="61"/>
      <c r="I157" s="61" t="s">
        <v>43</v>
      </c>
      <c r="J157" s="62"/>
      <c r="K157" s="82"/>
      <c r="L157" s="20"/>
      <c r="M157" s="82"/>
      <c r="N157" s="20"/>
      <c r="O157" s="20">
        <f>K157+L157+M157+N157</f>
        <v>0</v>
      </c>
      <c r="P157" s="82">
        <v>4496.6</v>
      </c>
      <c r="Q157" s="82">
        <v>1844.5</v>
      </c>
      <c r="R157" s="82"/>
      <c r="S157" s="20">
        <f>+P157+Q157+R157</f>
        <v>6341.1</v>
      </c>
      <c r="T157" s="18">
        <f>+O157+S157</f>
        <v>6341.1</v>
      </c>
      <c r="U157" s="20">
        <f>+O157/T157*100</f>
        <v>0</v>
      </c>
      <c r="V157" s="20">
        <f>+S157/T157*100</f>
        <v>100</v>
      </c>
    </row>
    <row r="158" spans="2:22" ht="23.25">
      <c r="B158" s="17"/>
      <c r="C158" s="17"/>
      <c r="D158" s="17"/>
      <c r="E158" s="17"/>
      <c r="F158" s="17"/>
      <c r="G158" s="17"/>
      <c r="H158" s="60"/>
      <c r="I158" s="61" t="s">
        <v>44</v>
      </c>
      <c r="J158" s="62"/>
      <c r="K158" s="20" t="s">
        <v>34</v>
      </c>
      <c r="L158" s="20" t="s">
        <v>34</v>
      </c>
      <c r="M158" s="20" t="s">
        <v>34</v>
      </c>
      <c r="N158" s="20" t="s">
        <v>34</v>
      </c>
      <c r="O158" s="20" t="s">
        <v>34</v>
      </c>
      <c r="P158" s="20">
        <f>+P157/P156*100</f>
        <v>128.4742857142857</v>
      </c>
      <c r="Q158" s="20">
        <f>+Q157/Q156*100</f>
        <v>47.14376996805112</v>
      </c>
      <c r="R158" s="20" t="s">
        <v>34</v>
      </c>
      <c r="S158" s="20">
        <f>+S157/S156*100</f>
        <v>85.5460370994941</v>
      </c>
      <c r="T158" s="20">
        <f>+T157/T156*100</f>
        <v>85.5460370994941</v>
      </c>
      <c r="U158" s="20" t="s">
        <v>34</v>
      </c>
      <c r="V158" s="20" t="s">
        <v>34</v>
      </c>
    </row>
    <row r="159" spans="2:22" ht="23.25">
      <c r="B159" s="17"/>
      <c r="C159" s="17"/>
      <c r="D159" s="35"/>
      <c r="E159" s="35"/>
      <c r="F159" s="35"/>
      <c r="G159" s="35"/>
      <c r="H159" s="60"/>
      <c r="I159" s="61"/>
      <c r="J159" s="62"/>
      <c r="K159" s="82"/>
      <c r="L159" s="20"/>
      <c r="M159" s="82"/>
      <c r="N159" s="20"/>
      <c r="O159" s="82"/>
      <c r="P159" s="82"/>
      <c r="Q159" s="82"/>
      <c r="R159" s="82"/>
      <c r="S159" s="20"/>
      <c r="T159" s="20"/>
      <c r="U159" s="20"/>
      <c r="V159" s="20"/>
    </row>
    <row r="160" spans="2:22" ht="23.25">
      <c r="B160" s="17"/>
      <c r="C160" s="17"/>
      <c r="D160" s="35"/>
      <c r="E160" s="35"/>
      <c r="F160" s="35"/>
      <c r="G160" s="35" t="s">
        <v>62</v>
      </c>
      <c r="H160" s="60"/>
      <c r="I160" s="61" t="s">
        <v>74</v>
      </c>
      <c r="J160" s="62"/>
      <c r="K160" s="82"/>
      <c r="L160" s="20"/>
      <c r="M160" s="82"/>
      <c r="N160" s="20"/>
      <c r="O160" s="82" t="s">
        <v>34</v>
      </c>
      <c r="P160" s="82"/>
      <c r="Q160" s="82"/>
      <c r="R160" s="82"/>
      <c r="S160" s="20"/>
      <c r="T160" s="20"/>
      <c r="U160" s="20"/>
      <c r="V160" s="20"/>
    </row>
    <row r="161" spans="2:22" ht="23.25">
      <c r="B161" s="17"/>
      <c r="C161" s="17"/>
      <c r="D161" s="17"/>
      <c r="E161" s="17"/>
      <c r="F161" s="35"/>
      <c r="G161" s="35"/>
      <c r="H161" s="60"/>
      <c r="I161" s="61" t="s">
        <v>73</v>
      </c>
      <c r="J161" s="62"/>
      <c r="K161" s="18"/>
      <c r="L161" s="18"/>
      <c r="M161" s="18"/>
      <c r="N161" s="18"/>
      <c r="O161" s="20"/>
      <c r="P161" s="18"/>
      <c r="Q161" s="18"/>
      <c r="R161" s="18"/>
      <c r="S161" s="20"/>
      <c r="T161" s="18"/>
      <c r="U161" s="20"/>
      <c r="V161" s="20"/>
    </row>
    <row r="162" spans="2:22" ht="23.25">
      <c r="B162" s="17"/>
      <c r="C162" s="17"/>
      <c r="D162" s="17"/>
      <c r="E162" s="17"/>
      <c r="F162" s="17"/>
      <c r="G162" s="17"/>
      <c r="H162" s="60"/>
      <c r="I162" s="61" t="s">
        <v>42</v>
      </c>
      <c r="J162" s="62"/>
      <c r="K162" s="18">
        <v>44253.8</v>
      </c>
      <c r="L162" s="18">
        <v>39474.4</v>
      </c>
      <c r="M162" s="18">
        <v>35200.7</v>
      </c>
      <c r="N162" s="18"/>
      <c r="O162" s="20">
        <f>K162+L162+M162+N162+0.1</f>
        <v>118929.00000000001</v>
      </c>
      <c r="P162" s="18"/>
      <c r="Q162" s="18"/>
      <c r="R162" s="18"/>
      <c r="S162" s="20">
        <f>+P162+Q162+R162</f>
        <v>0</v>
      </c>
      <c r="T162" s="18">
        <f>+O162+S162</f>
        <v>118929.00000000001</v>
      </c>
      <c r="U162" s="20">
        <f>+O162/T162*100</f>
        <v>100</v>
      </c>
      <c r="V162" s="20">
        <f>+S162/T162*100</f>
        <v>0</v>
      </c>
    </row>
    <row r="163" spans="2:22" ht="23.25">
      <c r="B163" s="17"/>
      <c r="C163" s="17"/>
      <c r="D163" s="17"/>
      <c r="E163" s="17"/>
      <c r="F163" s="17"/>
      <c r="G163" s="17"/>
      <c r="H163" s="60"/>
      <c r="I163" s="61" t="s">
        <v>43</v>
      </c>
      <c r="J163" s="62"/>
      <c r="K163" s="18">
        <v>49182.1</v>
      </c>
      <c r="L163" s="18">
        <v>29520.5</v>
      </c>
      <c r="M163" s="18">
        <v>33386.4</v>
      </c>
      <c r="N163" s="20"/>
      <c r="O163" s="20">
        <f>K163+L163+M163+N163</f>
        <v>112089</v>
      </c>
      <c r="P163" s="18"/>
      <c r="Q163" s="18"/>
      <c r="R163" s="82"/>
      <c r="S163" s="20">
        <f>+P163+Q163+R163</f>
        <v>0</v>
      </c>
      <c r="T163" s="18">
        <f>+O163+S163</f>
        <v>112089</v>
      </c>
      <c r="U163" s="20">
        <f>+O163/T163*100</f>
        <v>100</v>
      </c>
      <c r="V163" s="20">
        <f>+S163/T163*100</f>
        <v>0</v>
      </c>
    </row>
    <row r="164" spans="2:22" ht="23.25">
      <c r="B164" s="17"/>
      <c r="C164" s="17"/>
      <c r="D164" s="17"/>
      <c r="E164" s="17"/>
      <c r="F164" s="17"/>
      <c r="G164" s="17"/>
      <c r="H164" s="60"/>
      <c r="I164" s="61" t="s">
        <v>44</v>
      </c>
      <c r="J164" s="62"/>
      <c r="K164" s="20">
        <f>+K163/K162*100</f>
        <v>111.13644477988329</v>
      </c>
      <c r="L164" s="20">
        <f>+L163/L162*100</f>
        <v>74.78391058508805</v>
      </c>
      <c r="M164" s="20">
        <f>+M163/M162*100</f>
        <v>94.8458411338411</v>
      </c>
      <c r="N164" s="20" t="s">
        <v>34</v>
      </c>
      <c r="O164" s="20">
        <f>+O163/O162*100</f>
        <v>94.24866937416441</v>
      </c>
      <c r="P164" s="20" t="s">
        <v>34</v>
      </c>
      <c r="Q164" s="20" t="s">
        <v>34</v>
      </c>
      <c r="R164" s="20" t="s">
        <v>34</v>
      </c>
      <c r="S164" s="20" t="s">
        <v>34</v>
      </c>
      <c r="T164" s="20">
        <f>+T163/T162*100</f>
        <v>94.24866937416441</v>
      </c>
      <c r="U164" s="20" t="s">
        <v>34</v>
      </c>
      <c r="V164" s="20" t="s">
        <v>34</v>
      </c>
    </row>
    <row r="165" spans="2:22" ht="23.25">
      <c r="B165" s="17"/>
      <c r="C165" s="17"/>
      <c r="D165" s="17"/>
      <c r="E165" s="35"/>
      <c r="F165" s="52"/>
      <c r="G165" s="52"/>
      <c r="H165" s="60"/>
      <c r="I165" s="61"/>
      <c r="J165" s="62"/>
      <c r="K165" s="82"/>
      <c r="L165" s="20"/>
      <c r="M165" s="82"/>
      <c r="N165" s="20"/>
      <c r="O165" s="82"/>
      <c r="P165" s="82"/>
      <c r="Q165" s="82"/>
      <c r="R165" s="82"/>
      <c r="S165" s="20"/>
      <c r="T165" s="20"/>
      <c r="U165" s="20"/>
      <c r="V165" s="20"/>
    </row>
    <row r="166" spans="2:22" ht="23.25">
      <c r="B166" s="52"/>
      <c r="C166" s="35"/>
      <c r="D166" s="35"/>
      <c r="E166" s="35"/>
      <c r="F166" s="52" t="s">
        <v>68</v>
      </c>
      <c r="G166" s="52"/>
      <c r="H166" s="60"/>
      <c r="I166" s="61" t="s">
        <v>69</v>
      </c>
      <c r="J166" s="62"/>
      <c r="K166" s="82"/>
      <c r="L166" s="20"/>
      <c r="M166" s="82"/>
      <c r="N166" s="20"/>
      <c r="O166" s="82" t="s">
        <v>34</v>
      </c>
      <c r="P166" s="82"/>
      <c r="Q166" s="82"/>
      <c r="R166" s="82"/>
      <c r="S166" s="20"/>
      <c r="T166" s="20"/>
      <c r="U166" s="20"/>
      <c r="V166" s="20"/>
    </row>
    <row r="167" spans="2:22" ht="23.25">
      <c r="B167" s="47"/>
      <c r="C167" s="17"/>
      <c r="D167" s="17"/>
      <c r="E167" s="17"/>
      <c r="F167" s="35"/>
      <c r="G167" s="35"/>
      <c r="H167" s="60"/>
      <c r="I167" s="61" t="s">
        <v>70</v>
      </c>
      <c r="J167" s="62"/>
      <c r="K167" s="82"/>
      <c r="L167" s="20"/>
      <c r="M167" s="82"/>
      <c r="N167" s="20"/>
      <c r="O167" s="82">
        <f>K167+L167+M167+N167</f>
        <v>0</v>
      </c>
      <c r="P167" s="82"/>
      <c r="Q167" s="82"/>
      <c r="R167" s="82"/>
      <c r="S167" s="20"/>
      <c r="T167" s="20"/>
      <c r="U167" s="20"/>
      <c r="V167" s="20"/>
    </row>
    <row r="168" spans="2:22" ht="23.25">
      <c r="B168" s="47"/>
      <c r="C168" s="17"/>
      <c r="D168" s="17"/>
      <c r="E168" s="17"/>
      <c r="F168" s="17"/>
      <c r="G168" s="17"/>
      <c r="H168" s="60"/>
      <c r="I168" s="61" t="s">
        <v>42</v>
      </c>
      <c r="J168" s="62"/>
      <c r="K168" s="82">
        <f aca="true" t="shared" si="13" ref="K168:M169">+K173+K191</f>
        <v>31406</v>
      </c>
      <c r="L168" s="82">
        <f t="shared" si="13"/>
        <v>3645.3</v>
      </c>
      <c r="M168" s="82">
        <f t="shared" si="13"/>
        <v>3994.1</v>
      </c>
      <c r="N168" s="18"/>
      <c r="O168" s="20">
        <f>K168+L168+M168+N168</f>
        <v>39045.4</v>
      </c>
      <c r="P168" s="82">
        <f>+P173+P191</f>
        <v>0</v>
      </c>
      <c r="Q168" s="82">
        <f>+Q173+Q191</f>
        <v>0</v>
      </c>
      <c r="R168" s="82">
        <f>+R173+R178</f>
        <v>0</v>
      </c>
      <c r="S168" s="20">
        <f>+P168+Q168+R168</f>
        <v>0</v>
      </c>
      <c r="T168" s="18">
        <f>+O168+S168</f>
        <v>39045.4</v>
      </c>
      <c r="U168" s="20">
        <f>+O168/T168*100</f>
        <v>100</v>
      </c>
      <c r="V168" s="20">
        <f>+S168/T168*100</f>
        <v>0</v>
      </c>
    </row>
    <row r="169" spans="2:22" ht="23.25">
      <c r="B169" s="47"/>
      <c r="C169" s="48"/>
      <c r="D169" s="48"/>
      <c r="E169" s="48"/>
      <c r="F169" s="17"/>
      <c r="G169" s="17"/>
      <c r="H169" s="60"/>
      <c r="I169" s="61" t="s">
        <v>84</v>
      </c>
      <c r="J169" s="62"/>
      <c r="K169" s="82">
        <f t="shared" si="13"/>
        <v>35224.1</v>
      </c>
      <c r="L169" s="82">
        <f t="shared" si="13"/>
        <v>1526.9</v>
      </c>
      <c r="M169" s="82">
        <f t="shared" si="13"/>
        <v>5934.7</v>
      </c>
      <c r="N169" s="20"/>
      <c r="O169" s="20">
        <f>K169+L169+M169+N169</f>
        <v>42685.7</v>
      </c>
      <c r="P169" s="82">
        <f>+P174+P192</f>
        <v>0</v>
      </c>
      <c r="Q169" s="82">
        <f>+Q174+Q192</f>
        <v>139.3</v>
      </c>
      <c r="R169" s="82">
        <f>+R174+R179</f>
        <v>0</v>
      </c>
      <c r="S169" s="20">
        <f>+P169+Q169+R169</f>
        <v>139.3</v>
      </c>
      <c r="T169" s="18">
        <f>+O169+S169</f>
        <v>42825</v>
      </c>
      <c r="U169" s="20">
        <f>+O169/T169*100</f>
        <v>99.67472270869818</v>
      </c>
      <c r="V169" s="20">
        <f>+S169/T169*100</f>
        <v>0.3252772913018097</v>
      </c>
    </row>
    <row r="170" spans="2:22" ht="23.25">
      <c r="B170" s="47"/>
      <c r="C170" s="48"/>
      <c r="D170" s="48"/>
      <c r="E170" s="48"/>
      <c r="F170" s="48"/>
      <c r="G170" s="48"/>
      <c r="H170" s="61"/>
      <c r="I170" s="61" t="s">
        <v>44</v>
      </c>
      <c r="J170" s="62"/>
      <c r="K170" s="20">
        <f>+K169/K168*100</f>
        <v>112.15723110233714</v>
      </c>
      <c r="L170" s="20">
        <f>+L169/L168*100</f>
        <v>41.88681315666749</v>
      </c>
      <c r="M170" s="20">
        <f>+M169/M168*100</f>
        <v>148.58666533136375</v>
      </c>
      <c r="N170" s="20" t="s">
        <v>34</v>
      </c>
      <c r="O170" s="20">
        <f>+O169/O168*100</f>
        <v>109.32324934563353</v>
      </c>
      <c r="P170" s="20" t="s">
        <v>34</v>
      </c>
      <c r="Q170" s="20" t="s">
        <v>34</v>
      </c>
      <c r="R170" s="20" t="s">
        <v>34</v>
      </c>
      <c r="S170" s="20" t="s">
        <v>34</v>
      </c>
      <c r="T170" s="20">
        <f>+T169/T168*100</f>
        <v>109.6800135227197</v>
      </c>
      <c r="U170" s="20"/>
      <c r="V170" s="20"/>
    </row>
    <row r="171" spans="2:22" ht="23.25">
      <c r="B171" s="52"/>
      <c r="C171" s="52"/>
      <c r="D171" s="52"/>
      <c r="E171" s="52"/>
      <c r="F171" s="35"/>
      <c r="G171" s="35"/>
      <c r="H171" s="60"/>
      <c r="I171" s="61"/>
      <c r="J171" s="62"/>
      <c r="K171" s="82"/>
      <c r="L171" s="87"/>
      <c r="M171" s="82"/>
      <c r="N171" s="20"/>
      <c r="O171" s="82"/>
      <c r="P171" s="82"/>
      <c r="Q171" s="82"/>
      <c r="R171" s="82"/>
      <c r="S171" s="20"/>
      <c r="T171" s="20"/>
      <c r="U171" s="20"/>
      <c r="V171" s="20"/>
    </row>
    <row r="172" spans="2:22" ht="23.25">
      <c r="B172" s="47"/>
      <c r="C172" s="47"/>
      <c r="D172" s="47"/>
      <c r="E172" s="47"/>
      <c r="F172" s="52"/>
      <c r="G172" s="35" t="s">
        <v>54</v>
      </c>
      <c r="H172" s="60"/>
      <c r="I172" s="61" t="s">
        <v>55</v>
      </c>
      <c r="J172" s="62"/>
      <c r="K172" s="82"/>
      <c r="L172" s="20"/>
      <c r="M172" s="82"/>
      <c r="N172" s="20"/>
      <c r="O172" s="82">
        <f>K172+L172+M172+N172</f>
        <v>0</v>
      </c>
      <c r="P172" s="82"/>
      <c r="Q172" s="82"/>
      <c r="R172" s="82"/>
      <c r="S172" s="20"/>
      <c r="T172" s="20"/>
      <c r="U172" s="20"/>
      <c r="V172" s="20"/>
    </row>
    <row r="173" spans="2:22" ht="23.25">
      <c r="B173" s="47"/>
      <c r="C173" s="48"/>
      <c r="D173" s="48"/>
      <c r="E173" s="48"/>
      <c r="F173" s="47"/>
      <c r="G173" s="47"/>
      <c r="H173" s="60"/>
      <c r="I173" s="61" t="s">
        <v>42</v>
      </c>
      <c r="J173" s="62"/>
      <c r="K173" s="82"/>
      <c r="L173" s="20"/>
      <c r="M173" s="20"/>
      <c r="N173" s="20"/>
      <c r="O173" s="20">
        <f>K173+L173+M173+N173</f>
        <v>0</v>
      </c>
      <c r="P173" s="82"/>
      <c r="Q173" s="82"/>
      <c r="R173" s="80"/>
      <c r="S173" s="20"/>
      <c r="T173" s="18">
        <f>+O173+S173</f>
        <v>0</v>
      </c>
      <c r="U173" s="20"/>
      <c r="V173" s="20"/>
    </row>
    <row r="174" spans="2:22" ht="23.25">
      <c r="B174" s="47"/>
      <c r="C174" s="47"/>
      <c r="D174" s="47"/>
      <c r="E174" s="47"/>
      <c r="F174" s="48"/>
      <c r="G174" s="47"/>
      <c r="H174" s="60"/>
      <c r="I174" s="61" t="s">
        <v>43</v>
      </c>
      <c r="J174" s="62"/>
      <c r="K174" s="82"/>
      <c r="L174" s="20"/>
      <c r="M174" s="82"/>
      <c r="N174" s="20"/>
      <c r="O174" s="20">
        <f>K174+L174+M174+N174</f>
        <v>0</v>
      </c>
      <c r="P174" s="82"/>
      <c r="Q174" s="82">
        <v>139.3</v>
      </c>
      <c r="R174" s="80"/>
      <c r="S174" s="20">
        <f>+P174+Q174+R174</f>
        <v>139.3</v>
      </c>
      <c r="T174" s="18">
        <f>+O174+S174</f>
        <v>139.3</v>
      </c>
      <c r="U174" s="20">
        <f>+O174/T174*100</f>
        <v>0</v>
      </c>
      <c r="V174" s="20">
        <f>+S174/T174*100</f>
        <v>100</v>
      </c>
    </row>
    <row r="175" spans="2:22" ht="23.25">
      <c r="B175" s="47"/>
      <c r="C175" s="47"/>
      <c r="D175" s="47"/>
      <c r="E175" s="47"/>
      <c r="F175" s="47"/>
      <c r="G175" s="47"/>
      <c r="H175" s="60"/>
      <c r="I175" s="61" t="s">
        <v>44</v>
      </c>
      <c r="J175" s="62"/>
      <c r="K175" s="20" t="s">
        <v>34</v>
      </c>
      <c r="L175" s="20" t="s">
        <v>34</v>
      </c>
      <c r="M175" s="20" t="s">
        <v>34</v>
      </c>
      <c r="N175" s="20" t="s">
        <v>34</v>
      </c>
      <c r="O175" s="20" t="s">
        <v>34</v>
      </c>
      <c r="P175" s="20" t="s">
        <v>34</v>
      </c>
      <c r="Q175" s="20" t="s">
        <v>34</v>
      </c>
      <c r="R175" s="80"/>
      <c r="S175" s="20"/>
      <c r="T175" s="20"/>
      <c r="U175" s="23"/>
      <c r="V175" s="20"/>
    </row>
    <row r="176" spans="2:22" ht="23.25">
      <c r="B176" s="47"/>
      <c r="C176" s="47"/>
      <c r="D176" s="47"/>
      <c r="E176" s="47"/>
      <c r="F176" s="35"/>
      <c r="G176" s="35"/>
      <c r="H176" s="60"/>
      <c r="I176" s="61"/>
      <c r="J176" s="62"/>
      <c r="K176" s="82"/>
      <c r="L176" s="20"/>
      <c r="M176" s="82"/>
      <c r="N176" s="20"/>
      <c r="O176" s="82"/>
      <c r="P176" s="82"/>
      <c r="Q176" s="82"/>
      <c r="R176" s="82"/>
      <c r="S176" s="20"/>
      <c r="T176" s="20"/>
      <c r="U176" s="20"/>
      <c r="V176" s="20"/>
    </row>
    <row r="177" spans="2:22" ht="23.25">
      <c r="B177" s="47"/>
      <c r="C177" s="47"/>
      <c r="D177" s="47"/>
      <c r="E177" s="47"/>
      <c r="F177" s="47"/>
      <c r="G177" s="47"/>
      <c r="H177" s="60"/>
      <c r="I177" s="61"/>
      <c r="J177" s="62"/>
      <c r="K177" s="82"/>
      <c r="L177" s="20"/>
      <c r="M177" s="20"/>
      <c r="N177" s="20"/>
      <c r="O177" s="20"/>
      <c r="P177" s="82"/>
      <c r="Q177" s="82"/>
      <c r="R177" s="82"/>
      <c r="S177" s="20"/>
      <c r="T177" s="18"/>
      <c r="U177" s="20"/>
      <c r="V177" s="20"/>
    </row>
    <row r="178" spans="2:22" ht="23.25">
      <c r="B178" s="47"/>
      <c r="C178" s="47"/>
      <c r="D178" s="47"/>
      <c r="E178" s="47"/>
      <c r="F178" s="47"/>
      <c r="G178" s="47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18"/>
      <c r="U178" s="20"/>
      <c r="V178" s="20"/>
    </row>
    <row r="179" spans="2:22" ht="23.25">
      <c r="B179" s="47"/>
      <c r="C179" s="47"/>
      <c r="D179" s="47"/>
      <c r="E179" s="47"/>
      <c r="F179" s="47"/>
      <c r="G179" s="47"/>
      <c r="H179" s="60"/>
      <c r="I179" s="61"/>
      <c r="J179" s="6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18"/>
      <c r="V179" s="20"/>
    </row>
    <row r="180" spans="2:22" ht="23.25">
      <c r="B180" s="53"/>
      <c r="C180" s="53"/>
      <c r="D180" s="53"/>
      <c r="E180" s="53"/>
      <c r="F180" s="53"/>
      <c r="G180" s="53"/>
      <c r="H180" s="66"/>
      <c r="I180" s="67"/>
      <c r="J180" s="68"/>
      <c r="K180" s="84"/>
      <c r="L180" s="59"/>
      <c r="M180" s="84"/>
      <c r="N180" s="59"/>
      <c r="O180" s="59"/>
      <c r="P180" s="84"/>
      <c r="Q180" s="84"/>
      <c r="R180" s="84"/>
      <c r="S180" s="59"/>
      <c r="T180" s="59"/>
      <c r="U180" s="59"/>
      <c r="V180" s="59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78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35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35" t="s">
        <v>56</v>
      </c>
      <c r="C189" s="35" t="s">
        <v>45</v>
      </c>
      <c r="D189" s="35" t="s">
        <v>47</v>
      </c>
      <c r="E189" s="35" t="s">
        <v>50</v>
      </c>
      <c r="F189" s="52" t="s">
        <v>68</v>
      </c>
      <c r="G189" s="35" t="s">
        <v>62</v>
      </c>
      <c r="H189" s="60"/>
      <c r="I189" s="61" t="s">
        <v>74</v>
      </c>
      <c r="J189" s="62"/>
      <c r="K189" s="82"/>
      <c r="L189" s="20"/>
      <c r="M189" s="82"/>
      <c r="N189" s="20"/>
      <c r="O189" s="82" t="s">
        <v>34</v>
      </c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88"/>
      <c r="G190" s="48"/>
      <c r="H190" s="60"/>
      <c r="I190" s="61" t="s">
        <v>73</v>
      </c>
      <c r="J190" s="62"/>
      <c r="K190" s="18"/>
      <c r="L190" s="18"/>
      <c r="M190" s="18"/>
      <c r="N190" s="18"/>
      <c r="O190" s="20"/>
      <c r="P190" s="82"/>
      <c r="Q190" s="82"/>
      <c r="R190" s="82"/>
      <c r="S190" s="20">
        <f>+P190+Q190+R190</f>
        <v>0</v>
      </c>
      <c r="T190" s="18">
        <f>+O190+S190</f>
        <v>0</v>
      </c>
      <c r="U190" s="20" t="s">
        <v>34</v>
      </c>
      <c r="V190" s="20" t="s">
        <v>34</v>
      </c>
      <c r="W190" s="1"/>
    </row>
    <row r="191" spans="1:23" ht="23.25">
      <c r="A191" s="2"/>
      <c r="B191" s="17"/>
      <c r="C191" s="17"/>
      <c r="D191" s="17"/>
      <c r="E191" s="17"/>
      <c r="F191" s="88"/>
      <c r="G191" s="48"/>
      <c r="H191" s="61"/>
      <c r="I191" s="61" t="s">
        <v>42</v>
      </c>
      <c r="J191" s="62"/>
      <c r="K191" s="18">
        <v>31406</v>
      </c>
      <c r="L191" s="18">
        <v>3645.3</v>
      </c>
      <c r="M191" s="18">
        <v>3994.1</v>
      </c>
      <c r="N191" s="18"/>
      <c r="O191" s="20">
        <f>K191+L191+M191+N191</f>
        <v>39045.4</v>
      </c>
      <c r="P191" s="82"/>
      <c r="Q191" s="82"/>
      <c r="R191" s="82"/>
      <c r="S191" s="20">
        <f>+P191+Q191+R191</f>
        <v>0</v>
      </c>
      <c r="T191" s="18">
        <f>+O191+S191</f>
        <v>39045.4</v>
      </c>
      <c r="U191" s="20">
        <f>+O191/T191*100</f>
        <v>100</v>
      </c>
      <c r="V191" s="20">
        <f>+S191/T191*100</f>
        <v>0</v>
      </c>
      <c r="W191" s="1"/>
    </row>
    <row r="192" spans="1:23" ht="23.25">
      <c r="A192" s="2"/>
      <c r="B192" s="17"/>
      <c r="C192" s="17"/>
      <c r="D192" s="17"/>
      <c r="E192" s="17"/>
      <c r="F192" s="88"/>
      <c r="G192" s="48"/>
      <c r="H192" s="60"/>
      <c r="I192" s="61" t="s">
        <v>43</v>
      </c>
      <c r="J192" s="62"/>
      <c r="K192" s="82">
        <v>35224.1</v>
      </c>
      <c r="L192" s="82">
        <v>1526.9</v>
      </c>
      <c r="M192" s="82">
        <v>5934.7</v>
      </c>
      <c r="N192" s="20"/>
      <c r="O192" s="20">
        <f>K192+L192+M192+N192</f>
        <v>42685.7</v>
      </c>
      <c r="P192" s="20"/>
      <c r="Q192" s="20"/>
      <c r="R192" s="20"/>
      <c r="S192" s="20">
        <f>+P192+Q192+R192</f>
        <v>0</v>
      </c>
      <c r="T192" s="18">
        <f>+O192+S192</f>
        <v>42685.7</v>
      </c>
      <c r="U192" s="20">
        <f>+O192/T192*100</f>
        <v>100</v>
      </c>
      <c r="V192" s="20"/>
      <c r="W192" s="1"/>
    </row>
    <row r="193" spans="1:23" ht="23.25">
      <c r="A193" s="2"/>
      <c r="B193" s="17"/>
      <c r="C193" s="17"/>
      <c r="D193" s="17"/>
      <c r="E193" s="17"/>
      <c r="F193" s="88"/>
      <c r="G193" s="78"/>
      <c r="H193" s="60"/>
      <c r="I193" s="61" t="s">
        <v>44</v>
      </c>
      <c r="J193" s="62"/>
      <c r="K193" s="20">
        <f>+K192/K191*100</f>
        <v>112.15723110233714</v>
      </c>
      <c r="L193" s="20">
        <f>+L192/L191*100</f>
        <v>41.88681315666749</v>
      </c>
      <c r="M193" s="20">
        <f>+M192/M191*100</f>
        <v>148.58666533136375</v>
      </c>
      <c r="N193" s="20" t="s">
        <v>34</v>
      </c>
      <c r="O193" s="20">
        <f>+O192/O191*100</f>
        <v>109.32324934563353</v>
      </c>
      <c r="P193" s="82"/>
      <c r="Q193" s="82"/>
      <c r="R193" s="82"/>
      <c r="S193" s="20"/>
      <c r="T193" s="20">
        <f>+T192/T191*100</f>
        <v>109.32324934563353</v>
      </c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88"/>
      <c r="G194" s="48"/>
      <c r="H194" s="60"/>
      <c r="I194" s="61"/>
      <c r="J194" s="62"/>
      <c r="K194" s="18"/>
      <c r="L194" s="18"/>
      <c r="M194" s="18"/>
      <c r="N194" s="18"/>
      <c r="O194" s="20"/>
      <c r="P194" s="18"/>
      <c r="Q194" s="19"/>
      <c r="R194" s="80"/>
      <c r="S194" s="20"/>
      <c r="T194" s="20"/>
      <c r="U194" s="20"/>
      <c r="V194" s="20"/>
      <c r="W194" s="1"/>
    </row>
    <row r="195" spans="1:23" ht="23.25">
      <c r="A195" s="2"/>
      <c r="B195" s="17"/>
      <c r="C195" s="17"/>
      <c r="D195" s="17"/>
      <c r="E195" s="17"/>
      <c r="F195" s="88"/>
      <c r="G195" s="48"/>
      <c r="H195" s="61"/>
      <c r="I195" s="61"/>
      <c r="J195" s="62"/>
      <c r="K195" s="82"/>
      <c r="L195" s="82"/>
      <c r="M195" s="82"/>
      <c r="N195" s="20"/>
      <c r="O195" s="20"/>
      <c r="P195" s="82"/>
      <c r="Q195" s="19"/>
      <c r="R195" s="80"/>
      <c r="S195" s="20"/>
      <c r="T195" s="20"/>
      <c r="U195" s="20"/>
      <c r="V195" s="20"/>
      <c r="W195" s="1"/>
    </row>
    <row r="196" spans="1:23" ht="23.25">
      <c r="A196" s="2"/>
      <c r="B196" s="17"/>
      <c r="C196" s="17"/>
      <c r="D196" s="17"/>
      <c r="E196" s="17"/>
      <c r="F196" s="88"/>
      <c r="G196" s="48"/>
      <c r="H196" s="60"/>
      <c r="I196" s="61"/>
      <c r="J196" s="62"/>
      <c r="K196" s="20"/>
      <c r="L196" s="20"/>
      <c r="M196" s="20"/>
      <c r="N196" s="20"/>
      <c r="O196" s="20"/>
      <c r="P196" s="20"/>
      <c r="Q196" s="20"/>
      <c r="R196" s="80"/>
      <c r="S196" s="20"/>
      <c r="T196" s="20"/>
      <c r="U196" s="20"/>
      <c r="V196" s="20"/>
      <c r="W196" s="1"/>
    </row>
    <row r="197" spans="1:23" ht="23.25">
      <c r="A197" s="2"/>
      <c r="B197" s="17"/>
      <c r="C197" s="17"/>
      <c r="D197" s="17"/>
      <c r="E197" s="17"/>
      <c r="F197" s="89"/>
      <c r="G197" s="71"/>
      <c r="H197" s="60"/>
      <c r="I197" s="61"/>
      <c r="J197" s="62"/>
      <c r="K197" s="82"/>
      <c r="L197" s="20"/>
      <c r="M197" s="82"/>
      <c r="N197" s="20"/>
      <c r="O197" s="20"/>
      <c r="P197" s="82"/>
      <c r="Q197" s="82"/>
      <c r="R197" s="82"/>
      <c r="S197" s="20"/>
      <c r="T197" s="20"/>
      <c r="U197" s="20"/>
      <c r="V197" s="20"/>
      <c r="W197" s="1"/>
    </row>
    <row r="198" spans="1:23" ht="23.25">
      <c r="A198" s="2"/>
      <c r="B198" s="17"/>
      <c r="C198" s="17"/>
      <c r="D198" s="17"/>
      <c r="E198" s="17"/>
      <c r="F198" s="17"/>
      <c r="G198" s="17"/>
      <c r="H198" s="60"/>
      <c r="I198" s="61"/>
      <c r="J198" s="62"/>
      <c r="K198" s="82"/>
      <c r="L198" s="20"/>
      <c r="M198" s="82"/>
      <c r="N198" s="20"/>
      <c r="O198" s="20"/>
      <c r="P198" s="82"/>
      <c r="Q198" s="82"/>
      <c r="R198" s="82"/>
      <c r="S198" s="20"/>
      <c r="T198" s="20"/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17"/>
      <c r="G199" s="17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17"/>
      <c r="C200" s="17"/>
      <c r="D200" s="17"/>
      <c r="E200" s="17"/>
      <c r="F200" s="17"/>
      <c r="G200" s="17"/>
      <c r="H200" s="60"/>
      <c r="I200" s="61"/>
      <c r="J200" s="62"/>
      <c r="K200" s="82"/>
      <c r="L200" s="20"/>
      <c r="M200" s="82"/>
      <c r="N200" s="20"/>
      <c r="O200" s="20"/>
      <c r="P200" s="82"/>
      <c r="Q200" s="82"/>
      <c r="R200" s="82"/>
      <c r="S200" s="20"/>
      <c r="T200" s="20"/>
      <c r="U200" s="20"/>
      <c r="V200" s="20"/>
      <c r="W200" s="1"/>
    </row>
    <row r="201" spans="1:23" ht="23.25">
      <c r="A201" s="2"/>
      <c r="B201" s="17"/>
      <c r="C201" s="17"/>
      <c r="D201" s="17"/>
      <c r="E201" s="17"/>
      <c r="F201" s="17"/>
      <c r="G201" s="17"/>
      <c r="H201" s="60"/>
      <c r="I201" s="61"/>
      <c r="J201" s="62"/>
      <c r="K201" s="82"/>
      <c r="L201" s="20"/>
      <c r="M201" s="82"/>
      <c r="N201" s="20"/>
      <c r="O201" s="20"/>
      <c r="P201" s="82"/>
      <c r="Q201" s="82"/>
      <c r="R201" s="82"/>
      <c r="S201" s="20"/>
      <c r="T201" s="20"/>
      <c r="U201" s="20"/>
      <c r="V201" s="20"/>
      <c r="W201" s="1"/>
    </row>
    <row r="202" spans="1:23" ht="23.25">
      <c r="A202" s="2"/>
      <c r="B202" s="47"/>
      <c r="C202" s="48"/>
      <c r="D202" s="48"/>
      <c r="E202" s="48"/>
      <c r="F202" s="48"/>
      <c r="G202" s="48"/>
      <c r="H202" s="61"/>
      <c r="I202" s="61"/>
      <c r="J202" s="6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"/>
    </row>
    <row r="203" spans="1:23" ht="23.25">
      <c r="A203" s="2"/>
      <c r="B203" s="17"/>
      <c r="C203" s="17"/>
      <c r="D203" s="17"/>
      <c r="E203" s="17"/>
      <c r="F203" s="17"/>
      <c r="G203" s="17"/>
      <c r="H203" s="60"/>
      <c r="I203" s="61"/>
      <c r="J203" s="62"/>
      <c r="K203" s="82"/>
      <c r="L203" s="20"/>
      <c r="M203" s="82"/>
      <c r="N203" s="20"/>
      <c r="O203" s="20"/>
      <c r="P203" s="82"/>
      <c r="Q203" s="82"/>
      <c r="R203" s="82"/>
      <c r="S203" s="20"/>
      <c r="T203" s="20"/>
      <c r="U203" s="20"/>
      <c r="V203" s="20"/>
      <c r="W203" s="1"/>
    </row>
    <row r="204" spans="1:23" ht="23.25">
      <c r="A204" s="2"/>
      <c r="B204" s="17"/>
      <c r="C204" s="17"/>
      <c r="D204" s="17"/>
      <c r="E204" s="17"/>
      <c r="F204" s="17"/>
      <c r="G204" s="17"/>
      <c r="H204" s="60"/>
      <c r="I204" s="61"/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17"/>
      <c r="H205" s="60"/>
      <c r="I205" s="61"/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1:23" ht="23.25">
      <c r="A206" s="2"/>
      <c r="B206" s="17"/>
      <c r="C206" s="17"/>
      <c r="D206" s="17"/>
      <c r="E206" s="17"/>
      <c r="F206" s="17"/>
      <c r="G206" s="17"/>
      <c r="H206" s="60"/>
      <c r="I206" s="61"/>
      <c r="J206" s="6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"/>
    </row>
    <row r="207" spans="1:23" ht="23.25">
      <c r="A207" s="2"/>
      <c r="B207" s="17"/>
      <c r="C207" s="17"/>
      <c r="D207" s="17"/>
      <c r="E207" s="17"/>
      <c r="F207" s="17"/>
      <c r="G207" s="17"/>
      <c r="H207" s="60"/>
      <c r="I207" s="61"/>
      <c r="J207" s="62"/>
      <c r="K207" s="82"/>
      <c r="L207" s="20"/>
      <c r="M207" s="82"/>
      <c r="N207" s="20"/>
      <c r="O207" s="20"/>
      <c r="P207" s="82"/>
      <c r="Q207" s="82"/>
      <c r="R207" s="82"/>
      <c r="S207" s="20"/>
      <c r="T207" s="20"/>
      <c r="U207" s="20"/>
      <c r="V207" s="20"/>
      <c r="W207" s="1"/>
    </row>
    <row r="208" spans="1:23" ht="23.25">
      <c r="A208" s="2"/>
      <c r="B208" s="17"/>
      <c r="C208" s="17"/>
      <c r="D208" s="17"/>
      <c r="E208" s="17"/>
      <c r="F208" s="17"/>
      <c r="G208" s="17"/>
      <c r="H208" s="60"/>
      <c r="I208" s="61"/>
      <c r="J208" s="62"/>
      <c r="K208" s="82"/>
      <c r="L208" s="20"/>
      <c r="M208" s="82"/>
      <c r="N208" s="20"/>
      <c r="O208" s="20"/>
      <c r="P208" s="82"/>
      <c r="Q208" s="82"/>
      <c r="R208" s="82"/>
      <c r="S208" s="20"/>
      <c r="T208" s="20"/>
      <c r="U208" s="20"/>
      <c r="V208" s="20"/>
      <c r="W208" s="1"/>
    </row>
    <row r="209" spans="1:23" ht="23.25">
      <c r="A209" s="2"/>
      <c r="B209" s="17"/>
      <c r="C209" s="17"/>
      <c r="D209" s="17"/>
      <c r="E209" s="17"/>
      <c r="F209" s="17"/>
      <c r="G209" s="17"/>
      <c r="H209" s="60"/>
      <c r="I209" s="61"/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/>
      <c r="G210" s="17"/>
      <c r="H210" s="60"/>
      <c r="I210" s="69"/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35"/>
      <c r="H211" s="60"/>
      <c r="I211" s="61"/>
      <c r="J211" s="62"/>
      <c r="K211" s="19"/>
      <c r="L211" s="20"/>
      <c r="M211" s="21"/>
      <c r="N211" s="23"/>
      <c r="O211" s="23"/>
      <c r="P211" s="24"/>
      <c r="Q211" s="19"/>
      <c r="R211" s="80"/>
      <c r="S211" s="23"/>
      <c r="T211" s="23"/>
      <c r="U211" s="23"/>
      <c r="V211" s="20"/>
      <c r="W211" s="1"/>
    </row>
    <row r="212" spans="1:23" ht="23.25">
      <c r="A212" s="2"/>
      <c r="B212" s="47"/>
      <c r="C212" s="17"/>
      <c r="D212" s="17"/>
      <c r="E212" s="17"/>
      <c r="F212" s="17"/>
      <c r="G212" s="17"/>
      <c r="H212" s="60"/>
      <c r="I212" s="61"/>
      <c r="J212" s="62"/>
      <c r="K212" s="19"/>
      <c r="L212" s="20"/>
      <c r="M212" s="21"/>
      <c r="N212" s="23"/>
      <c r="O212" s="23"/>
      <c r="P212" s="24"/>
      <c r="Q212" s="19"/>
      <c r="R212" s="80"/>
      <c r="S212" s="23"/>
      <c r="T212" s="23"/>
      <c r="U212" s="23"/>
      <c r="V212" s="20"/>
      <c r="W212" s="1"/>
    </row>
    <row r="213" spans="1:23" ht="23.25">
      <c r="A213" s="2"/>
      <c r="B213" s="47"/>
      <c r="C213" s="17"/>
      <c r="D213" s="17"/>
      <c r="E213" s="17"/>
      <c r="F213" s="17"/>
      <c r="G213" s="17"/>
      <c r="H213" s="60"/>
      <c r="I213" s="61"/>
      <c r="J213" s="62"/>
      <c r="K213" s="19"/>
      <c r="L213" s="20"/>
      <c r="M213" s="21"/>
      <c r="N213" s="23"/>
      <c r="O213" s="23"/>
      <c r="P213" s="24"/>
      <c r="Q213" s="19"/>
      <c r="R213" s="80"/>
      <c r="S213" s="23"/>
      <c r="T213" s="23"/>
      <c r="U213" s="23"/>
      <c r="V213" s="20"/>
      <c r="W213" s="1"/>
    </row>
    <row r="214" spans="1:23" ht="23.25">
      <c r="A214" s="2"/>
      <c r="B214" s="47"/>
      <c r="C214" s="48"/>
      <c r="D214" s="48"/>
      <c r="E214" s="48"/>
      <c r="F214" s="48"/>
      <c r="G214" s="48"/>
      <c r="H214" s="61"/>
      <c r="I214" s="61"/>
      <c r="J214" s="6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</row>
    <row r="215" spans="1:23" ht="23.25">
      <c r="A215" s="2"/>
      <c r="B215" s="47"/>
      <c r="C215" s="48"/>
      <c r="D215" s="48"/>
      <c r="E215" s="48"/>
      <c r="F215" s="48"/>
      <c r="G215" s="48"/>
      <c r="H215" s="61"/>
      <c r="I215" s="61"/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47"/>
      <c r="H216" s="60"/>
      <c r="I216" s="61"/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20"/>
      <c r="U216" s="20"/>
      <c r="V216" s="20"/>
      <c r="W216" s="1"/>
    </row>
    <row r="217" spans="1:23" ht="23.25">
      <c r="A217" s="2"/>
      <c r="B217" s="47"/>
      <c r="C217" s="47"/>
      <c r="D217" s="47"/>
      <c r="E217" s="47"/>
      <c r="F217" s="47"/>
      <c r="G217" s="47"/>
      <c r="H217" s="60"/>
      <c r="I217" s="61"/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20"/>
      <c r="U217" s="20"/>
      <c r="V217" s="20"/>
      <c r="W217" s="1"/>
    </row>
    <row r="218" spans="1:23" ht="23.25">
      <c r="A218" s="2"/>
      <c r="B218" s="47"/>
      <c r="C218" s="48"/>
      <c r="D218" s="48"/>
      <c r="E218" s="48"/>
      <c r="F218" s="48"/>
      <c r="G218" s="48"/>
      <c r="H218" s="61"/>
      <c r="I218" s="61"/>
      <c r="J218" s="6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"/>
    </row>
    <row r="219" spans="1:23" ht="23.25">
      <c r="A219" s="2"/>
      <c r="B219" s="47"/>
      <c r="C219" s="47"/>
      <c r="D219" s="47"/>
      <c r="E219" s="47"/>
      <c r="F219" s="47"/>
      <c r="G219" s="47"/>
      <c r="H219" s="60"/>
      <c r="I219" s="61"/>
      <c r="J219" s="62"/>
      <c r="K219" s="82"/>
      <c r="L219" s="20"/>
      <c r="M219" s="82"/>
      <c r="N219" s="20"/>
      <c r="O219" s="20"/>
      <c r="P219" s="82"/>
      <c r="Q219" s="82"/>
      <c r="R219" s="82"/>
      <c r="S219" s="20"/>
      <c r="T219" s="20"/>
      <c r="U219" s="20"/>
      <c r="V219" s="20"/>
      <c r="W219" s="1"/>
    </row>
    <row r="220" spans="1:23" ht="23.25">
      <c r="A220" s="2"/>
      <c r="B220" s="47"/>
      <c r="C220" s="47"/>
      <c r="D220" s="47"/>
      <c r="E220" s="47"/>
      <c r="F220" s="47"/>
      <c r="G220" s="47"/>
      <c r="H220" s="60"/>
      <c r="I220" s="61"/>
      <c r="J220" s="62"/>
      <c r="K220" s="82"/>
      <c r="L220" s="20"/>
      <c r="M220" s="82"/>
      <c r="N220" s="20"/>
      <c r="O220" s="20"/>
      <c r="P220" s="82"/>
      <c r="Q220" s="82"/>
      <c r="R220" s="82"/>
      <c r="S220" s="20"/>
      <c r="T220" s="20"/>
      <c r="U220" s="20"/>
      <c r="V220" s="20"/>
      <c r="W220" s="1"/>
    </row>
    <row r="221" spans="1:23" ht="23.25">
      <c r="A221" s="2"/>
      <c r="B221" s="47"/>
      <c r="C221" s="47"/>
      <c r="D221" s="47"/>
      <c r="E221" s="47"/>
      <c r="F221" s="47"/>
      <c r="G221" s="47"/>
      <c r="H221" s="60"/>
      <c r="I221" s="61"/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47"/>
      <c r="C222" s="47"/>
      <c r="D222" s="47"/>
      <c r="E222" s="47"/>
      <c r="F222" s="47"/>
      <c r="G222" s="47"/>
      <c r="H222" s="60"/>
      <c r="I222" s="61" t="s">
        <v>83</v>
      </c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1:23" ht="23.25">
      <c r="A223" s="2"/>
      <c r="B223" s="47"/>
      <c r="C223" s="47"/>
      <c r="D223" s="47"/>
      <c r="E223" s="47"/>
      <c r="F223" s="47"/>
      <c r="G223" s="47"/>
      <c r="H223" s="60"/>
      <c r="I223" s="61" t="s">
        <v>85</v>
      </c>
      <c r="J223" s="62"/>
      <c r="K223" s="82"/>
      <c r="L223" s="20"/>
      <c r="M223" s="82"/>
      <c r="N223" s="20"/>
      <c r="O223" s="20"/>
      <c r="P223" s="82"/>
      <c r="Q223" s="82"/>
      <c r="R223" s="82"/>
      <c r="S223" s="20"/>
      <c r="T223" s="20"/>
      <c r="U223" s="20"/>
      <c r="V223" s="20"/>
      <c r="W223" s="1"/>
    </row>
    <row r="224" spans="1:23" ht="23.25">
      <c r="A224" s="2"/>
      <c r="B224" s="47"/>
      <c r="C224" s="47"/>
      <c r="D224" s="47"/>
      <c r="E224" s="47"/>
      <c r="F224" s="47"/>
      <c r="G224" s="47"/>
      <c r="H224" s="60"/>
      <c r="I224" s="61"/>
      <c r="J224" s="62"/>
      <c r="K224" s="82"/>
      <c r="L224" s="20"/>
      <c r="M224" s="82"/>
      <c r="N224" s="20"/>
      <c r="O224" s="20"/>
      <c r="P224" s="82"/>
      <c r="Q224" s="82"/>
      <c r="R224" s="82"/>
      <c r="S224" s="20"/>
      <c r="T224" s="20"/>
      <c r="U224" s="20"/>
      <c r="V224" s="20"/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4"/>
      <c r="L225" s="59"/>
      <c r="M225" s="84"/>
      <c r="N225" s="59"/>
      <c r="O225" s="59"/>
      <c r="P225" s="84"/>
      <c r="Q225" s="84"/>
      <c r="R225" s="84"/>
      <c r="S225" s="59"/>
      <c r="T225" s="59"/>
      <c r="U225" s="59"/>
      <c r="V225" s="59"/>
      <c r="W225" s="1"/>
    </row>
    <row r="226" spans="1:23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71" spans="1:23" ht="23.25">
      <c r="A271" t="s">
        <v>22</v>
      </c>
      <c r="W27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35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4"/>
      <c r="L65535" s="59"/>
      <c r="M65535" s="84"/>
      <c r="N65535" s="59"/>
      <c r="O65535" s="59"/>
      <c r="P65535" s="84"/>
      <c r="Q65535" s="84"/>
      <c r="R65535" s="84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fitToWidth="4" horizontalDpi="300" verticalDpi="300" orientation="landscape" scale="25" r:id="rId3"/>
  <rowBreaks count="2" manualBreakCount="2">
    <brk id="90" max="255" man="1"/>
    <brk id="180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2001-02-28T18:54:30Z</cp:lastPrinted>
  <dcterms:created xsi:type="dcterms:W3CDTF">1998-09-17T22:24:54Z</dcterms:created>
  <dcterms:modified xsi:type="dcterms:W3CDTF">2001-06-07T00:51:14Z</dcterms:modified>
  <cp:category/>
  <cp:version/>
  <cp:contentType/>
  <cp:contentStatus/>
</cp:coreProperties>
</file>