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45" windowWidth="21840" windowHeight="4890" activeTab="0"/>
  </bookViews>
  <sheets>
    <sheet name="G0N" sheetId="1" r:id="rId1"/>
  </sheets>
  <definedNames>
    <definedName name="_Fill" hidden="1">#REF!</definedName>
    <definedName name="A_impresión_IM">#REF!</definedName>
    <definedName name="_xlnm.Print_Area" localSheetId="0">'G0N'!$A$1:$V$119</definedName>
    <definedName name="DIFERENCIAS">#N/A</definedName>
    <definedName name="FORM" localSheetId="0">'G0N'!$A$120</definedName>
    <definedName name="FORM">#REF!</definedName>
    <definedName name="_xlnm.Print_Titles" localSheetId="0">'G0N'!$6:$10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<sst xmlns="http://schemas.openxmlformats.org/spreadsheetml/2006/main" count="141" uniqueCount="65">
  <si>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</si>
  <si>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</si>
  <si>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</si>
  <si>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</si>
  <si>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</si>
  <si>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</si>
  <si>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</si>
  <si>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</si>
  <si>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</si>
  <si>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</si>
  <si>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</si>
  <si>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</si>
  <si>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</si>
  <si>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</si>
  <si>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</si>
  <si>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</si>
  <si>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</si>
  <si>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</si>
  <si>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</si>
  <si>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</si>
  <si>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</si>
  <si>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</si>
  <si>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</si>
  <si>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</si>
  <si>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</si>
  <si>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</si>
  <si>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</si>
  <si>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>EJERCICIO FUNCIONAL PROGRAMÁTICO ECONÓMICO DEL GASTO PROGRAMABLE EN FLUJO DE EFECTIVO</t>
  </si>
  <si>
    <t>BANCO NACIONAL DE COMERCIO EXTERIOR, S.N.C.</t>
  </si>
  <si>
    <t>TOTAL MODIFICADO</t>
  </si>
  <si>
    <t>PORCENTAJE DE EJERCICIO EJER/MODIF</t>
  </si>
  <si>
    <t>1</t>
  </si>
  <si>
    <t>GOBIERNO</t>
  </si>
  <si>
    <t xml:space="preserve">  Modificado</t>
  </si>
  <si>
    <t>Función Pública</t>
  </si>
  <si>
    <t>001</t>
  </si>
  <si>
    <t>Función Pública y Buen Gobierno</t>
  </si>
  <si>
    <t>O001</t>
  </si>
  <si>
    <t>Actividades de Apoyo a la Función Pública y Buen Gobierno</t>
  </si>
  <si>
    <t>3</t>
  </si>
  <si>
    <t>DESARROLLO ECONOMICO</t>
  </si>
  <si>
    <t>002</t>
  </si>
  <si>
    <t>Servicios de Apoyo Administrativo</t>
  </si>
  <si>
    <t>M001</t>
  </si>
  <si>
    <t>Actividades de Apoyo Administrativo</t>
  </si>
  <si>
    <t>101</t>
  </si>
  <si>
    <t>Financiamiento y Recuperación de Banca de Desarrollo</t>
  </si>
  <si>
    <t>F007</t>
  </si>
  <si>
    <t>Financiamiento para la Exportación</t>
  </si>
  <si>
    <t>102</t>
  </si>
  <si>
    <t>Otros Servicios Financieros de Banca de Desarrollo</t>
  </si>
  <si>
    <t>F008</t>
  </si>
  <si>
    <t>Servicios Financieros Complementarios en Apoyo de las Empresas Exportadoras</t>
  </si>
  <si>
    <t>Coordinación de la Politica de Gobierno</t>
  </si>
  <si>
    <t>04</t>
  </si>
  <si>
    <t>Asuntos Economicos, Comerciales y Laborales en General</t>
  </si>
  <si>
    <t>02</t>
  </si>
  <si>
    <t>Asuntos Económocos y Comerciales en General</t>
  </si>
  <si>
    <t>TOTAL APROBADO</t>
  </si>
  <si>
    <t>TOTAL PAGADO</t>
  </si>
  <si>
    <t>PORCENTAJE DE EJERCICIO PAG/APROB</t>
  </si>
  <si>
    <t xml:space="preserve">  Aprobado</t>
  </si>
  <si>
    <t xml:space="preserve">  Pagado</t>
  </si>
  <si>
    <t xml:space="preserve">  Porcentaje de Ejercicio Pag/Aprob</t>
  </si>
  <si>
    <t xml:space="preserve">  Porcentaje de Ejercicio Pag/Modif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</si>
</sst>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</numFmts>
  <fonts count="39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0"/>
      <name val="Arial"/>
      <family val="2"/>
    </font>
    <font>
      <b/>
      <sz val="19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0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 vertical="top"/>
    </xf>
    <xf numFmtId="176" fontId="29" fillId="0" borderId="11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49" fontId="29" fillId="0" borderId="15" xfId="0" applyNumberFormat="1" applyFont="1" applyFill="1" applyBorder="1" applyAlignment="1">
      <alignment vertical="top"/>
    </xf>
    <xf numFmtId="209" fontId="29" fillId="0" borderId="13" xfId="0" applyNumberFormat="1" applyFont="1" applyFill="1" applyBorder="1" applyAlignment="1">
      <alignment vertical="top"/>
    </xf>
    <xf numFmtId="0" fontId="29" fillId="0" borderId="13" xfId="0" applyNumberFormat="1" applyFont="1" applyFill="1" applyBorder="1" applyAlignment="1">
      <alignment vertical="top"/>
    </xf>
    <xf numFmtId="181" fontId="29" fillId="0" borderId="16" xfId="0" applyNumberFormat="1" applyFont="1" applyFill="1" applyBorder="1" applyAlignment="1">
      <alignment horizontal="center" vertical="top"/>
    </xf>
    <xf numFmtId="176" fontId="29" fillId="0" borderId="16" xfId="0" applyNumberFormat="1" applyFont="1" applyFill="1" applyBorder="1" applyAlignment="1">
      <alignment horizontal="center" vertical="top"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170" fontId="5" fillId="0" borderId="0" xfId="0" applyNumberFormat="1" applyFont="1" applyFill="1" applyAlignment="1">
      <alignment vertical="center"/>
    </xf>
    <xf numFmtId="168" fontId="0" fillId="24" borderId="19" xfId="0" applyNumberFormat="1" applyFont="1" applyFill="1" applyBorder="1" applyAlignment="1">
      <alignment horizontal="centerContinuous" vertical="center"/>
    </xf>
    <xf numFmtId="168" fontId="0" fillId="24" borderId="20" xfId="0" applyNumberFormat="1" applyFont="1" applyFill="1" applyBorder="1" applyAlignment="1">
      <alignment horizontal="centerContinuous" vertical="center"/>
    </xf>
    <xf numFmtId="168" fontId="0" fillId="24" borderId="19" xfId="0" applyNumberFormat="1" applyFont="1" applyFill="1" applyBorder="1" applyAlignment="1">
      <alignment vertical="center"/>
    </xf>
    <xf numFmtId="168" fontId="0" fillId="24" borderId="20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vertical="center"/>
    </xf>
    <xf numFmtId="168" fontId="0" fillId="24" borderId="22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23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16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horizontal="center" vertical="center"/>
    </xf>
    <xf numFmtId="168" fontId="0" fillId="24" borderId="15" xfId="0" applyNumberFormat="1" applyFont="1" applyFill="1" applyBorder="1" applyAlignment="1">
      <alignment vertical="center"/>
    </xf>
    <xf numFmtId="168" fontId="35" fillId="24" borderId="19" xfId="0" applyNumberFormat="1" applyFont="1" applyFill="1" applyBorder="1" applyAlignment="1">
      <alignment horizontal="centerContinuous" vertical="center"/>
    </xf>
    <xf numFmtId="168" fontId="35" fillId="24" borderId="11" xfId="0" applyNumberFormat="1" applyFont="1" applyFill="1" applyBorder="1" applyAlignment="1">
      <alignment horizontal="centerContinuous" vertical="center"/>
    </xf>
    <xf numFmtId="168" fontId="36" fillId="24" borderId="24" xfId="0" applyNumberFormat="1" applyFont="1" applyFill="1" applyBorder="1" applyAlignment="1">
      <alignment horizontal="center" vertical="center"/>
    </xf>
    <xf numFmtId="168" fontId="35" fillId="24" borderId="0" xfId="0" applyNumberFormat="1" applyFont="1" applyFill="1" applyBorder="1" applyAlignment="1">
      <alignment horizontal="centerContinuous" vertical="center"/>
    </xf>
    <xf numFmtId="168" fontId="35" fillId="24" borderId="22" xfId="0" applyNumberFormat="1" applyFont="1" applyFill="1" applyBorder="1" applyAlignment="1">
      <alignment horizontal="centerContinuous" vertical="center"/>
    </xf>
    <xf numFmtId="168" fontId="36" fillId="24" borderId="0" xfId="0" applyNumberFormat="1" applyFont="1" applyFill="1" applyBorder="1" applyAlignment="1">
      <alignment horizontal="center" vertical="center"/>
    </xf>
    <xf numFmtId="168" fontId="36" fillId="24" borderId="14" xfId="0" applyNumberFormat="1" applyFont="1" applyFill="1" applyBorder="1" applyAlignment="1">
      <alignment horizontal="center" vertical="center"/>
    </xf>
    <xf numFmtId="168" fontId="36" fillId="24" borderId="10" xfId="0" applyNumberFormat="1" applyFont="1" applyFill="1" applyBorder="1" applyAlignment="1">
      <alignment horizontal="center" vertical="center"/>
    </xf>
    <xf numFmtId="168" fontId="36" fillId="24" borderId="23" xfId="0" applyNumberFormat="1" applyFont="1" applyFill="1" applyBorder="1" applyAlignment="1">
      <alignment horizontal="center" vertical="center"/>
    </xf>
    <xf numFmtId="168" fontId="36" fillId="24" borderId="11" xfId="0" applyNumberFormat="1" applyFont="1" applyFill="1" applyBorder="1" applyAlignment="1">
      <alignment horizontal="center" vertical="center"/>
    </xf>
    <xf numFmtId="168" fontId="36" fillId="24" borderId="25" xfId="0" applyNumberFormat="1" applyFont="1" applyFill="1" applyBorder="1" applyAlignment="1">
      <alignment horizontal="center" vertical="center"/>
    </xf>
    <xf numFmtId="168" fontId="36" fillId="24" borderId="13" xfId="0" applyNumberFormat="1" applyFont="1" applyFill="1" applyBorder="1" applyAlignment="1">
      <alignment horizontal="center" vertical="center"/>
    </xf>
    <xf numFmtId="168" fontId="37" fillId="24" borderId="26" xfId="0" applyNumberFormat="1" applyFont="1" applyFill="1" applyBorder="1" applyAlignment="1">
      <alignment horizontal="center" vertical="center"/>
    </xf>
    <xf numFmtId="168" fontId="37" fillId="24" borderId="24" xfId="0" applyNumberFormat="1" applyFont="1" applyFill="1" applyBorder="1" applyAlignment="1">
      <alignment horizontal="center" vertical="center"/>
    </xf>
    <xf numFmtId="168" fontId="36" fillId="24" borderId="27" xfId="0" applyNumberFormat="1" applyFont="1" applyFill="1" applyBorder="1" applyAlignment="1">
      <alignment horizontal="center" vertical="center"/>
    </xf>
    <xf numFmtId="168" fontId="37" fillId="24" borderId="27" xfId="0" applyNumberFormat="1" applyFont="1" applyFill="1" applyBorder="1" applyAlignment="1">
      <alignment horizontal="center" vertical="center"/>
    </xf>
    <xf numFmtId="168" fontId="35" fillId="24" borderId="28" xfId="0" applyNumberFormat="1" applyFont="1" applyFill="1" applyBorder="1" applyAlignment="1">
      <alignment horizontal="centerContinuous" vertical="center"/>
    </xf>
    <xf numFmtId="168" fontId="37" fillId="24" borderId="22" xfId="0" applyNumberFormat="1" applyFont="1" applyFill="1" applyBorder="1" applyAlignment="1">
      <alignment horizontal="centerContinuous" vertical="center"/>
    </xf>
    <xf numFmtId="168" fontId="37" fillId="24" borderId="29" xfId="0" applyNumberFormat="1" applyFont="1" applyFill="1" applyBorder="1" applyAlignment="1">
      <alignment horizontal="center" vertical="center"/>
    </xf>
    <xf numFmtId="168" fontId="37" fillId="24" borderId="29" xfId="0" applyNumberFormat="1" applyFont="1" applyFill="1" applyBorder="1" applyAlignment="1">
      <alignment vertical="center"/>
    </xf>
    <xf numFmtId="168" fontId="37" fillId="24" borderId="25" xfId="0" applyNumberFormat="1" applyFont="1" applyFill="1" applyBorder="1" applyAlignment="1">
      <alignment horizontal="center" vertical="center"/>
    </xf>
    <xf numFmtId="0" fontId="37" fillId="24" borderId="25" xfId="0" applyFont="1" applyFill="1" applyBorder="1" applyAlignment="1">
      <alignment horizontal="center" vertical="center"/>
    </xf>
    <xf numFmtId="168" fontId="37" fillId="24" borderId="30" xfId="0" applyNumberFormat="1" applyFont="1" applyFill="1" applyBorder="1" applyAlignment="1">
      <alignment vertical="center"/>
    </xf>
    <xf numFmtId="0" fontId="36" fillId="24" borderId="30" xfId="0" applyFont="1" applyFill="1" applyBorder="1" applyAlignment="1">
      <alignment horizontal="center" vertical="center"/>
    </xf>
    <xf numFmtId="168" fontId="36" fillId="24" borderId="3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top"/>
    </xf>
    <xf numFmtId="168" fontId="4" fillId="0" borderId="12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top"/>
    </xf>
    <xf numFmtId="172" fontId="30" fillId="0" borderId="10" xfId="0" applyNumberFormat="1" applyFont="1" applyFill="1" applyBorder="1" applyAlignment="1">
      <alignment vertical="top"/>
    </xf>
    <xf numFmtId="172" fontId="30" fillId="0" borderId="23" xfId="0" applyNumberFormat="1" applyFont="1" applyFill="1" applyBorder="1" applyAlignment="1">
      <alignment vertical="top"/>
    </xf>
    <xf numFmtId="172" fontId="30" fillId="0" borderId="11" xfId="0" applyNumberFormat="1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68" fontId="4" fillId="0" borderId="1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vertical="top"/>
    </xf>
    <xf numFmtId="168" fontId="30" fillId="0" borderId="31" xfId="0" applyNumberFormat="1" applyFont="1" applyFill="1" applyBorder="1" applyAlignment="1">
      <alignment horizontal="right" vertical="top"/>
    </xf>
    <xf numFmtId="168" fontId="30" fillId="0" borderId="25" xfId="0" applyNumberFormat="1" applyFont="1" applyFill="1" applyBorder="1" applyAlignment="1">
      <alignment horizontal="right" vertical="top"/>
    </xf>
    <xf numFmtId="168" fontId="30" fillId="0" borderId="0" xfId="0" applyNumberFormat="1" applyFont="1" applyFill="1" applyAlignment="1">
      <alignment horizontal="right" vertical="top"/>
    </xf>
    <xf numFmtId="168" fontId="4" fillId="0" borderId="11" xfId="0" applyNumberFormat="1" applyFont="1" applyFill="1" applyBorder="1" applyAlignment="1">
      <alignment horizontal="center" vertical="top"/>
    </xf>
    <xf numFmtId="168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172" fontId="4" fillId="0" borderId="12" xfId="0" applyNumberFormat="1" applyFont="1" applyFill="1" applyBorder="1" applyAlignment="1">
      <alignment vertical="top"/>
    </xf>
    <xf numFmtId="168" fontId="4" fillId="0" borderId="3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2" fontId="4" fillId="0" borderId="23" xfId="0" applyNumberFormat="1" applyFont="1" applyFill="1" applyBorder="1" applyAlignment="1">
      <alignment vertical="top"/>
    </xf>
    <xf numFmtId="172" fontId="4" fillId="0" borderId="11" xfId="0" applyNumberFormat="1" applyFont="1" applyFill="1" applyBorder="1" applyAlignment="1">
      <alignment vertical="top"/>
    </xf>
    <xf numFmtId="168" fontId="4" fillId="0" borderId="31" xfId="0" applyNumberFormat="1" applyFont="1" applyFill="1" applyBorder="1" applyAlignment="1">
      <alignment horizontal="right" vertical="top"/>
    </xf>
    <xf numFmtId="168" fontId="4" fillId="0" borderId="25" xfId="0" applyNumberFormat="1" applyFont="1" applyFill="1" applyBorder="1" applyAlignment="1">
      <alignment horizontal="right" vertical="top"/>
    </xf>
    <xf numFmtId="168" fontId="4" fillId="0" borderId="23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justify" vertical="top" wrapText="1"/>
    </xf>
    <xf numFmtId="172" fontId="6" fillId="0" borderId="31" xfId="0" applyNumberFormat="1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172" fontId="6" fillId="0" borderId="11" xfId="0" applyNumberFormat="1" applyFont="1" applyFill="1" applyBorder="1" applyAlignment="1">
      <alignment vertical="top"/>
    </xf>
    <xf numFmtId="172" fontId="6" fillId="0" borderId="11" xfId="0" applyNumberFormat="1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vertical="top"/>
    </xf>
    <xf numFmtId="172" fontId="6" fillId="0" borderId="25" xfId="0" applyNumberFormat="1" applyFont="1" applyFill="1" applyBorder="1" applyAlignment="1">
      <alignment vertical="top"/>
    </xf>
    <xf numFmtId="172" fontId="31" fillId="0" borderId="10" xfId="0" applyNumberFormat="1" applyFont="1" applyFill="1" applyBorder="1" applyAlignment="1">
      <alignment horizontal="center" vertical="top"/>
    </xf>
    <xf numFmtId="172" fontId="6" fillId="0" borderId="12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justify" vertical="top"/>
    </xf>
    <xf numFmtId="49" fontId="4" fillId="0" borderId="0" xfId="0" applyNumberFormat="1" applyFont="1" applyFill="1" applyAlignment="1">
      <alignment vertical="top" wrapText="1"/>
    </xf>
    <xf numFmtId="49" fontId="4" fillId="0" borderId="32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vertical="top"/>
    </xf>
    <xf numFmtId="49" fontId="4" fillId="0" borderId="34" xfId="0" applyNumberFormat="1" applyFont="1" applyFill="1" applyBorder="1" applyAlignment="1">
      <alignment vertical="top"/>
    </xf>
    <xf numFmtId="49" fontId="6" fillId="0" borderId="35" xfId="0" applyNumberFormat="1" applyFont="1" applyFill="1" applyBorder="1" applyAlignment="1">
      <alignment vertical="top"/>
    </xf>
    <xf numFmtId="172" fontId="4" fillId="0" borderId="35" xfId="0" applyNumberFormat="1" applyFont="1" applyFill="1" applyBorder="1" applyAlignment="1">
      <alignment vertical="top"/>
    </xf>
    <xf numFmtId="172" fontId="6" fillId="0" borderId="34" xfId="0" applyNumberFormat="1" applyFont="1" applyFill="1" applyBorder="1" applyAlignment="1">
      <alignment vertical="top"/>
    </xf>
    <xf numFmtId="172" fontId="6" fillId="0" borderId="36" xfId="0" applyNumberFormat="1" applyFont="1" applyFill="1" applyBorder="1" applyAlignment="1">
      <alignment vertical="top"/>
    </xf>
    <xf numFmtId="172" fontId="4" fillId="0" borderId="37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5" fillId="24" borderId="38" xfId="0" applyNumberFormat="1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39" xfId="0" applyFont="1" applyFill="1" applyBorder="1" applyAlignment="1">
      <alignment horizontal="center" vertical="center" wrapText="1"/>
    </xf>
    <xf numFmtId="168" fontId="36" fillId="24" borderId="38" xfId="0" applyNumberFormat="1" applyFont="1" applyFill="1" applyBorder="1" applyAlignment="1">
      <alignment horizontal="center" vertical="center" wrapText="1"/>
    </xf>
    <xf numFmtId="0" fontId="36" fillId="24" borderId="39" xfId="0" applyFont="1" applyFill="1" applyBorder="1" applyAlignment="1">
      <alignment vertical="center" wrapText="1"/>
    </xf>
    <xf numFmtId="168" fontId="30" fillId="0" borderId="11" xfId="0" applyNumberFormat="1" applyFont="1" applyFill="1" applyBorder="1" applyAlignment="1">
      <alignment horizontal="right" vertical="top"/>
    </xf>
    <xf numFmtId="168" fontId="30" fillId="0" borderId="10" xfId="0" applyNumberFormat="1" applyFont="1" applyFill="1" applyBorder="1" applyAlignment="1">
      <alignment horizontal="right" vertical="top"/>
    </xf>
    <xf numFmtId="168" fontId="4" fillId="0" borderId="11" xfId="0" applyNumberFormat="1" applyFont="1" applyFill="1" applyBorder="1" applyAlignment="1">
      <alignment horizontal="right" vertical="top"/>
    </xf>
    <xf numFmtId="168" fontId="4" fillId="0" borderId="10" xfId="0" applyNumberFormat="1" applyFont="1" applyFill="1" applyBorder="1" applyAlignment="1">
      <alignment horizontal="right" vertical="top"/>
    </xf>
    <xf numFmtId="168" fontId="4" fillId="0" borderId="37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 horizontal="righ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showGridLines="0" showRowColHeaders="0" showZeros="0" tabSelected="1" showOutlineSymbols="0" zoomScale="38" zoomScaleNormal="38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37"/>
      <c r="M1" s="138"/>
      <c r="N1" s="138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1" t="s">
        <v>25</v>
      </c>
      <c r="C2" s="2"/>
      <c r="D2" s="2"/>
      <c r="E2" s="2"/>
      <c r="F2" s="2"/>
      <c r="G2" s="2"/>
      <c r="H2" s="2"/>
      <c r="I2" s="2"/>
      <c r="J2" s="2"/>
      <c r="K2" s="2"/>
      <c r="L2" s="20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1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1" t="s">
        <v>28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61" t="s">
        <v>1</v>
      </c>
      <c r="C7" s="42"/>
      <c r="D7" s="43"/>
      <c r="E7" s="43"/>
      <c r="F7" s="43"/>
      <c r="G7" s="44"/>
      <c r="H7" s="45"/>
      <c r="I7" s="46"/>
      <c r="J7" s="65" t="s">
        <v>2</v>
      </c>
      <c r="K7" s="47"/>
      <c r="L7" s="47"/>
      <c r="M7" s="47"/>
      <c r="N7" s="47"/>
      <c r="O7" s="77" t="s">
        <v>3</v>
      </c>
      <c r="P7" s="78"/>
      <c r="Q7" s="78"/>
      <c r="R7" s="78"/>
      <c r="S7" s="139" t="s">
        <v>4</v>
      </c>
      <c r="T7" s="140"/>
      <c r="U7" s="141"/>
      <c r="V7" s="7"/>
    </row>
    <row r="8" spans="1:22" ht="40.5">
      <c r="A8" s="1"/>
      <c r="B8" s="62" t="s">
        <v>5</v>
      </c>
      <c r="C8" s="48"/>
      <c r="D8" s="49"/>
      <c r="E8" s="49"/>
      <c r="F8" s="49"/>
      <c r="G8" s="50"/>
      <c r="H8" s="51"/>
      <c r="I8" s="52"/>
      <c r="J8" s="53"/>
      <c r="K8" s="54"/>
      <c r="L8" s="55"/>
      <c r="M8" s="56"/>
      <c r="N8" s="57"/>
      <c r="O8" s="79"/>
      <c r="P8" s="79"/>
      <c r="Q8" s="79"/>
      <c r="R8" s="80"/>
      <c r="S8" s="81"/>
      <c r="T8" s="142" t="s">
        <v>6</v>
      </c>
      <c r="U8" s="143"/>
      <c r="V8" s="7"/>
    </row>
    <row r="9" spans="1:22" ht="40.5">
      <c r="A9" s="1"/>
      <c r="B9" s="58"/>
      <c r="C9" s="58"/>
      <c r="D9" s="58"/>
      <c r="E9" s="58"/>
      <c r="F9" s="58"/>
      <c r="G9" s="50"/>
      <c r="H9" s="64" t="s">
        <v>7</v>
      </c>
      <c r="I9" s="52"/>
      <c r="J9" s="66" t="s">
        <v>8</v>
      </c>
      <c r="K9" s="68" t="s">
        <v>24</v>
      </c>
      <c r="L9" s="69" t="s">
        <v>23</v>
      </c>
      <c r="M9" s="66" t="s">
        <v>9</v>
      </c>
      <c r="N9" s="70" t="s">
        <v>10</v>
      </c>
      <c r="O9" s="71" t="s">
        <v>11</v>
      </c>
      <c r="P9" s="69" t="s">
        <v>23</v>
      </c>
      <c r="Q9" s="71" t="s">
        <v>9</v>
      </c>
      <c r="R9" s="71" t="s">
        <v>10</v>
      </c>
      <c r="S9" s="71" t="s">
        <v>12</v>
      </c>
      <c r="T9" s="82"/>
      <c r="U9" s="81"/>
      <c r="V9" s="7"/>
    </row>
    <row r="10" spans="1:22" ht="40.5">
      <c r="A10" s="1"/>
      <c r="B10" s="63" t="s">
        <v>26</v>
      </c>
      <c r="C10" s="63" t="s">
        <v>13</v>
      </c>
      <c r="D10" s="63" t="s">
        <v>14</v>
      </c>
      <c r="E10" s="63" t="s">
        <v>15</v>
      </c>
      <c r="F10" s="63" t="s">
        <v>16</v>
      </c>
      <c r="G10" s="50"/>
      <c r="H10" s="59"/>
      <c r="I10" s="60"/>
      <c r="J10" s="67" t="s">
        <v>17</v>
      </c>
      <c r="K10" s="72" t="s">
        <v>22</v>
      </c>
      <c r="L10" s="73"/>
      <c r="M10" s="67" t="s">
        <v>18</v>
      </c>
      <c r="N10" s="74"/>
      <c r="O10" s="75" t="s">
        <v>19</v>
      </c>
      <c r="P10" s="76"/>
      <c r="Q10" s="75" t="s">
        <v>11</v>
      </c>
      <c r="R10" s="76"/>
      <c r="S10" s="83"/>
      <c r="T10" s="84" t="s">
        <v>18</v>
      </c>
      <c r="U10" s="85" t="s">
        <v>21</v>
      </c>
      <c r="V10" s="7"/>
    </row>
    <row r="11" spans="1:22" ht="27.75" customHeight="1">
      <c r="A11" s="1"/>
      <c r="B11" s="22"/>
      <c r="C11" s="37"/>
      <c r="D11" s="38"/>
      <c r="E11" s="38"/>
      <c r="F11" s="22"/>
      <c r="G11" s="25"/>
      <c r="H11" s="39"/>
      <c r="I11" s="4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0"/>
      <c r="V11" s="8"/>
    </row>
    <row r="12" spans="1:22" ht="27.75" customHeight="1">
      <c r="A12" s="1"/>
      <c r="B12" s="86"/>
      <c r="C12" s="86"/>
      <c r="D12" s="86"/>
      <c r="E12" s="86"/>
      <c r="F12" s="86"/>
      <c r="G12" s="87"/>
      <c r="H12" s="88" t="s">
        <v>58</v>
      </c>
      <c r="I12" s="89"/>
      <c r="J12" s="90">
        <f>+J19+J54</f>
        <v>579096931</v>
      </c>
      <c r="K12" s="91">
        <f>+K19+K54</f>
        <v>435375367</v>
      </c>
      <c r="L12" s="92"/>
      <c r="M12" s="93">
        <f>+M19+M54</f>
        <v>255679616</v>
      </c>
      <c r="N12" s="93">
        <f>SUM(J12:M12)</f>
        <v>1270151914</v>
      </c>
      <c r="O12" s="91">
        <f>+O19+O54</f>
        <v>2650000</v>
      </c>
      <c r="P12" s="94"/>
      <c r="Q12" s="95"/>
      <c r="R12" s="93">
        <f>SUM(O12:Q12)</f>
        <v>2650000</v>
      </c>
      <c r="S12" s="93">
        <f>+R12+N12</f>
        <v>1272801914</v>
      </c>
      <c r="T12" s="144">
        <f>+(N12/S12)*100</f>
        <v>99.79179792465334</v>
      </c>
      <c r="U12" s="145">
        <f>+(R12/S12)*100</f>
        <v>0.20820207534665916</v>
      </c>
      <c r="V12" s="8"/>
    </row>
    <row r="13" spans="1:22" ht="27.75" customHeight="1">
      <c r="A13" s="1"/>
      <c r="B13" s="86"/>
      <c r="C13" s="86"/>
      <c r="D13" s="86"/>
      <c r="E13" s="86"/>
      <c r="F13" s="86"/>
      <c r="G13" s="87"/>
      <c r="H13" s="88" t="s">
        <v>29</v>
      </c>
      <c r="I13" s="89"/>
      <c r="J13" s="90">
        <f aca="true" t="shared" si="0" ref="J13:M14">+J20+J55</f>
        <v>566665580</v>
      </c>
      <c r="K13" s="91">
        <f t="shared" si="0"/>
        <v>407891537</v>
      </c>
      <c r="L13" s="92"/>
      <c r="M13" s="93">
        <f t="shared" si="0"/>
        <v>379164664</v>
      </c>
      <c r="N13" s="93">
        <f>SUM(J13:M13)</f>
        <v>1353721781</v>
      </c>
      <c r="O13" s="91">
        <f>+O20+O55</f>
        <v>2650000</v>
      </c>
      <c r="P13" s="94"/>
      <c r="Q13" s="95"/>
      <c r="R13" s="93">
        <f>SUM(O13:Q13)</f>
        <v>2650000</v>
      </c>
      <c r="S13" s="93">
        <f>+R13+N13</f>
        <v>1356371781</v>
      </c>
      <c r="T13" s="144">
        <f>+(N13/S13)*100</f>
        <v>99.80462583805406</v>
      </c>
      <c r="U13" s="145">
        <f>+(R13/S13)*100</f>
        <v>0.19537416194594218</v>
      </c>
      <c r="V13" s="8"/>
    </row>
    <row r="14" spans="1:22" ht="27.75" customHeight="1">
      <c r="A14" s="1"/>
      <c r="B14" s="86"/>
      <c r="C14" s="86"/>
      <c r="D14" s="86"/>
      <c r="E14" s="86"/>
      <c r="F14" s="86"/>
      <c r="G14" s="87"/>
      <c r="H14" s="88" t="s">
        <v>59</v>
      </c>
      <c r="I14" s="89"/>
      <c r="J14" s="90">
        <f t="shared" si="0"/>
        <v>455000294</v>
      </c>
      <c r="K14" s="91">
        <f t="shared" si="0"/>
        <v>314737995</v>
      </c>
      <c r="L14" s="92"/>
      <c r="M14" s="93">
        <f t="shared" si="0"/>
        <v>378988986</v>
      </c>
      <c r="N14" s="93">
        <f>SUM(J14:M14)</f>
        <v>1148727275</v>
      </c>
      <c r="O14" s="91">
        <f>+O21+O56</f>
        <v>776981</v>
      </c>
      <c r="P14" s="94"/>
      <c r="Q14" s="95"/>
      <c r="R14" s="93">
        <f>SUM(O14:Q14)</f>
        <v>776981</v>
      </c>
      <c r="S14" s="93">
        <f>+R14+N14</f>
        <v>1149504256</v>
      </c>
      <c r="T14" s="144">
        <f>+(N14/S14)*100</f>
        <v>99.93240729680257</v>
      </c>
      <c r="U14" s="145">
        <f>+(R14/S14)*100</f>
        <v>0.06759270319743818</v>
      </c>
      <c r="V14" s="8"/>
    </row>
    <row r="15" spans="1:22" ht="27.75" customHeight="1">
      <c r="A15" s="1"/>
      <c r="B15" s="86"/>
      <c r="C15" s="86"/>
      <c r="D15" s="86"/>
      <c r="E15" s="86"/>
      <c r="F15" s="86"/>
      <c r="G15" s="87"/>
      <c r="H15" s="96" t="s">
        <v>60</v>
      </c>
      <c r="I15" s="89"/>
      <c r="J15" s="97">
        <f aca="true" t="shared" si="1" ref="J15:O15">(+J14/J12)*100</f>
        <v>78.57066229211289</v>
      </c>
      <c r="K15" s="98">
        <f t="shared" si="1"/>
        <v>72.29118109477241</v>
      </c>
      <c r="L15" s="98"/>
      <c r="M15" s="98">
        <f t="shared" si="1"/>
        <v>148.22808009849325</v>
      </c>
      <c r="N15" s="98">
        <f t="shared" si="1"/>
        <v>90.44014832701343</v>
      </c>
      <c r="O15" s="98">
        <f t="shared" si="1"/>
        <v>29.32003773584906</v>
      </c>
      <c r="P15" s="94"/>
      <c r="Q15" s="95"/>
      <c r="R15" s="98">
        <f>(+R14/R12)*100</f>
        <v>29.32003773584906</v>
      </c>
      <c r="S15" s="99">
        <f>(+S14/S12)*100</f>
        <v>90.31289498830844</v>
      </c>
      <c r="T15" s="146"/>
      <c r="U15" s="147"/>
      <c r="V15" s="8"/>
    </row>
    <row r="16" spans="1:22" ht="27.75" customHeight="1">
      <c r="A16" s="1"/>
      <c r="B16" s="86"/>
      <c r="C16" s="86"/>
      <c r="D16" s="86"/>
      <c r="E16" s="86"/>
      <c r="F16" s="86"/>
      <c r="G16" s="87"/>
      <c r="H16" s="96" t="s">
        <v>30</v>
      </c>
      <c r="I16" s="89"/>
      <c r="J16" s="97">
        <f aca="true" t="shared" si="2" ref="J16:O16">(+J14/J13)*100</f>
        <v>80.29432350558507</v>
      </c>
      <c r="K16" s="98">
        <f t="shared" si="2"/>
        <v>77.16217828760689</v>
      </c>
      <c r="L16" s="98"/>
      <c r="M16" s="98">
        <f t="shared" si="2"/>
        <v>99.95366709594015</v>
      </c>
      <c r="N16" s="98">
        <f t="shared" si="2"/>
        <v>84.85696921796074</v>
      </c>
      <c r="O16" s="98">
        <f t="shared" si="2"/>
        <v>29.32003773584906</v>
      </c>
      <c r="P16" s="94"/>
      <c r="Q16" s="95"/>
      <c r="R16" s="98">
        <f>(+R14/R13)*100</f>
        <v>29.32003773584906</v>
      </c>
      <c r="S16" s="99">
        <f>(+S14/S13)*100</f>
        <v>84.74846440350709</v>
      </c>
      <c r="T16" s="146"/>
      <c r="U16" s="147"/>
      <c r="V16" s="8"/>
    </row>
    <row r="17" spans="1:22" ht="27.75" customHeight="1">
      <c r="A17" s="1"/>
      <c r="B17" s="86"/>
      <c r="C17" s="86"/>
      <c r="D17" s="86"/>
      <c r="E17" s="86"/>
      <c r="F17" s="86"/>
      <c r="G17" s="87"/>
      <c r="H17" s="102"/>
      <c r="I17" s="89"/>
      <c r="J17" s="103"/>
      <c r="K17" s="103"/>
      <c r="L17" s="103"/>
      <c r="M17" s="103"/>
      <c r="N17" s="103"/>
      <c r="O17" s="103"/>
      <c r="P17" s="94"/>
      <c r="Q17" s="104"/>
      <c r="R17" s="103"/>
      <c r="S17" s="105"/>
      <c r="T17" s="147"/>
      <c r="U17" s="147"/>
      <c r="V17" s="8"/>
    </row>
    <row r="18" spans="1:22" ht="27.75" customHeight="1">
      <c r="A18" s="1"/>
      <c r="B18" s="86" t="s">
        <v>31</v>
      </c>
      <c r="C18" s="86"/>
      <c r="D18" s="86"/>
      <c r="E18" s="86"/>
      <c r="F18" s="86"/>
      <c r="G18" s="87"/>
      <c r="H18" s="102" t="s">
        <v>32</v>
      </c>
      <c r="I18" s="89"/>
      <c r="J18" s="103"/>
      <c r="K18" s="103"/>
      <c r="L18" s="103"/>
      <c r="M18" s="103"/>
      <c r="N18" s="103"/>
      <c r="O18" s="103"/>
      <c r="P18" s="94"/>
      <c r="Q18" s="104"/>
      <c r="R18" s="103"/>
      <c r="S18" s="105"/>
      <c r="T18" s="147"/>
      <c r="U18" s="147"/>
      <c r="V18" s="8"/>
    </row>
    <row r="19" spans="1:22" ht="27.75" customHeight="1">
      <c r="A19" s="1"/>
      <c r="B19" s="86"/>
      <c r="C19" s="86"/>
      <c r="D19" s="86"/>
      <c r="E19" s="86"/>
      <c r="F19" s="86"/>
      <c r="G19" s="87"/>
      <c r="H19" s="102" t="s">
        <v>61</v>
      </c>
      <c r="I19" s="89"/>
      <c r="J19" s="106">
        <f aca="true" t="shared" si="3" ref="J19:M21">+J26</f>
        <v>34369651</v>
      </c>
      <c r="K19" s="105">
        <f t="shared" si="3"/>
        <v>15207064</v>
      </c>
      <c r="L19" s="107"/>
      <c r="M19" s="108">
        <f t="shared" si="3"/>
        <v>14362138</v>
      </c>
      <c r="N19" s="108">
        <f>SUM(J19:M19)</f>
        <v>63938853</v>
      </c>
      <c r="O19" s="105">
        <f>+O26</f>
        <v>0</v>
      </c>
      <c r="P19" s="94"/>
      <c r="Q19" s="95"/>
      <c r="R19" s="108">
        <f>SUM(O19:Q19)</f>
        <v>0</v>
      </c>
      <c r="S19" s="108">
        <f>+R19+N19</f>
        <v>63938853</v>
      </c>
      <c r="T19" s="146">
        <f>+(N19/S19)*100</f>
        <v>100</v>
      </c>
      <c r="U19" s="147">
        <f>+(R19/S19)*100</f>
        <v>0</v>
      </c>
      <c r="V19" s="8"/>
    </row>
    <row r="20" spans="1:22" ht="27.75" customHeight="1">
      <c r="A20" s="1"/>
      <c r="B20" s="86"/>
      <c r="C20" s="86"/>
      <c r="D20" s="86"/>
      <c r="E20" s="86"/>
      <c r="F20" s="86"/>
      <c r="G20" s="87"/>
      <c r="H20" s="102" t="s">
        <v>33</v>
      </c>
      <c r="I20" s="89"/>
      <c r="J20" s="106">
        <f t="shared" si="3"/>
        <v>33770747</v>
      </c>
      <c r="K20" s="105">
        <f t="shared" si="3"/>
        <v>17327375</v>
      </c>
      <c r="L20" s="107"/>
      <c r="M20" s="108">
        <f t="shared" si="3"/>
        <v>17004190</v>
      </c>
      <c r="N20" s="108">
        <f>SUM(J20:M20)</f>
        <v>68102312</v>
      </c>
      <c r="O20" s="105">
        <f>+O27</f>
        <v>0</v>
      </c>
      <c r="P20" s="94"/>
      <c r="Q20" s="95"/>
      <c r="R20" s="108">
        <f>SUM(O20:Q20)</f>
        <v>0</v>
      </c>
      <c r="S20" s="108">
        <f>+R20+N20</f>
        <v>68102312</v>
      </c>
      <c r="T20" s="146">
        <f>+(N20/S20)*100</f>
        <v>100</v>
      </c>
      <c r="U20" s="147">
        <f>+(R20/S20)*100</f>
        <v>0</v>
      </c>
      <c r="V20" s="8"/>
    </row>
    <row r="21" spans="1:22" ht="27.75" customHeight="1">
      <c r="A21" s="1"/>
      <c r="B21" s="86"/>
      <c r="C21" s="86"/>
      <c r="D21" s="86"/>
      <c r="E21" s="86"/>
      <c r="F21" s="86"/>
      <c r="G21" s="87"/>
      <c r="H21" s="102" t="s">
        <v>62</v>
      </c>
      <c r="I21" s="89"/>
      <c r="J21" s="106">
        <f t="shared" si="3"/>
        <v>29795796</v>
      </c>
      <c r="K21" s="105">
        <f t="shared" si="3"/>
        <v>14307352</v>
      </c>
      <c r="L21" s="107"/>
      <c r="M21" s="108">
        <f t="shared" si="3"/>
        <v>17004190</v>
      </c>
      <c r="N21" s="108">
        <f>SUM(J21:M21)</f>
        <v>61107338</v>
      </c>
      <c r="O21" s="105">
        <f>+O28</f>
        <v>0</v>
      </c>
      <c r="P21" s="94"/>
      <c r="Q21" s="104"/>
      <c r="R21" s="106">
        <f>SUM(O21:Q21)</f>
        <v>0</v>
      </c>
      <c r="S21" s="108">
        <f>+R21+N21</f>
        <v>61107338</v>
      </c>
      <c r="T21" s="146">
        <f>+(N21/S21)*100</f>
        <v>100</v>
      </c>
      <c r="U21" s="147">
        <f>+(R21/S21)*100</f>
        <v>0</v>
      </c>
      <c r="V21" s="8"/>
    </row>
    <row r="22" spans="1:22" ht="27.75" customHeight="1">
      <c r="A22" s="1"/>
      <c r="B22" s="86"/>
      <c r="C22" s="86"/>
      <c r="D22" s="86"/>
      <c r="E22" s="86"/>
      <c r="F22" s="86"/>
      <c r="G22" s="87"/>
      <c r="H22" s="102" t="s">
        <v>63</v>
      </c>
      <c r="I22" s="89"/>
      <c r="J22" s="109">
        <f>(+J21/J19)*100</f>
        <v>86.69216920474403</v>
      </c>
      <c r="K22" s="110">
        <f>(+K21/K19)*100</f>
        <v>94.08359167818324</v>
      </c>
      <c r="L22" s="110"/>
      <c r="M22" s="110">
        <f>(+M21/M19)*100</f>
        <v>118.395951911895</v>
      </c>
      <c r="N22" s="110">
        <f>(+N21/N19)*100</f>
        <v>95.57152675228629</v>
      </c>
      <c r="O22" s="110"/>
      <c r="P22" s="94"/>
      <c r="Q22" s="104"/>
      <c r="R22" s="111"/>
      <c r="S22" s="112">
        <f>(+S21/S19)*100</f>
        <v>95.57152675228629</v>
      </c>
      <c r="T22" s="146"/>
      <c r="U22" s="147"/>
      <c r="V22" s="41"/>
    </row>
    <row r="23" spans="1:22" ht="27.75" customHeight="1">
      <c r="A23" s="1"/>
      <c r="B23" s="86"/>
      <c r="C23" s="86"/>
      <c r="D23" s="86"/>
      <c r="E23" s="86"/>
      <c r="F23" s="86"/>
      <c r="G23" s="87"/>
      <c r="H23" s="102" t="s">
        <v>64</v>
      </c>
      <c r="I23" s="89"/>
      <c r="J23" s="109">
        <f>(+J21/J20)*100</f>
        <v>88.22960297561674</v>
      </c>
      <c r="K23" s="110">
        <f>(+K21/K20)*100</f>
        <v>82.57079909680492</v>
      </c>
      <c r="L23" s="110"/>
      <c r="M23" s="110">
        <f>(+M21/M20)*100</f>
        <v>100</v>
      </c>
      <c r="N23" s="110">
        <f>(+N21/N20)*100</f>
        <v>89.72872756507884</v>
      </c>
      <c r="O23" s="110"/>
      <c r="P23" s="94"/>
      <c r="Q23" s="104"/>
      <c r="R23" s="111"/>
      <c r="S23" s="112">
        <f>(+S21/S20)*100</f>
        <v>89.72872756507884</v>
      </c>
      <c r="T23" s="146"/>
      <c r="U23" s="147"/>
      <c r="V23" s="41"/>
    </row>
    <row r="24" spans="1:22" ht="27.75" customHeight="1">
      <c r="A24" s="1"/>
      <c r="B24" s="86"/>
      <c r="C24" s="86"/>
      <c r="D24" s="86"/>
      <c r="E24" s="86"/>
      <c r="F24" s="86"/>
      <c r="G24" s="87"/>
      <c r="H24" s="102"/>
      <c r="I24" s="89"/>
      <c r="J24" s="103"/>
      <c r="K24" s="103"/>
      <c r="L24" s="103"/>
      <c r="M24" s="103"/>
      <c r="N24" s="103"/>
      <c r="O24" s="103"/>
      <c r="P24" s="94"/>
      <c r="Q24" s="104"/>
      <c r="R24" s="103"/>
      <c r="S24" s="105"/>
      <c r="T24" s="147"/>
      <c r="U24" s="147"/>
      <c r="V24" s="8"/>
    </row>
    <row r="25" spans="1:22" ht="27.75" customHeight="1">
      <c r="A25" s="1"/>
      <c r="B25" s="86"/>
      <c r="C25" s="86" t="s">
        <v>39</v>
      </c>
      <c r="D25" s="86"/>
      <c r="E25" s="86"/>
      <c r="F25" s="86"/>
      <c r="G25" s="87"/>
      <c r="H25" s="102" t="s">
        <v>53</v>
      </c>
      <c r="I25" s="89"/>
      <c r="J25" s="103"/>
      <c r="K25" s="103"/>
      <c r="L25" s="103"/>
      <c r="M25" s="103"/>
      <c r="N25" s="103"/>
      <c r="O25" s="103"/>
      <c r="P25" s="94"/>
      <c r="Q25" s="104"/>
      <c r="R25" s="103"/>
      <c r="S25" s="105"/>
      <c r="T25" s="147"/>
      <c r="U25" s="147"/>
      <c r="V25" s="8"/>
    </row>
    <row r="26" spans="1:22" ht="27.75" customHeight="1">
      <c r="A26" s="1"/>
      <c r="B26" s="86"/>
      <c r="C26" s="86"/>
      <c r="D26" s="86"/>
      <c r="E26" s="86"/>
      <c r="F26" s="86"/>
      <c r="G26" s="87"/>
      <c r="H26" s="102" t="s">
        <v>61</v>
      </c>
      <c r="I26" s="89"/>
      <c r="J26" s="106">
        <f aca="true" t="shared" si="4" ref="J26:M28">+J33</f>
        <v>34369651</v>
      </c>
      <c r="K26" s="105">
        <f t="shared" si="4"/>
        <v>15207064</v>
      </c>
      <c r="L26" s="107"/>
      <c r="M26" s="108">
        <f t="shared" si="4"/>
        <v>14362138</v>
      </c>
      <c r="N26" s="108">
        <f>SUM(J26:M26)</f>
        <v>63938853</v>
      </c>
      <c r="O26" s="105">
        <f>+O33</f>
        <v>0</v>
      </c>
      <c r="P26" s="94"/>
      <c r="Q26" s="104"/>
      <c r="R26" s="106">
        <f>SUM(O26:Q26)</f>
        <v>0</v>
      </c>
      <c r="S26" s="108">
        <f>+R26+N26</f>
        <v>63938853</v>
      </c>
      <c r="T26" s="146">
        <f>+(N26/S26)*100</f>
        <v>100</v>
      </c>
      <c r="U26" s="147">
        <f>+(R26/S26)*100</f>
        <v>0</v>
      </c>
      <c r="V26" s="8"/>
    </row>
    <row r="27" spans="1:22" ht="27.75" customHeight="1">
      <c r="A27" s="1"/>
      <c r="B27" s="86"/>
      <c r="C27" s="86"/>
      <c r="D27" s="86"/>
      <c r="E27" s="86"/>
      <c r="F27" s="86"/>
      <c r="G27" s="87"/>
      <c r="H27" s="102" t="s">
        <v>33</v>
      </c>
      <c r="I27" s="89"/>
      <c r="J27" s="106">
        <f t="shared" si="4"/>
        <v>33770747</v>
      </c>
      <c r="K27" s="105">
        <f t="shared" si="4"/>
        <v>17327375</v>
      </c>
      <c r="L27" s="107"/>
      <c r="M27" s="108">
        <f t="shared" si="4"/>
        <v>17004190</v>
      </c>
      <c r="N27" s="108">
        <f>SUM(J27:M27)</f>
        <v>68102312</v>
      </c>
      <c r="O27" s="105">
        <f>+O34</f>
        <v>0</v>
      </c>
      <c r="P27" s="94"/>
      <c r="Q27" s="104"/>
      <c r="R27" s="106">
        <f>SUM(O27:Q27)</f>
        <v>0</v>
      </c>
      <c r="S27" s="108">
        <f>+R27+N27</f>
        <v>68102312</v>
      </c>
      <c r="T27" s="146">
        <f>+(N27/S27)*100</f>
        <v>100</v>
      </c>
      <c r="U27" s="147">
        <f>+(R27/S27)*100</f>
        <v>0</v>
      </c>
      <c r="V27" s="8"/>
    </row>
    <row r="28" spans="1:22" ht="27.75" customHeight="1">
      <c r="A28" s="1"/>
      <c r="B28" s="86"/>
      <c r="C28" s="86"/>
      <c r="D28" s="86"/>
      <c r="E28" s="86"/>
      <c r="F28" s="86"/>
      <c r="G28" s="87"/>
      <c r="H28" s="102" t="s">
        <v>62</v>
      </c>
      <c r="I28" s="89"/>
      <c r="J28" s="106">
        <f t="shared" si="4"/>
        <v>29795796</v>
      </c>
      <c r="K28" s="105">
        <f t="shared" si="4"/>
        <v>14307352</v>
      </c>
      <c r="L28" s="107"/>
      <c r="M28" s="108">
        <f t="shared" si="4"/>
        <v>17004190</v>
      </c>
      <c r="N28" s="108">
        <f>SUM(J28:M28)</f>
        <v>61107338</v>
      </c>
      <c r="O28" s="105">
        <f>+O35</f>
        <v>0</v>
      </c>
      <c r="P28" s="94"/>
      <c r="Q28" s="104"/>
      <c r="R28" s="106">
        <f>SUM(O28:Q28)</f>
        <v>0</v>
      </c>
      <c r="S28" s="108">
        <f>+R28+N28</f>
        <v>61107338</v>
      </c>
      <c r="T28" s="146">
        <f>+(N28/S28)*100</f>
        <v>100</v>
      </c>
      <c r="U28" s="147">
        <f>+(R28/S28)*100</f>
        <v>0</v>
      </c>
      <c r="V28" s="8"/>
    </row>
    <row r="29" spans="1:22" ht="27.75" customHeight="1">
      <c r="A29" s="1"/>
      <c r="B29" s="86"/>
      <c r="C29" s="86"/>
      <c r="D29" s="86"/>
      <c r="E29" s="86"/>
      <c r="F29" s="86"/>
      <c r="G29" s="87"/>
      <c r="H29" s="102" t="s">
        <v>63</v>
      </c>
      <c r="I29" s="89"/>
      <c r="J29" s="109">
        <f>(+J28/J26)*100</f>
        <v>86.69216920474403</v>
      </c>
      <c r="K29" s="110">
        <f>(+K28/K26)*100</f>
        <v>94.08359167818324</v>
      </c>
      <c r="L29" s="110"/>
      <c r="M29" s="110">
        <f>(+M28/M26)*100</f>
        <v>118.395951911895</v>
      </c>
      <c r="N29" s="110">
        <f>(+N28/N26)*100</f>
        <v>95.57152675228629</v>
      </c>
      <c r="O29" s="110"/>
      <c r="P29" s="94"/>
      <c r="Q29" s="104"/>
      <c r="R29" s="111"/>
      <c r="S29" s="112">
        <f>(+S28/S26)*100</f>
        <v>95.57152675228629</v>
      </c>
      <c r="T29" s="146"/>
      <c r="U29" s="147"/>
      <c r="V29" s="8"/>
    </row>
    <row r="30" spans="1:22" ht="27.75" customHeight="1">
      <c r="A30" s="1"/>
      <c r="B30" s="86"/>
      <c r="C30" s="86"/>
      <c r="D30" s="86"/>
      <c r="E30" s="86"/>
      <c r="F30" s="86"/>
      <c r="G30" s="87"/>
      <c r="H30" s="102" t="s">
        <v>64</v>
      </c>
      <c r="I30" s="89"/>
      <c r="J30" s="109">
        <f>(+J28/J27)*100</f>
        <v>88.22960297561674</v>
      </c>
      <c r="K30" s="110">
        <f>(+K28/K27)*100</f>
        <v>82.57079909680492</v>
      </c>
      <c r="L30" s="110"/>
      <c r="M30" s="110">
        <f>(+M28/M27)*100</f>
        <v>100</v>
      </c>
      <c r="N30" s="110">
        <f>(+N28/N27)*100</f>
        <v>89.72872756507884</v>
      </c>
      <c r="O30" s="110"/>
      <c r="P30" s="94"/>
      <c r="Q30" s="104"/>
      <c r="R30" s="111"/>
      <c r="S30" s="112">
        <f>(+S28/S27)*100</f>
        <v>89.72872756507884</v>
      </c>
      <c r="T30" s="146"/>
      <c r="U30" s="147"/>
      <c r="V30" s="8"/>
    </row>
    <row r="31" spans="1:22" ht="27.75" customHeight="1">
      <c r="A31" s="1"/>
      <c r="B31" s="86"/>
      <c r="C31" s="86"/>
      <c r="D31" s="86"/>
      <c r="E31" s="86"/>
      <c r="F31" s="86"/>
      <c r="G31" s="87"/>
      <c r="H31" s="102"/>
      <c r="I31" s="89"/>
      <c r="J31" s="103"/>
      <c r="K31" s="103"/>
      <c r="L31" s="103"/>
      <c r="M31" s="103"/>
      <c r="N31" s="103"/>
      <c r="O31" s="103"/>
      <c r="P31" s="94"/>
      <c r="Q31" s="104"/>
      <c r="R31" s="103"/>
      <c r="S31" s="105"/>
      <c r="T31" s="147"/>
      <c r="U31" s="147"/>
      <c r="V31" s="8"/>
    </row>
    <row r="32" spans="1:22" ht="27.75" customHeight="1">
      <c r="A32" s="1"/>
      <c r="B32" s="86"/>
      <c r="C32" s="86"/>
      <c r="D32" s="86" t="s">
        <v>54</v>
      </c>
      <c r="E32" s="86"/>
      <c r="F32" s="86"/>
      <c r="G32" s="87"/>
      <c r="H32" s="102" t="s">
        <v>34</v>
      </c>
      <c r="I32" s="89"/>
      <c r="J32" s="103"/>
      <c r="K32" s="103"/>
      <c r="L32" s="103"/>
      <c r="M32" s="103"/>
      <c r="N32" s="103"/>
      <c r="O32" s="103"/>
      <c r="P32" s="94"/>
      <c r="Q32" s="104"/>
      <c r="R32" s="103"/>
      <c r="S32" s="105"/>
      <c r="T32" s="147"/>
      <c r="U32" s="147"/>
      <c r="V32" s="8"/>
    </row>
    <row r="33" spans="1:22" ht="27.75" customHeight="1">
      <c r="A33" s="1"/>
      <c r="B33" s="86"/>
      <c r="C33" s="86"/>
      <c r="D33" s="86"/>
      <c r="E33" s="86"/>
      <c r="F33" s="86"/>
      <c r="G33" s="87"/>
      <c r="H33" s="102" t="s">
        <v>61</v>
      </c>
      <c r="I33" s="89"/>
      <c r="J33" s="106">
        <f aca="true" t="shared" si="5" ref="J33:M35">+J40</f>
        <v>34369651</v>
      </c>
      <c r="K33" s="105">
        <f t="shared" si="5"/>
        <v>15207064</v>
      </c>
      <c r="L33" s="107"/>
      <c r="M33" s="108">
        <f t="shared" si="5"/>
        <v>14362138</v>
      </c>
      <c r="N33" s="108">
        <f>SUM(J33:M33)</f>
        <v>63938853</v>
      </c>
      <c r="O33" s="105">
        <f>+O40</f>
        <v>0</v>
      </c>
      <c r="P33" s="94"/>
      <c r="Q33" s="104"/>
      <c r="R33" s="106">
        <f>SUM(O33:Q33)</f>
        <v>0</v>
      </c>
      <c r="S33" s="108">
        <f>+R33+N33</f>
        <v>63938853</v>
      </c>
      <c r="T33" s="146">
        <f>+(N33/S33)*100</f>
        <v>100</v>
      </c>
      <c r="U33" s="147">
        <f>+(R33/S33)*100</f>
        <v>0</v>
      </c>
      <c r="V33" s="8"/>
    </row>
    <row r="34" spans="1:22" ht="27.75" customHeight="1">
      <c r="A34" s="1"/>
      <c r="B34" s="86"/>
      <c r="C34" s="86"/>
      <c r="D34" s="86"/>
      <c r="E34" s="86"/>
      <c r="F34" s="86"/>
      <c r="G34" s="87"/>
      <c r="H34" s="102" t="s">
        <v>33</v>
      </c>
      <c r="I34" s="89"/>
      <c r="J34" s="106">
        <f t="shared" si="5"/>
        <v>33770747</v>
      </c>
      <c r="K34" s="105">
        <f t="shared" si="5"/>
        <v>17327375</v>
      </c>
      <c r="L34" s="107"/>
      <c r="M34" s="108">
        <f t="shared" si="5"/>
        <v>17004190</v>
      </c>
      <c r="N34" s="108">
        <f>SUM(J34:M34)</f>
        <v>68102312</v>
      </c>
      <c r="O34" s="105">
        <f>+O41</f>
        <v>0</v>
      </c>
      <c r="P34" s="94"/>
      <c r="Q34" s="104"/>
      <c r="R34" s="106">
        <f>SUM(O34:Q34)</f>
        <v>0</v>
      </c>
      <c r="S34" s="108">
        <f>+R34+N34</f>
        <v>68102312</v>
      </c>
      <c r="T34" s="146">
        <f>+(N34/S34)*100</f>
        <v>100</v>
      </c>
      <c r="U34" s="147">
        <f>+(R34/S34)*100</f>
        <v>0</v>
      </c>
      <c r="V34" s="8"/>
    </row>
    <row r="35" spans="1:22" ht="27.75" customHeight="1">
      <c r="A35" s="1"/>
      <c r="B35" s="86"/>
      <c r="C35" s="86"/>
      <c r="D35" s="86"/>
      <c r="E35" s="86"/>
      <c r="F35" s="86"/>
      <c r="G35" s="87"/>
      <c r="H35" s="102" t="s">
        <v>62</v>
      </c>
      <c r="I35" s="89"/>
      <c r="J35" s="106">
        <f t="shared" si="5"/>
        <v>29795796</v>
      </c>
      <c r="K35" s="105">
        <f t="shared" si="5"/>
        <v>14307352</v>
      </c>
      <c r="L35" s="107"/>
      <c r="M35" s="105">
        <f t="shared" si="5"/>
        <v>17004190</v>
      </c>
      <c r="N35" s="108">
        <f>SUM(J35:M35)</f>
        <v>61107338</v>
      </c>
      <c r="O35" s="105">
        <f>+O42</f>
        <v>0</v>
      </c>
      <c r="P35" s="94"/>
      <c r="Q35" s="104"/>
      <c r="R35" s="106">
        <f>SUM(O35:Q35)</f>
        <v>0</v>
      </c>
      <c r="S35" s="108">
        <f>+R35+N35</f>
        <v>61107338</v>
      </c>
      <c r="T35" s="146">
        <f>+(N35/S35)*100</f>
        <v>100</v>
      </c>
      <c r="U35" s="147">
        <f>+(R35/S35)*100</f>
        <v>0</v>
      </c>
      <c r="V35" s="8"/>
    </row>
    <row r="36" spans="1:22" ht="27.75" customHeight="1">
      <c r="A36" s="1"/>
      <c r="B36" s="86"/>
      <c r="C36" s="86"/>
      <c r="D36" s="86"/>
      <c r="E36" s="86"/>
      <c r="F36" s="86"/>
      <c r="G36" s="87"/>
      <c r="H36" s="102" t="s">
        <v>63</v>
      </c>
      <c r="I36" s="89"/>
      <c r="J36" s="109">
        <f>(+J35/J33)*100</f>
        <v>86.69216920474403</v>
      </c>
      <c r="K36" s="110">
        <f>(+K35/K33)*100</f>
        <v>94.08359167818324</v>
      </c>
      <c r="L36" s="110"/>
      <c r="M36" s="110">
        <f>(+M35/M33)*100</f>
        <v>118.395951911895</v>
      </c>
      <c r="N36" s="110">
        <f>(+N35/N33)*100</f>
        <v>95.57152675228629</v>
      </c>
      <c r="O36" s="110"/>
      <c r="P36" s="94"/>
      <c r="Q36" s="104"/>
      <c r="R36" s="111"/>
      <c r="S36" s="112">
        <f>(+S35/S33)*100</f>
        <v>95.57152675228629</v>
      </c>
      <c r="T36" s="146"/>
      <c r="U36" s="147"/>
      <c r="V36" s="8"/>
    </row>
    <row r="37" spans="1:22" ht="27.75" customHeight="1">
      <c r="A37" s="1"/>
      <c r="B37" s="86"/>
      <c r="C37" s="86"/>
      <c r="D37" s="86"/>
      <c r="E37" s="86"/>
      <c r="F37" s="86"/>
      <c r="G37" s="87"/>
      <c r="H37" s="102" t="s">
        <v>64</v>
      </c>
      <c r="I37" s="89"/>
      <c r="J37" s="109">
        <f>(+J35/J34)*100</f>
        <v>88.22960297561674</v>
      </c>
      <c r="K37" s="110">
        <f>(+K35/K34)*100</f>
        <v>82.57079909680492</v>
      </c>
      <c r="L37" s="110"/>
      <c r="M37" s="110">
        <f>(+M35/M34)*100</f>
        <v>100</v>
      </c>
      <c r="N37" s="110">
        <f>(+N35/N34)*100</f>
        <v>89.72872756507884</v>
      </c>
      <c r="O37" s="110"/>
      <c r="P37" s="94"/>
      <c r="Q37" s="104"/>
      <c r="R37" s="111"/>
      <c r="S37" s="112">
        <f>(+S35/S34)*100</f>
        <v>89.72872756507884</v>
      </c>
      <c r="T37" s="146"/>
      <c r="U37" s="147"/>
      <c r="V37" s="8"/>
    </row>
    <row r="38" spans="1:22" ht="27.75" customHeight="1">
      <c r="A38" s="1"/>
      <c r="B38" s="86"/>
      <c r="C38" s="86"/>
      <c r="D38" s="86"/>
      <c r="E38" s="86"/>
      <c r="F38" s="86"/>
      <c r="G38" s="87"/>
      <c r="H38" s="102"/>
      <c r="I38" s="89"/>
      <c r="J38" s="103"/>
      <c r="K38" s="103"/>
      <c r="L38" s="103"/>
      <c r="M38" s="103"/>
      <c r="N38" s="103"/>
      <c r="O38" s="103"/>
      <c r="P38" s="94"/>
      <c r="Q38" s="104"/>
      <c r="R38" s="103"/>
      <c r="S38" s="105"/>
      <c r="T38" s="147"/>
      <c r="U38" s="147"/>
      <c r="V38" s="8"/>
    </row>
    <row r="39" spans="1:22" ht="27.75" customHeight="1">
      <c r="A39" s="1"/>
      <c r="B39" s="86"/>
      <c r="C39" s="86"/>
      <c r="D39" s="86"/>
      <c r="E39" s="86" t="s">
        <v>35</v>
      </c>
      <c r="F39" s="86"/>
      <c r="G39" s="87"/>
      <c r="H39" s="113" t="s">
        <v>36</v>
      </c>
      <c r="I39" s="89"/>
      <c r="J39" s="103"/>
      <c r="K39" s="103"/>
      <c r="L39" s="103"/>
      <c r="M39" s="103"/>
      <c r="N39" s="103"/>
      <c r="O39" s="103"/>
      <c r="P39" s="94"/>
      <c r="Q39" s="104"/>
      <c r="R39" s="103"/>
      <c r="S39" s="105"/>
      <c r="T39" s="147"/>
      <c r="U39" s="147"/>
      <c r="V39" s="8"/>
    </row>
    <row r="40" spans="1:22" ht="27.75" customHeight="1">
      <c r="A40" s="1"/>
      <c r="B40" s="86"/>
      <c r="C40" s="86"/>
      <c r="D40" s="86"/>
      <c r="E40" s="86"/>
      <c r="F40" s="86"/>
      <c r="G40" s="87"/>
      <c r="H40" s="102" t="s">
        <v>61</v>
      </c>
      <c r="I40" s="89"/>
      <c r="J40" s="106">
        <f aca="true" t="shared" si="6" ref="J40:M42">+J47</f>
        <v>34369651</v>
      </c>
      <c r="K40" s="105">
        <f t="shared" si="6"/>
        <v>15207064</v>
      </c>
      <c r="L40" s="107"/>
      <c r="M40" s="108">
        <f t="shared" si="6"/>
        <v>14362138</v>
      </c>
      <c r="N40" s="108">
        <f>SUM(J40:M40)</f>
        <v>63938853</v>
      </c>
      <c r="O40" s="105">
        <f>+O47</f>
        <v>0</v>
      </c>
      <c r="P40" s="94"/>
      <c r="Q40" s="104"/>
      <c r="R40" s="106">
        <f>SUM(O40:Q40)</f>
        <v>0</v>
      </c>
      <c r="S40" s="108">
        <f>+R40+N40</f>
        <v>63938853</v>
      </c>
      <c r="T40" s="146">
        <f>+(N40/S40)*100</f>
        <v>100</v>
      </c>
      <c r="U40" s="147">
        <f>+(R40/S40)*100</f>
        <v>0</v>
      </c>
      <c r="V40" s="8"/>
    </row>
    <row r="41" spans="1:22" ht="27.75" customHeight="1">
      <c r="A41" s="1"/>
      <c r="B41" s="86"/>
      <c r="C41" s="86"/>
      <c r="D41" s="86"/>
      <c r="E41" s="86"/>
      <c r="F41" s="86"/>
      <c r="G41" s="87"/>
      <c r="H41" s="102" t="s">
        <v>33</v>
      </c>
      <c r="I41" s="89"/>
      <c r="J41" s="106">
        <f t="shared" si="6"/>
        <v>33770747</v>
      </c>
      <c r="K41" s="105">
        <f t="shared" si="6"/>
        <v>17327375</v>
      </c>
      <c r="L41" s="107"/>
      <c r="M41" s="108">
        <f t="shared" si="6"/>
        <v>17004190</v>
      </c>
      <c r="N41" s="108">
        <f>SUM(J41:M41)</f>
        <v>68102312</v>
      </c>
      <c r="O41" s="105">
        <f>+O48</f>
        <v>0</v>
      </c>
      <c r="P41" s="94"/>
      <c r="Q41" s="104"/>
      <c r="R41" s="106">
        <f>SUM(O41:Q41)</f>
        <v>0</v>
      </c>
      <c r="S41" s="108">
        <f>+R41+N41</f>
        <v>68102312</v>
      </c>
      <c r="T41" s="146">
        <f>+(N41/S41)*100</f>
        <v>100</v>
      </c>
      <c r="U41" s="147">
        <f>+(R41/S41)*100</f>
        <v>0</v>
      </c>
      <c r="V41" s="8"/>
    </row>
    <row r="42" spans="1:22" ht="27.75" customHeight="1">
      <c r="A42" s="1"/>
      <c r="B42" s="86"/>
      <c r="C42" s="86"/>
      <c r="D42" s="86"/>
      <c r="E42" s="86"/>
      <c r="F42" s="86"/>
      <c r="G42" s="87"/>
      <c r="H42" s="102" t="s">
        <v>62</v>
      </c>
      <c r="I42" s="89"/>
      <c r="J42" s="106">
        <f t="shared" si="6"/>
        <v>29795796</v>
      </c>
      <c r="K42" s="105">
        <f t="shared" si="6"/>
        <v>14307352</v>
      </c>
      <c r="L42" s="107"/>
      <c r="M42" s="108">
        <f t="shared" si="6"/>
        <v>17004190</v>
      </c>
      <c r="N42" s="108">
        <f>SUM(J42:M42)</f>
        <v>61107338</v>
      </c>
      <c r="O42" s="105">
        <f>+O49</f>
        <v>0</v>
      </c>
      <c r="P42" s="94"/>
      <c r="Q42" s="104"/>
      <c r="R42" s="106">
        <f>SUM(O42:Q42)</f>
        <v>0</v>
      </c>
      <c r="S42" s="108">
        <f>+R42+N42</f>
        <v>61107338</v>
      </c>
      <c r="T42" s="146">
        <f>+(N42/S42)*100</f>
        <v>100</v>
      </c>
      <c r="U42" s="147">
        <f>+(R42/S42)*100</f>
        <v>0</v>
      </c>
      <c r="V42" s="8"/>
    </row>
    <row r="43" spans="1:22" ht="27.75" customHeight="1">
      <c r="A43" s="1"/>
      <c r="B43" s="86"/>
      <c r="C43" s="86"/>
      <c r="D43" s="86"/>
      <c r="E43" s="86"/>
      <c r="F43" s="86"/>
      <c r="G43" s="87"/>
      <c r="H43" s="102" t="s">
        <v>63</v>
      </c>
      <c r="I43" s="89"/>
      <c r="J43" s="109">
        <f>(+J42/J40)*100</f>
        <v>86.69216920474403</v>
      </c>
      <c r="K43" s="110">
        <f>(+K42/K40)*100</f>
        <v>94.08359167818324</v>
      </c>
      <c r="L43" s="110"/>
      <c r="M43" s="110">
        <f>(+M42/M40)*100</f>
        <v>118.395951911895</v>
      </c>
      <c r="N43" s="110">
        <f>(+N42/N40)*100</f>
        <v>95.57152675228629</v>
      </c>
      <c r="O43" s="110"/>
      <c r="P43" s="94"/>
      <c r="Q43" s="104"/>
      <c r="R43" s="111"/>
      <c r="S43" s="112">
        <f>(+S42/S40)*100</f>
        <v>95.57152675228629</v>
      </c>
      <c r="T43" s="146"/>
      <c r="U43" s="147"/>
      <c r="V43" s="8"/>
    </row>
    <row r="44" spans="1:22" ht="27.75" customHeight="1">
      <c r="A44" s="1"/>
      <c r="B44" s="86"/>
      <c r="C44" s="86"/>
      <c r="D44" s="86"/>
      <c r="E44" s="86"/>
      <c r="F44" s="86"/>
      <c r="G44" s="87"/>
      <c r="H44" s="102" t="s">
        <v>64</v>
      </c>
      <c r="I44" s="89"/>
      <c r="J44" s="109">
        <f>(+J42/J41)*100</f>
        <v>88.22960297561674</v>
      </c>
      <c r="K44" s="110">
        <f>(+K42/K41)*100</f>
        <v>82.57079909680492</v>
      </c>
      <c r="L44" s="110"/>
      <c r="M44" s="110">
        <f>(+M42/M41)*100</f>
        <v>100</v>
      </c>
      <c r="N44" s="110">
        <f>(+N42/N41)*100</f>
        <v>89.72872756507884</v>
      </c>
      <c r="O44" s="110"/>
      <c r="P44" s="94"/>
      <c r="Q44" s="104"/>
      <c r="R44" s="111"/>
      <c r="S44" s="112">
        <f>(+S42/S41)*100</f>
        <v>89.72872756507884</v>
      </c>
      <c r="T44" s="146"/>
      <c r="U44" s="147"/>
      <c r="V44" s="8"/>
    </row>
    <row r="45" spans="1:22" ht="27.75" customHeight="1">
      <c r="A45" s="1"/>
      <c r="B45" s="86"/>
      <c r="C45" s="86"/>
      <c r="D45" s="86"/>
      <c r="E45" s="86"/>
      <c r="F45" s="86"/>
      <c r="G45" s="87"/>
      <c r="H45" s="102"/>
      <c r="I45" s="89"/>
      <c r="J45" s="103"/>
      <c r="K45" s="105"/>
      <c r="L45" s="103"/>
      <c r="M45" s="105"/>
      <c r="N45" s="105"/>
      <c r="O45" s="105"/>
      <c r="P45" s="94"/>
      <c r="Q45" s="104"/>
      <c r="R45" s="103"/>
      <c r="S45" s="105"/>
      <c r="T45" s="147"/>
      <c r="U45" s="147"/>
      <c r="V45" s="8"/>
    </row>
    <row r="46" spans="1:22" ht="51">
      <c r="A46" s="1"/>
      <c r="B46" s="86"/>
      <c r="C46" s="86"/>
      <c r="D46" s="86"/>
      <c r="E46" s="86"/>
      <c r="F46" s="86" t="s">
        <v>37</v>
      </c>
      <c r="G46" s="87"/>
      <c r="H46" s="124" t="s">
        <v>38</v>
      </c>
      <c r="I46" s="89"/>
      <c r="J46" s="103"/>
      <c r="K46" s="103"/>
      <c r="L46" s="103"/>
      <c r="M46" s="103"/>
      <c r="N46" s="103"/>
      <c r="O46" s="103"/>
      <c r="P46" s="94"/>
      <c r="Q46" s="104"/>
      <c r="R46" s="103"/>
      <c r="S46" s="105"/>
      <c r="T46" s="147"/>
      <c r="U46" s="147"/>
      <c r="V46" s="8"/>
    </row>
    <row r="47" spans="1:22" ht="27.75" customHeight="1">
      <c r="A47" s="1"/>
      <c r="B47" s="86"/>
      <c r="C47" s="86"/>
      <c r="D47" s="86"/>
      <c r="E47" s="86"/>
      <c r="F47" s="86"/>
      <c r="G47" s="87"/>
      <c r="H47" s="102" t="s">
        <v>61</v>
      </c>
      <c r="I47" s="89"/>
      <c r="J47" s="106">
        <v>34369651</v>
      </c>
      <c r="K47" s="105">
        <v>15207064</v>
      </c>
      <c r="L47" s="107"/>
      <c r="M47" s="108">
        <v>14362138</v>
      </c>
      <c r="N47" s="108">
        <f>SUM(J47:M47)</f>
        <v>63938853</v>
      </c>
      <c r="O47" s="105"/>
      <c r="P47" s="94"/>
      <c r="Q47" s="104"/>
      <c r="R47" s="106"/>
      <c r="S47" s="108">
        <f>+R47+N47</f>
        <v>63938853</v>
      </c>
      <c r="T47" s="146">
        <f>+(N47/S47)*100</f>
        <v>100</v>
      </c>
      <c r="U47" s="147">
        <f>+(R47/S47)*100</f>
        <v>0</v>
      </c>
      <c r="V47" s="8"/>
    </row>
    <row r="48" spans="1:22" ht="27.75" customHeight="1">
      <c r="A48" s="1"/>
      <c r="B48" s="86"/>
      <c r="C48" s="86"/>
      <c r="D48" s="86"/>
      <c r="E48" s="86"/>
      <c r="F48" s="86"/>
      <c r="G48" s="87"/>
      <c r="H48" s="102" t="s">
        <v>33</v>
      </c>
      <c r="I48" s="89"/>
      <c r="J48" s="106">
        <v>33770747</v>
      </c>
      <c r="K48" s="105">
        <v>17327375</v>
      </c>
      <c r="L48" s="107"/>
      <c r="M48" s="108">
        <v>17004190</v>
      </c>
      <c r="N48" s="108">
        <f>SUM(J48:M48)</f>
        <v>68102312</v>
      </c>
      <c r="O48" s="105"/>
      <c r="P48" s="94"/>
      <c r="Q48" s="104"/>
      <c r="R48" s="106"/>
      <c r="S48" s="108">
        <f>+R48+N48</f>
        <v>68102312</v>
      </c>
      <c r="T48" s="146">
        <f>+(N48/S48)*100</f>
        <v>100</v>
      </c>
      <c r="U48" s="147">
        <f>+(R48/S48)*100</f>
        <v>0</v>
      </c>
      <c r="V48" s="8"/>
    </row>
    <row r="49" spans="1:22" ht="27.75" customHeight="1">
      <c r="A49" s="1"/>
      <c r="B49" s="86"/>
      <c r="C49" s="86"/>
      <c r="D49" s="86"/>
      <c r="E49" s="86"/>
      <c r="F49" s="86"/>
      <c r="G49" s="87"/>
      <c r="H49" s="102" t="s">
        <v>62</v>
      </c>
      <c r="I49" s="89"/>
      <c r="J49" s="106">
        <v>29795796</v>
      </c>
      <c r="K49" s="105">
        <f>93066+14214286</f>
        <v>14307352</v>
      </c>
      <c r="L49" s="107"/>
      <c r="M49" s="108">
        <v>17004190</v>
      </c>
      <c r="N49" s="108">
        <f>SUM(J49:M49)</f>
        <v>61107338</v>
      </c>
      <c r="O49" s="105"/>
      <c r="P49" s="94"/>
      <c r="Q49" s="104"/>
      <c r="R49" s="106"/>
      <c r="S49" s="108">
        <f>+R49+N49</f>
        <v>61107338</v>
      </c>
      <c r="T49" s="146">
        <f>+(N49/S49)*100</f>
        <v>100</v>
      </c>
      <c r="U49" s="147">
        <f>+(R49/S49)*100</f>
        <v>0</v>
      </c>
      <c r="V49" s="8"/>
    </row>
    <row r="50" spans="1:22" ht="27.75" customHeight="1">
      <c r="A50" s="1"/>
      <c r="B50" s="86"/>
      <c r="C50" s="86"/>
      <c r="D50" s="86"/>
      <c r="E50" s="86"/>
      <c r="F50" s="86"/>
      <c r="G50" s="87"/>
      <c r="H50" s="102" t="s">
        <v>63</v>
      </c>
      <c r="I50" s="89"/>
      <c r="J50" s="109">
        <f>(+J49/J47)*100</f>
        <v>86.69216920474403</v>
      </c>
      <c r="K50" s="110">
        <f>(+K49/K47)*100</f>
        <v>94.08359167818324</v>
      </c>
      <c r="L50" s="110"/>
      <c r="M50" s="110">
        <f>(+M49/M47)*100</f>
        <v>118.395951911895</v>
      </c>
      <c r="N50" s="110">
        <f>(+N49/N47)*100</f>
        <v>95.57152675228629</v>
      </c>
      <c r="O50" s="110"/>
      <c r="P50" s="94"/>
      <c r="Q50" s="104"/>
      <c r="R50" s="111"/>
      <c r="S50" s="112">
        <f>(+S49/S47)*100</f>
        <v>95.57152675228629</v>
      </c>
      <c r="T50" s="146"/>
      <c r="U50" s="147"/>
      <c r="V50" s="8"/>
    </row>
    <row r="51" spans="1:22" ht="27.75" customHeight="1">
      <c r="A51" s="1"/>
      <c r="B51" s="86"/>
      <c r="C51" s="86"/>
      <c r="D51" s="86"/>
      <c r="E51" s="86"/>
      <c r="F51" s="86"/>
      <c r="G51" s="87"/>
      <c r="H51" s="102" t="s">
        <v>64</v>
      </c>
      <c r="I51" s="89"/>
      <c r="J51" s="109">
        <f>(+J49/J48)*100</f>
        <v>88.22960297561674</v>
      </c>
      <c r="K51" s="110">
        <f>(+K49/K48)*100</f>
        <v>82.57079909680492</v>
      </c>
      <c r="L51" s="110"/>
      <c r="M51" s="110">
        <f>(+M49/M48)*100</f>
        <v>100</v>
      </c>
      <c r="N51" s="110">
        <f>(+N49/N48)*100</f>
        <v>89.72872756507884</v>
      </c>
      <c r="O51" s="110"/>
      <c r="P51" s="94"/>
      <c r="Q51" s="104"/>
      <c r="R51" s="111"/>
      <c r="S51" s="112">
        <f>(+S49/S48)*100</f>
        <v>89.72872756507884</v>
      </c>
      <c r="T51" s="146"/>
      <c r="U51" s="147"/>
      <c r="V51" s="8"/>
    </row>
    <row r="52" spans="1:22" ht="27.75" customHeight="1">
      <c r="A52" s="1"/>
      <c r="B52" s="86"/>
      <c r="C52" s="86"/>
      <c r="D52" s="86"/>
      <c r="E52" s="86"/>
      <c r="F52" s="86"/>
      <c r="G52" s="87"/>
      <c r="H52" s="102"/>
      <c r="I52" s="89"/>
      <c r="J52" s="103"/>
      <c r="K52" s="105"/>
      <c r="L52" s="103"/>
      <c r="M52" s="105"/>
      <c r="N52" s="105"/>
      <c r="O52" s="105"/>
      <c r="P52" s="94"/>
      <c r="Q52" s="104"/>
      <c r="R52" s="103"/>
      <c r="S52" s="105"/>
      <c r="T52" s="147"/>
      <c r="U52" s="147"/>
      <c r="V52" s="8"/>
    </row>
    <row r="53" spans="1:22" ht="27.75" customHeight="1">
      <c r="A53" s="1"/>
      <c r="B53" s="86" t="s">
        <v>39</v>
      </c>
      <c r="C53" s="86"/>
      <c r="D53" s="86"/>
      <c r="E53" s="86"/>
      <c r="F53" s="86"/>
      <c r="G53" s="87"/>
      <c r="H53" s="102" t="s">
        <v>40</v>
      </c>
      <c r="I53" s="89"/>
      <c r="J53" s="103"/>
      <c r="K53" s="103"/>
      <c r="L53" s="103"/>
      <c r="M53" s="103"/>
      <c r="N53" s="103"/>
      <c r="O53" s="103"/>
      <c r="P53" s="94"/>
      <c r="Q53" s="104"/>
      <c r="R53" s="103"/>
      <c r="S53" s="105"/>
      <c r="T53" s="147"/>
      <c r="U53" s="147"/>
      <c r="V53" s="8"/>
    </row>
    <row r="54" spans="1:22" ht="27.75" customHeight="1">
      <c r="A54" s="1"/>
      <c r="B54" s="86"/>
      <c r="C54" s="86"/>
      <c r="D54" s="86"/>
      <c r="E54" s="86"/>
      <c r="F54" s="86"/>
      <c r="G54" s="87"/>
      <c r="H54" s="102" t="s">
        <v>61</v>
      </c>
      <c r="I54" s="89"/>
      <c r="J54" s="106">
        <f aca="true" t="shared" si="7" ref="J54:M56">+J61</f>
        <v>544727280</v>
      </c>
      <c r="K54" s="105">
        <f t="shared" si="7"/>
        <v>420168303</v>
      </c>
      <c r="L54" s="107"/>
      <c r="M54" s="108">
        <f t="shared" si="7"/>
        <v>241317478</v>
      </c>
      <c r="N54" s="108">
        <f>SUM(J54:M54)</f>
        <v>1206213061</v>
      </c>
      <c r="O54" s="105">
        <f>+O61</f>
        <v>2650000</v>
      </c>
      <c r="P54" s="94"/>
      <c r="Q54" s="104"/>
      <c r="R54" s="106">
        <f>SUM(O54:Q54)</f>
        <v>2650000</v>
      </c>
      <c r="S54" s="108">
        <f>+R54+N54</f>
        <v>1208863061</v>
      </c>
      <c r="T54" s="146">
        <f>+(N54/S54)*100</f>
        <v>99.78078575766821</v>
      </c>
      <c r="U54" s="147">
        <f>+(R54/S54)*100</f>
        <v>0.21921424233178716</v>
      </c>
      <c r="V54" s="8"/>
    </row>
    <row r="55" spans="1:22" ht="27.75" customHeight="1">
      <c r="A55" s="1"/>
      <c r="B55" s="86"/>
      <c r="C55" s="86"/>
      <c r="D55" s="86"/>
      <c r="E55" s="86"/>
      <c r="F55" s="86"/>
      <c r="G55" s="87"/>
      <c r="H55" s="102" t="s">
        <v>33</v>
      </c>
      <c r="I55" s="89"/>
      <c r="J55" s="106">
        <f t="shared" si="7"/>
        <v>532894833</v>
      </c>
      <c r="K55" s="105">
        <f t="shared" si="7"/>
        <v>390564162</v>
      </c>
      <c r="L55" s="107"/>
      <c r="M55" s="108">
        <f t="shared" si="7"/>
        <v>362160474</v>
      </c>
      <c r="N55" s="108">
        <f>SUM(J55:M55)</f>
        <v>1285619469</v>
      </c>
      <c r="O55" s="105">
        <f>+O62</f>
        <v>2650000</v>
      </c>
      <c r="P55" s="94"/>
      <c r="Q55" s="104"/>
      <c r="R55" s="106">
        <f>SUM(O55:Q55)</f>
        <v>2650000</v>
      </c>
      <c r="S55" s="108">
        <f>+R55+N55</f>
        <v>1288269469</v>
      </c>
      <c r="T55" s="146">
        <f>+(N55/S55)*100</f>
        <v>99.79429769440573</v>
      </c>
      <c r="U55" s="147">
        <f>+(R55/S55)*100</f>
        <v>0.2057023055942654</v>
      </c>
      <c r="V55" s="8"/>
    </row>
    <row r="56" spans="1:22" ht="27.75" customHeight="1">
      <c r="A56" s="1"/>
      <c r="B56" s="86"/>
      <c r="C56" s="86"/>
      <c r="D56" s="86"/>
      <c r="E56" s="86"/>
      <c r="F56" s="86"/>
      <c r="G56" s="87"/>
      <c r="H56" s="102" t="s">
        <v>62</v>
      </c>
      <c r="I56" s="89"/>
      <c r="J56" s="106">
        <f t="shared" si="7"/>
        <v>425204498</v>
      </c>
      <c r="K56" s="105">
        <f t="shared" si="7"/>
        <v>300430643</v>
      </c>
      <c r="L56" s="107"/>
      <c r="M56" s="108">
        <f t="shared" si="7"/>
        <v>361984796</v>
      </c>
      <c r="N56" s="108">
        <f>SUM(J56:M56)</f>
        <v>1087619937</v>
      </c>
      <c r="O56" s="105">
        <f>+O63</f>
        <v>776981</v>
      </c>
      <c r="P56" s="94"/>
      <c r="Q56" s="104"/>
      <c r="R56" s="106">
        <f>SUM(O56:Q56)</f>
        <v>776981</v>
      </c>
      <c r="S56" s="108">
        <f>+R56+N56</f>
        <v>1088396918</v>
      </c>
      <c r="T56" s="146">
        <f>+(N56/S56)*100</f>
        <v>99.92861234838594</v>
      </c>
      <c r="U56" s="147">
        <f>+(R56/S56)*100</f>
        <v>0.07138765161405942</v>
      </c>
      <c r="V56" s="8"/>
    </row>
    <row r="57" spans="1:22" ht="27.75" customHeight="1">
      <c r="A57" s="1"/>
      <c r="B57" s="86"/>
      <c r="C57" s="86"/>
      <c r="D57" s="86"/>
      <c r="E57" s="86"/>
      <c r="F57" s="86"/>
      <c r="G57" s="87"/>
      <c r="H57" s="102" t="s">
        <v>63</v>
      </c>
      <c r="I57" s="89"/>
      <c r="J57" s="109">
        <f aca="true" t="shared" si="8" ref="J57:O57">(+J56/J54)*100</f>
        <v>78.05823457198619</v>
      </c>
      <c r="K57" s="110">
        <f t="shared" si="8"/>
        <v>71.50245291111358</v>
      </c>
      <c r="L57" s="110"/>
      <c r="M57" s="110">
        <f t="shared" si="8"/>
        <v>150.00355506781818</v>
      </c>
      <c r="N57" s="110">
        <f t="shared" si="8"/>
        <v>90.16814459779755</v>
      </c>
      <c r="O57" s="110">
        <f t="shared" si="8"/>
        <v>29.32003773584906</v>
      </c>
      <c r="P57" s="94"/>
      <c r="Q57" s="104"/>
      <c r="R57" s="111">
        <f>(+R56/R54)*100</f>
        <v>29.32003773584906</v>
      </c>
      <c r="S57" s="112">
        <f>(+S56/S54)*100</f>
        <v>90.03475688136689</v>
      </c>
      <c r="T57" s="146"/>
      <c r="U57" s="147"/>
      <c r="V57" s="8"/>
    </row>
    <row r="58" spans="1:22" ht="27.75" customHeight="1">
      <c r="A58" s="1"/>
      <c r="B58" s="86"/>
      <c r="C58" s="86"/>
      <c r="D58" s="86"/>
      <c r="E58" s="86"/>
      <c r="F58" s="86"/>
      <c r="G58" s="87"/>
      <c r="H58" s="102" t="s">
        <v>64</v>
      </c>
      <c r="I58" s="89"/>
      <c r="J58" s="109">
        <f aca="true" t="shared" si="9" ref="J58:O58">(+J56/J55)*100</f>
        <v>79.79144695516311</v>
      </c>
      <c r="K58" s="110">
        <f t="shared" si="9"/>
        <v>76.92222488145238</v>
      </c>
      <c r="L58" s="110"/>
      <c r="M58" s="110">
        <f t="shared" si="9"/>
        <v>99.95149166940841</v>
      </c>
      <c r="N58" s="110">
        <f t="shared" si="9"/>
        <v>84.59890062539182</v>
      </c>
      <c r="O58" s="110">
        <f t="shared" si="9"/>
        <v>29.32003773584906</v>
      </c>
      <c r="P58" s="94"/>
      <c r="Q58" s="104"/>
      <c r="R58" s="111">
        <f>(+R56/R55)*100</f>
        <v>29.32003773584906</v>
      </c>
      <c r="S58" s="112">
        <f>(+S56/S55)*100</f>
        <v>84.48519072992173</v>
      </c>
      <c r="T58" s="146"/>
      <c r="U58" s="147"/>
      <c r="V58" s="8"/>
    </row>
    <row r="59" spans="1:22" ht="27.75" customHeight="1">
      <c r="A59" s="1"/>
      <c r="B59" s="86"/>
      <c r="C59" s="86"/>
      <c r="D59" s="86"/>
      <c r="E59" s="86"/>
      <c r="F59" s="86"/>
      <c r="G59" s="87"/>
      <c r="H59" s="102"/>
      <c r="I59" s="89"/>
      <c r="J59" s="103"/>
      <c r="K59" s="103"/>
      <c r="L59" s="103"/>
      <c r="M59" s="103"/>
      <c r="N59" s="103"/>
      <c r="O59" s="103"/>
      <c r="P59" s="94"/>
      <c r="Q59" s="104"/>
      <c r="R59" s="103"/>
      <c r="S59" s="105"/>
      <c r="T59" s="147"/>
      <c r="U59" s="147"/>
      <c r="V59" s="8"/>
    </row>
    <row r="60" spans="1:22" ht="51">
      <c r="A60" s="1"/>
      <c r="B60" s="86"/>
      <c r="C60" s="86" t="s">
        <v>31</v>
      </c>
      <c r="D60" s="86"/>
      <c r="E60" s="86"/>
      <c r="F60" s="86"/>
      <c r="G60" s="87"/>
      <c r="H60" s="125" t="s">
        <v>55</v>
      </c>
      <c r="I60" s="89"/>
      <c r="J60" s="103"/>
      <c r="K60" s="103"/>
      <c r="L60" s="103"/>
      <c r="M60" s="103"/>
      <c r="N60" s="103"/>
      <c r="O60" s="103"/>
      <c r="P60" s="94"/>
      <c r="Q60" s="104"/>
      <c r="R60" s="103"/>
      <c r="S60" s="105"/>
      <c r="T60" s="147"/>
      <c r="U60" s="147"/>
      <c r="V60" s="8"/>
    </row>
    <row r="61" spans="1:22" ht="27.75" customHeight="1">
      <c r="A61" s="1"/>
      <c r="B61" s="86"/>
      <c r="C61" s="86"/>
      <c r="D61" s="86"/>
      <c r="E61" s="86"/>
      <c r="F61" s="86"/>
      <c r="G61" s="87"/>
      <c r="H61" s="102" t="s">
        <v>61</v>
      </c>
      <c r="I61" s="89"/>
      <c r="J61" s="106">
        <f aca="true" t="shared" si="10" ref="J61:M63">+J68</f>
        <v>544727280</v>
      </c>
      <c r="K61" s="105">
        <f t="shared" si="10"/>
        <v>420168303</v>
      </c>
      <c r="L61" s="107"/>
      <c r="M61" s="108">
        <f t="shared" si="10"/>
        <v>241317478</v>
      </c>
      <c r="N61" s="108">
        <f>SUM(J61:M61)</f>
        <v>1206213061</v>
      </c>
      <c r="O61" s="105">
        <f>+O68</f>
        <v>2650000</v>
      </c>
      <c r="P61" s="94"/>
      <c r="Q61" s="104"/>
      <c r="R61" s="106">
        <f>SUM(O61:Q61)</f>
        <v>2650000</v>
      </c>
      <c r="S61" s="108">
        <f>+R61+N61</f>
        <v>1208863061</v>
      </c>
      <c r="T61" s="146">
        <f>+(N61/S61)*100</f>
        <v>99.78078575766821</v>
      </c>
      <c r="U61" s="147">
        <f>+(R61/S61)*100</f>
        <v>0.21921424233178716</v>
      </c>
      <c r="V61" s="8"/>
    </row>
    <row r="62" spans="1:22" ht="27.75" customHeight="1">
      <c r="A62" s="1"/>
      <c r="B62" s="86"/>
      <c r="C62" s="86"/>
      <c r="D62" s="86"/>
      <c r="E62" s="86"/>
      <c r="F62" s="86"/>
      <c r="G62" s="87"/>
      <c r="H62" s="102" t="s">
        <v>33</v>
      </c>
      <c r="I62" s="89"/>
      <c r="J62" s="106">
        <f t="shared" si="10"/>
        <v>532894833</v>
      </c>
      <c r="K62" s="105">
        <f t="shared" si="10"/>
        <v>390564162</v>
      </c>
      <c r="L62" s="107"/>
      <c r="M62" s="108">
        <f t="shared" si="10"/>
        <v>362160474</v>
      </c>
      <c r="N62" s="108">
        <f>SUM(J62:M62)</f>
        <v>1285619469</v>
      </c>
      <c r="O62" s="105">
        <f>+O69</f>
        <v>2650000</v>
      </c>
      <c r="P62" s="94"/>
      <c r="Q62" s="104"/>
      <c r="R62" s="106">
        <f>SUM(O62:Q62)</f>
        <v>2650000</v>
      </c>
      <c r="S62" s="108">
        <f>+R62+N62</f>
        <v>1288269469</v>
      </c>
      <c r="T62" s="146">
        <f>+(N62/S62)*100</f>
        <v>99.79429769440573</v>
      </c>
      <c r="U62" s="147">
        <f>+(R62/S62)*100</f>
        <v>0.2057023055942654</v>
      </c>
      <c r="V62" s="8"/>
    </row>
    <row r="63" spans="1:22" ht="27.75" customHeight="1">
      <c r="A63" s="1"/>
      <c r="B63" s="86"/>
      <c r="C63" s="86"/>
      <c r="D63" s="86"/>
      <c r="E63" s="86"/>
      <c r="F63" s="86"/>
      <c r="G63" s="87"/>
      <c r="H63" s="102" t="s">
        <v>62</v>
      </c>
      <c r="I63" s="89"/>
      <c r="J63" s="106">
        <f t="shared" si="10"/>
        <v>425204498</v>
      </c>
      <c r="K63" s="105">
        <f t="shared" si="10"/>
        <v>300430643</v>
      </c>
      <c r="L63" s="107"/>
      <c r="M63" s="108">
        <f t="shared" si="10"/>
        <v>361984796</v>
      </c>
      <c r="N63" s="108">
        <f>SUM(J63:M63)</f>
        <v>1087619937</v>
      </c>
      <c r="O63" s="105">
        <f>+O70</f>
        <v>776981</v>
      </c>
      <c r="P63" s="94"/>
      <c r="Q63" s="104"/>
      <c r="R63" s="106">
        <f>SUM(O63:Q63)</f>
        <v>776981</v>
      </c>
      <c r="S63" s="108">
        <f>+R63+N63</f>
        <v>1088396918</v>
      </c>
      <c r="T63" s="146">
        <f>+(N63/S63)*100</f>
        <v>99.92861234838594</v>
      </c>
      <c r="U63" s="147">
        <f>+(R63/S63)*100</f>
        <v>0.07138765161405942</v>
      </c>
      <c r="V63" s="8"/>
    </row>
    <row r="64" spans="1:22" ht="27.75" customHeight="1">
      <c r="A64" s="1"/>
      <c r="B64" s="86"/>
      <c r="C64" s="86"/>
      <c r="D64" s="86"/>
      <c r="E64" s="86"/>
      <c r="F64" s="86"/>
      <c r="G64" s="87"/>
      <c r="H64" s="102" t="s">
        <v>63</v>
      </c>
      <c r="I64" s="89"/>
      <c r="J64" s="109">
        <f aca="true" t="shared" si="11" ref="J64:O64">(+J63/J61)*100</f>
        <v>78.05823457198619</v>
      </c>
      <c r="K64" s="110">
        <f t="shared" si="11"/>
        <v>71.50245291111358</v>
      </c>
      <c r="L64" s="110"/>
      <c r="M64" s="110">
        <f t="shared" si="11"/>
        <v>150.00355506781818</v>
      </c>
      <c r="N64" s="110">
        <f t="shared" si="11"/>
        <v>90.16814459779755</v>
      </c>
      <c r="O64" s="110">
        <f t="shared" si="11"/>
        <v>29.32003773584906</v>
      </c>
      <c r="P64" s="94"/>
      <c r="Q64" s="104"/>
      <c r="R64" s="111">
        <f>(+R63/R61)*100</f>
        <v>29.32003773584906</v>
      </c>
      <c r="S64" s="112">
        <f>(+S63/S61)*100</f>
        <v>90.03475688136689</v>
      </c>
      <c r="T64" s="146"/>
      <c r="U64" s="147"/>
      <c r="V64" s="8"/>
    </row>
    <row r="65" spans="1:22" ht="27.75" customHeight="1">
      <c r="A65" s="1"/>
      <c r="B65" s="86"/>
      <c r="C65" s="86"/>
      <c r="D65" s="86"/>
      <c r="E65" s="86"/>
      <c r="F65" s="86"/>
      <c r="G65" s="87"/>
      <c r="H65" s="102" t="s">
        <v>64</v>
      </c>
      <c r="I65" s="89"/>
      <c r="J65" s="109">
        <f aca="true" t="shared" si="12" ref="J65:O65">(+J63/J62)*100</f>
        <v>79.79144695516311</v>
      </c>
      <c r="K65" s="110">
        <f t="shared" si="12"/>
        <v>76.92222488145238</v>
      </c>
      <c r="L65" s="110"/>
      <c r="M65" s="110">
        <f t="shared" si="12"/>
        <v>99.95149166940841</v>
      </c>
      <c r="N65" s="110">
        <f t="shared" si="12"/>
        <v>84.59890062539182</v>
      </c>
      <c r="O65" s="110">
        <f t="shared" si="12"/>
        <v>29.32003773584906</v>
      </c>
      <c r="P65" s="94"/>
      <c r="Q65" s="114"/>
      <c r="R65" s="111">
        <f>(+R63/R62)*100</f>
        <v>29.32003773584906</v>
      </c>
      <c r="S65" s="112">
        <f>(+S63/S62)*100</f>
        <v>84.48519072992173</v>
      </c>
      <c r="T65" s="146"/>
      <c r="U65" s="147"/>
      <c r="V65" s="8"/>
    </row>
    <row r="66" spans="1:22" ht="27.75" customHeight="1">
      <c r="A66" s="1"/>
      <c r="B66" s="86"/>
      <c r="C66" s="86"/>
      <c r="D66" s="86"/>
      <c r="E66" s="86"/>
      <c r="F66" s="86"/>
      <c r="G66" s="115"/>
      <c r="H66" s="102"/>
      <c r="I66" s="116"/>
      <c r="J66" s="103"/>
      <c r="K66" s="103"/>
      <c r="L66" s="103"/>
      <c r="M66" s="103"/>
      <c r="N66" s="103"/>
      <c r="O66" s="103"/>
      <c r="P66" s="94"/>
      <c r="Q66" s="114"/>
      <c r="R66" s="103"/>
      <c r="S66" s="105"/>
      <c r="T66" s="147"/>
      <c r="U66" s="147"/>
      <c r="V66" s="8"/>
    </row>
    <row r="67" spans="1:22" ht="27.75" customHeight="1">
      <c r="A67" s="1"/>
      <c r="B67" s="86"/>
      <c r="C67" s="86"/>
      <c r="D67" s="86" t="s">
        <v>56</v>
      </c>
      <c r="E67" s="86"/>
      <c r="F67" s="86"/>
      <c r="G67" s="117"/>
      <c r="H67" s="102" t="s">
        <v>57</v>
      </c>
      <c r="I67" s="116"/>
      <c r="J67" s="103"/>
      <c r="K67" s="103"/>
      <c r="L67" s="103"/>
      <c r="M67" s="103"/>
      <c r="N67" s="103"/>
      <c r="O67" s="103"/>
      <c r="P67" s="94"/>
      <c r="Q67" s="114"/>
      <c r="R67" s="103"/>
      <c r="S67" s="105"/>
      <c r="T67" s="147"/>
      <c r="U67" s="147"/>
      <c r="V67" s="8"/>
    </row>
    <row r="68" spans="1:22" ht="27.75" customHeight="1">
      <c r="A68" s="1"/>
      <c r="B68" s="86"/>
      <c r="C68" s="86"/>
      <c r="D68" s="86"/>
      <c r="E68" s="86"/>
      <c r="F68" s="86"/>
      <c r="G68" s="117"/>
      <c r="H68" s="102" t="s">
        <v>61</v>
      </c>
      <c r="I68" s="116"/>
      <c r="J68" s="106">
        <f aca="true" t="shared" si="13" ref="J68:M70">+J78+J92+J106</f>
        <v>544727280</v>
      </c>
      <c r="K68" s="105">
        <f t="shared" si="13"/>
        <v>420168303</v>
      </c>
      <c r="L68" s="107"/>
      <c r="M68" s="108">
        <f t="shared" si="13"/>
        <v>241317478</v>
      </c>
      <c r="N68" s="108">
        <f>SUM(J68:M68)</f>
        <v>1206213061</v>
      </c>
      <c r="O68" s="105">
        <f>+O78+O92+O106</f>
        <v>2650000</v>
      </c>
      <c r="P68" s="94"/>
      <c r="Q68" s="114"/>
      <c r="R68" s="108">
        <f>SUM(O68:Q68)</f>
        <v>2650000</v>
      </c>
      <c r="S68" s="108">
        <f>+R68+N68</f>
        <v>1208863061</v>
      </c>
      <c r="T68" s="146">
        <f>+(N68/S68)*100</f>
        <v>99.78078575766821</v>
      </c>
      <c r="U68" s="147">
        <f>+(R68/S68)*100</f>
        <v>0.21921424233178716</v>
      </c>
      <c r="V68" s="8"/>
    </row>
    <row r="69" spans="1:22" ht="27.75" customHeight="1">
      <c r="A69" s="1"/>
      <c r="B69" s="86"/>
      <c r="C69" s="86"/>
      <c r="D69" s="86"/>
      <c r="E69" s="86"/>
      <c r="F69" s="86"/>
      <c r="G69" s="117"/>
      <c r="H69" s="102" t="s">
        <v>33</v>
      </c>
      <c r="I69" s="116"/>
      <c r="J69" s="106">
        <f t="shared" si="13"/>
        <v>532894833</v>
      </c>
      <c r="K69" s="105">
        <f t="shared" si="13"/>
        <v>390564162</v>
      </c>
      <c r="L69" s="107"/>
      <c r="M69" s="108">
        <f t="shared" si="13"/>
        <v>362160474</v>
      </c>
      <c r="N69" s="108">
        <f>SUM(J69:M69)</f>
        <v>1285619469</v>
      </c>
      <c r="O69" s="105">
        <f>+O79+O93+O107</f>
        <v>2650000</v>
      </c>
      <c r="P69" s="94"/>
      <c r="Q69" s="118"/>
      <c r="R69" s="108">
        <f>SUM(O69:Q69)</f>
        <v>2650000</v>
      </c>
      <c r="S69" s="108">
        <f>+R69+N69</f>
        <v>1288269469</v>
      </c>
      <c r="T69" s="146">
        <f>+(N69/S69)*100</f>
        <v>99.79429769440573</v>
      </c>
      <c r="U69" s="147">
        <f>+(R69/S69)*100</f>
        <v>0.2057023055942654</v>
      </c>
      <c r="V69" s="8"/>
    </row>
    <row r="70" spans="1:22" ht="27.75" customHeight="1">
      <c r="A70" s="1"/>
      <c r="B70" s="86"/>
      <c r="C70" s="86"/>
      <c r="D70" s="86"/>
      <c r="E70" s="86"/>
      <c r="F70" s="86"/>
      <c r="G70" s="117"/>
      <c r="H70" s="102" t="s">
        <v>62</v>
      </c>
      <c r="I70" s="116"/>
      <c r="J70" s="106">
        <f t="shared" si="13"/>
        <v>425204498</v>
      </c>
      <c r="K70" s="105">
        <f t="shared" si="13"/>
        <v>300430643</v>
      </c>
      <c r="L70" s="107"/>
      <c r="M70" s="108">
        <f t="shared" si="13"/>
        <v>361984796</v>
      </c>
      <c r="N70" s="108">
        <f>SUM(J70:M70)</f>
        <v>1087619937</v>
      </c>
      <c r="O70" s="105">
        <f>+O80+O94+O108</f>
        <v>776981</v>
      </c>
      <c r="P70" s="94"/>
      <c r="Q70" s="119"/>
      <c r="R70" s="108">
        <f>SUM(O70:Q70)</f>
        <v>776981</v>
      </c>
      <c r="S70" s="108">
        <f>+R70+N70</f>
        <v>1088396918</v>
      </c>
      <c r="T70" s="146">
        <f>+(N70/S70)*100</f>
        <v>99.92861234838594</v>
      </c>
      <c r="U70" s="147">
        <f>+(R70/S70)*100</f>
        <v>0.07138765161405942</v>
      </c>
      <c r="V70" s="8"/>
    </row>
    <row r="71" spans="1:22" ht="27.75" customHeight="1">
      <c r="A71" s="1"/>
      <c r="B71" s="86"/>
      <c r="C71" s="86"/>
      <c r="D71" s="86"/>
      <c r="E71" s="86"/>
      <c r="F71" s="86"/>
      <c r="G71" s="117"/>
      <c r="H71" s="102" t="s">
        <v>63</v>
      </c>
      <c r="I71" s="116"/>
      <c r="J71" s="109">
        <f aca="true" t="shared" si="14" ref="J71:O71">(+J70/J68)*100</f>
        <v>78.05823457198619</v>
      </c>
      <c r="K71" s="110">
        <f t="shared" si="14"/>
        <v>71.50245291111358</v>
      </c>
      <c r="L71" s="110"/>
      <c r="M71" s="110">
        <f t="shared" si="14"/>
        <v>150.00355506781818</v>
      </c>
      <c r="N71" s="110">
        <f t="shared" si="14"/>
        <v>90.16814459779755</v>
      </c>
      <c r="O71" s="110">
        <f t="shared" si="14"/>
        <v>29.32003773584906</v>
      </c>
      <c r="P71" s="94"/>
      <c r="Q71" s="120"/>
      <c r="R71" s="110">
        <f>(+R70/R68)*100</f>
        <v>29.32003773584906</v>
      </c>
      <c r="S71" s="112">
        <f>(+S70/S68)*100</f>
        <v>90.03475688136689</v>
      </c>
      <c r="T71" s="146"/>
      <c r="U71" s="147"/>
      <c r="V71" s="8"/>
    </row>
    <row r="72" spans="1:22" ht="27.75" customHeight="1">
      <c r="A72" s="1"/>
      <c r="B72" s="86"/>
      <c r="C72" s="86"/>
      <c r="D72" s="86"/>
      <c r="E72" s="86"/>
      <c r="F72" s="86"/>
      <c r="G72" s="117"/>
      <c r="H72" s="102" t="s">
        <v>64</v>
      </c>
      <c r="I72" s="89"/>
      <c r="J72" s="109">
        <f aca="true" t="shared" si="15" ref="J72:O72">(+J70/J69)*100</f>
        <v>79.79144695516311</v>
      </c>
      <c r="K72" s="110">
        <f t="shared" si="15"/>
        <v>76.92222488145238</v>
      </c>
      <c r="L72" s="110"/>
      <c r="M72" s="110">
        <f t="shared" si="15"/>
        <v>99.95149166940841</v>
      </c>
      <c r="N72" s="110">
        <f t="shared" si="15"/>
        <v>84.59890062539182</v>
      </c>
      <c r="O72" s="110">
        <f t="shared" si="15"/>
        <v>29.32003773584906</v>
      </c>
      <c r="P72" s="94"/>
      <c r="Q72" s="120"/>
      <c r="R72" s="110">
        <f>(+R70/R69)*100</f>
        <v>29.32003773584906</v>
      </c>
      <c r="S72" s="112">
        <f>(+S70/S69)*100</f>
        <v>84.48519072992173</v>
      </c>
      <c r="T72" s="146"/>
      <c r="U72" s="147"/>
      <c r="V72" s="8"/>
    </row>
    <row r="73" spans="1:22" ht="27.75" customHeight="1">
      <c r="A73" s="1"/>
      <c r="B73" s="126"/>
      <c r="C73" s="126"/>
      <c r="D73" s="126"/>
      <c r="E73" s="126"/>
      <c r="F73" s="126"/>
      <c r="G73" s="127"/>
      <c r="H73" s="128"/>
      <c r="I73" s="129"/>
      <c r="J73" s="130"/>
      <c r="K73" s="130"/>
      <c r="L73" s="130"/>
      <c r="M73" s="130"/>
      <c r="N73" s="130"/>
      <c r="O73" s="130"/>
      <c r="P73" s="131"/>
      <c r="Q73" s="132"/>
      <c r="R73" s="130"/>
      <c r="S73" s="133"/>
      <c r="T73" s="148"/>
      <c r="U73" s="148"/>
      <c r="V73" s="8"/>
    </row>
    <row r="74" spans="1:22" ht="27.75" customHeight="1">
      <c r="A74" s="9"/>
      <c r="B74" s="135"/>
      <c r="C74" s="135"/>
      <c r="D74" s="135"/>
      <c r="E74" s="135"/>
      <c r="F74" s="135"/>
      <c r="G74" s="136"/>
      <c r="H74" s="134"/>
      <c r="I74" s="136"/>
      <c r="J74" s="106"/>
      <c r="K74" s="106"/>
      <c r="L74" s="106"/>
      <c r="M74" s="106"/>
      <c r="N74" s="106"/>
      <c r="O74" s="106"/>
      <c r="P74" s="94"/>
      <c r="Q74" s="94"/>
      <c r="R74" s="106"/>
      <c r="S74" s="106"/>
      <c r="T74" s="149"/>
      <c r="U74" s="149"/>
      <c r="V74" s="13"/>
    </row>
    <row r="75" spans="1:22" ht="27.75" customHeight="1">
      <c r="A75" s="9"/>
      <c r="B75" s="135"/>
      <c r="C75" s="135"/>
      <c r="D75" s="135"/>
      <c r="E75" s="135"/>
      <c r="F75" s="135"/>
      <c r="G75" s="136"/>
      <c r="H75" s="134"/>
      <c r="I75" s="136"/>
      <c r="J75" s="106"/>
      <c r="K75" s="106"/>
      <c r="L75" s="106"/>
      <c r="M75" s="106"/>
      <c r="N75" s="106"/>
      <c r="O75" s="106"/>
      <c r="P75" s="94"/>
      <c r="Q75" s="94"/>
      <c r="R75" s="106"/>
      <c r="S75" s="106"/>
      <c r="T75" s="149"/>
      <c r="U75" s="149"/>
      <c r="V75" s="13"/>
    </row>
    <row r="76" spans="1:22" ht="27.75" customHeight="1">
      <c r="A76" s="1"/>
      <c r="B76" s="86"/>
      <c r="C76" s="86"/>
      <c r="D76" s="86"/>
      <c r="E76" s="86"/>
      <c r="F76" s="86"/>
      <c r="G76" s="117"/>
      <c r="H76" s="102"/>
      <c r="I76" s="116"/>
      <c r="J76" s="103"/>
      <c r="K76" s="103"/>
      <c r="L76" s="103"/>
      <c r="M76" s="103"/>
      <c r="N76" s="103"/>
      <c r="O76" s="103"/>
      <c r="P76" s="94"/>
      <c r="Q76" s="114"/>
      <c r="R76" s="103"/>
      <c r="S76" s="105"/>
      <c r="T76" s="147"/>
      <c r="U76" s="147"/>
      <c r="V76" s="8"/>
    </row>
    <row r="77" spans="1:22" ht="27.75" customHeight="1">
      <c r="A77" s="1"/>
      <c r="B77" s="86" t="s">
        <v>39</v>
      </c>
      <c r="C77" s="86" t="s">
        <v>31</v>
      </c>
      <c r="D77" s="86" t="s">
        <v>56</v>
      </c>
      <c r="E77" s="86" t="s">
        <v>41</v>
      </c>
      <c r="F77" s="86"/>
      <c r="G77" s="117"/>
      <c r="H77" s="113" t="s">
        <v>42</v>
      </c>
      <c r="I77" s="116"/>
      <c r="J77" s="103"/>
      <c r="K77" s="103"/>
      <c r="L77" s="103"/>
      <c r="M77" s="103"/>
      <c r="N77" s="103"/>
      <c r="O77" s="103"/>
      <c r="P77" s="94"/>
      <c r="Q77" s="120"/>
      <c r="R77" s="103"/>
      <c r="S77" s="105"/>
      <c r="T77" s="147"/>
      <c r="U77" s="147"/>
      <c r="V77" s="8"/>
    </row>
    <row r="78" spans="1:22" ht="27.75" customHeight="1">
      <c r="A78" s="1"/>
      <c r="B78" s="86"/>
      <c r="C78" s="86"/>
      <c r="D78" s="86"/>
      <c r="E78" s="86"/>
      <c r="F78" s="86"/>
      <c r="G78" s="117"/>
      <c r="H78" s="102" t="s">
        <v>61</v>
      </c>
      <c r="I78" s="116"/>
      <c r="J78" s="106">
        <f aca="true" t="shared" si="16" ref="J78:M80">+J85</f>
        <v>14675385</v>
      </c>
      <c r="K78" s="105">
        <f t="shared" si="16"/>
        <v>12008607</v>
      </c>
      <c r="L78" s="107"/>
      <c r="M78" s="108">
        <f t="shared" si="16"/>
        <v>6457365</v>
      </c>
      <c r="N78" s="108">
        <f>SUM(J78:M78)</f>
        <v>33141357</v>
      </c>
      <c r="O78" s="105">
        <f>+O85</f>
        <v>2650000</v>
      </c>
      <c r="P78" s="121"/>
      <c r="Q78" s="120"/>
      <c r="R78" s="108">
        <f>SUM(O78:Q78)</f>
        <v>2650000</v>
      </c>
      <c r="S78" s="108">
        <f>+R78+N78</f>
        <v>35791357</v>
      </c>
      <c r="T78" s="146">
        <f>+(N78/S78)*100</f>
        <v>92.59597785018322</v>
      </c>
      <c r="U78" s="147">
        <f>+(R78/S78)*100</f>
        <v>7.404022149816784</v>
      </c>
      <c r="V78" s="8"/>
    </row>
    <row r="79" spans="1:22" ht="27.75" customHeight="1">
      <c r="A79" s="1"/>
      <c r="B79" s="86"/>
      <c r="C79" s="86"/>
      <c r="D79" s="86"/>
      <c r="E79" s="86"/>
      <c r="F79" s="86"/>
      <c r="G79" s="117"/>
      <c r="H79" s="102" t="s">
        <v>33</v>
      </c>
      <c r="I79" s="116"/>
      <c r="J79" s="106">
        <f t="shared" si="16"/>
        <v>15643929</v>
      </c>
      <c r="K79" s="105">
        <f t="shared" si="16"/>
        <v>11319179</v>
      </c>
      <c r="L79" s="107"/>
      <c r="M79" s="108">
        <f t="shared" si="16"/>
        <v>10536295</v>
      </c>
      <c r="N79" s="108">
        <f>SUM(J79:M79)</f>
        <v>37499403</v>
      </c>
      <c r="O79" s="105">
        <f>+O86</f>
        <v>2650000</v>
      </c>
      <c r="P79" s="120"/>
      <c r="Q79" s="120"/>
      <c r="R79" s="108">
        <f>SUM(O79:Q79)</f>
        <v>2650000</v>
      </c>
      <c r="S79" s="108">
        <f>+R79+N79</f>
        <v>40149403</v>
      </c>
      <c r="T79" s="146">
        <f>+(N79/S79)*100</f>
        <v>93.39965279184848</v>
      </c>
      <c r="U79" s="147">
        <f>+(R79/S79)*100</f>
        <v>6.600347208151513</v>
      </c>
      <c r="V79" s="8"/>
    </row>
    <row r="80" spans="1:22" ht="27.75" customHeight="1">
      <c r="A80" s="1"/>
      <c r="B80" s="86"/>
      <c r="C80" s="86"/>
      <c r="D80" s="86"/>
      <c r="E80" s="86"/>
      <c r="F80" s="86"/>
      <c r="G80" s="117"/>
      <c r="H80" s="102" t="s">
        <v>62</v>
      </c>
      <c r="I80" s="116"/>
      <c r="J80" s="106">
        <f t="shared" si="16"/>
        <v>10578524</v>
      </c>
      <c r="K80" s="105">
        <f t="shared" si="16"/>
        <v>7748882</v>
      </c>
      <c r="L80" s="107"/>
      <c r="M80" s="108">
        <f t="shared" si="16"/>
        <v>10430971</v>
      </c>
      <c r="N80" s="108">
        <f>SUM(J80:M80)</f>
        <v>28758377</v>
      </c>
      <c r="O80" s="105">
        <f>+O87</f>
        <v>776981</v>
      </c>
      <c r="P80" s="122"/>
      <c r="Q80" s="120"/>
      <c r="R80" s="108">
        <f>SUM(O80:Q80)</f>
        <v>776981</v>
      </c>
      <c r="S80" s="108">
        <f>+R80+N80</f>
        <v>29535358</v>
      </c>
      <c r="T80" s="146">
        <f>+(N80/S80)*100</f>
        <v>97.36931917331086</v>
      </c>
      <c r="U80" s="147">
        <f>+(R80/S80)*100</f>
        <v>2.63068082668915</v>
      </c>
      <c r="V80" s="8"/>
    </row>
    <row r="81" spans="1:22" ht="27.75" customHeight="1">
      <c r="A81" s="1"/>
      <c r="B81" s="86"/>
      <c r="C81" s="86"/>
      <c r="D81" s="86"/>
      <c r="E81" s="86"/>
      <c r="F81" s="86"/>
      <c r="G81" s="117"/>
      <c r="H81" s="102" t="s">
        <v>63</v>
      </c>
      <c r="I81" s="116"/>
      <c r="J81" s="109">
        <f aca="true" t="shared" si="17" ref="J81:O81">(+J80/J78)*100</f>
        <v>72.08345130298115</v>
      </c>
      <c r="K81" s="110">
        <f t="shared" si="17"/>
        <v>64.52773414934805</v>
      </c>
      <c r="L81" s="110"/>
      <c r="M81" s="110">
        <f t="shared" si="17"/>
        <v>161.53602901493102</v>
      </c>
      <c r="N81" s="110">
        <f t="shared" si="17"/>
        <v>86.77489277219397</v>
      </c>
      <c r="O81" s="110">
        <f t="shared" si="17"/>
        <v>29.32003773584906</v>
      </c>
      <c r="P81" s="123"/>
      <c r="Q81" s="120"/>
      <c r="R81" s="110">
        <f>(+R80/R78)*100</f>
        <v>29.32003773584906</v>
      </c>
      <c r="S81" s="112">
        <f>(+S80/S78)*100</f>
        <v>82.52092257915787</v>
      </c>
      <c r="T81" s="146"/>
      <c r="U81" s="147"/>
      <c r="V81" s="8"/>
    </row>
    <row r="82" spans="1:22" ht="27.75" customHeight="1">
      <c r="A82" s="1"/>
      <c r="B82" s="86"/>
      <c r="C82" s="86"/>
      <c r="D82" s="86"/>
      <c r="E82" s="86"/>
      <c r="F82" s="86"/>
      <c r="G82" s="117"/>
      <c r="H82" s="102" t="s">
        <v>64</v>
      </c>
      <c r="I82" s="116"/>
      <c r="J82" s="109">
        <f aca="true" t="shared" si="18" ref="J82:O82">(+J80/J79)*100</f>
        <v>67.62063417700247</v>
      </c>
      <c r="K82" s="110">
        <f t="shared" si="18"/>
        <v>68.45798621967194</v>
      </c>
      <c r="L82" s="110"/>
      <c r="M82" s="110">
        <f t="shared" si="18"/>
        <v>99.00036967453929</v>
      </c>
      <c r="N82" s="110">
        <f t="shared" si="18"/>
        <v>76.6902262417351</v>
      </c>
      <c r="O82" s="110">
        <f t="shared" si="18"/>
        <v>29.32003773584906</v>
      </c>
      <c r="P82" s="123"/>
      <c r="Q82" s="120"/>
      <c r="R82" s="110">
        <f>(+R80/R79)*100</f>
        <v>29.32003773584906</v>
      </c>
      <c r="S82" s="112">
        <f>(+S80/S79)*100</f>
        <v>73.56362932719074</v>
      </c>
      <c r="T82" s="146"/>
      <c r="U82" s="147"/>
      <c r="V82" s="8"/>
    </row>
    <row r="83" spans="1:22" ht="27.75" customHeight="1">
      <c r="A83" s="1"/>
      <c r="B83" s="86"/>
      <c r="C83" s="86"/>
      <c r="D83" s="86"/>
      <c r="E83" s="86"/>
      <c r="F83" s="86"/>
      <c r="G83" s="117"/>
      <c r="H83" s="102"/>
      <c r="I83" s="116"/>
      <c r="J83" s="103"/>
      <c r="K83" s="105"/>
      <c r="L83" s="103"/>
      <c r="M83" s="105"/>
      <c r="N83" s="105"/>
      <c r="O83" s="105"/>
      <c r="P83" s="123"/>
      <c r="Q83" s="120"/>
      <c r="R83" s="105"/>
      <c r="S83" s="105"/>
      <c r="T83" s="147"/>
      <c r="U83" s="147"/>
      <c r="V83" s="8"/>
    </row>
    <row r="84" spans="1:22" ht="27.75" customHeight="1">
      <c r="A84" s="1"/>
      <c r="B84" s="86"/>
      <c r="C84" s="86"/>
      <c r="D84" s="86"/>
      <c r="E84" s="86"/>
      <c r="F84" s="86" t="s">
        <v>43</v>
      </c>
      <c r="G84" s="117"/>
      <c r="H84" s="113" t="s">
        <v>44</v>
      </c>
      <c r="I84" s="116"/>
      <c r="J84" s="103"/>
      <c r="K84" s="103"/>
      <c r="L84" s="103"/>
      <c r="M84" s="103"/>
      <c r="N84" s="103"/>
      <c r="O84" s="103"/>
      <c r="P84" s="123"/>
      <c r="Q84" s="120"/>
      <c r="R84" s="103"/>
      <c r="S84" s="105"/>
      <c r="T84" s="147"/>
      <c r="U84" s="147"/>
      <c r="V84" s="8"/>
    </row>
    <row r="85" spans="1:22" ht="27.75" customHeight="1">
      <c r="A85" s="1"/>
      <c r="B85" s="86"/>
      <c r="C85" s="86"/>
      <c r="D85" s="86"/>
      <c r="E85" s="86"/>
      <c r="F85" s="86"/>
      <c r="G85" s="117"/>
      <c r="H85" s="102" t="s">
        <v>61</v>
      </c>
      <c r="I85" s="116"/>
      <c r="J85" s="106">
        <v>14675385</v>
      </c>
      <c r="K85" s="105">
        <v>12008607</v>
      </c>
      <c r="L85" s="107"/>
      <c r="M85" s="108">
        <v>6457365</v>
      </c>
      <c r="N85" s="108">
        <f>SUM(J85:M85)</f>
        <v>33141357</v>
      </c>
      <c r="O85" s="105">
        <v>2650000</v>
      </c>
      <c r="P85" s="123"/>
      <c r="Q85" s="120"/>
      <c r="R85" s="108">
        <f>SUM(O85:Q85)</f>
        <v>2650000</v>
      </c>
      <c r="S85" s="108">
        <f>+R85+N85</f>
        <v>35791357</v>
      </c>
      <c r="T85" s="146">
        <f>+(N85/S85)*100</f>
        <v>92.59597785018322</v>
      </c>
      <c r="U85" s="147">
        <f>+(R85/S85)*100</f>
        <v>7.404022149816784</v>
      </c>
      <c r="V85" s="8"/>
    </row>
    <row r="86" spans="1:22" ht="27.75" customHeight="1">
      <c r="A86" s="1"/>
      <c r="B86" s="86"/>
      <c r="C86" s="86"/>
      <c r="D86" s="86"/>
      <c r="E86" s="86"/>
      <c r="F86" s="86"/>
      <c r="G86" s="117"/>
      <c r="H86" s="102" t="s">
        <v>33</v>
      </c>
      <c r="I86" s="116"/>
      <c r="J86" s="106">
        <v>15643929</v>
      </c>
      <c r="K86" s="105">
        <v>11319179</v>
      </c>
      <c r="L86" s="107"/>
      <c r="M86" s="108">
        <v>10536295</v>
      </c>
      <c r="N86" s="108">
        <f>SUM(J86:M86)</f>
        <v>37499403</v>
      </c>
      <c r="O86" s="105">
        <v>2650000</v>
      </c>
      <c r="P86" s="123"/>
      <c r="Q86" s="120"/>
      <c r="R86" s="108">
        <f>SUM(O86:Q86)</f>
        <v>2650000</v>
      </c>
      <c r="S86" s="108">
        <f>+R86+N86</f>
        <v>40149403</v>
      </c>
      <c r="T86" s="146">
        <f>+(N86/S86)*100</f>
        <v>93.39965279184848</v>
      </c>
      <c r="U86" s="147">
        <f>+(R86/S86)*100</f>
        <v>6.600347208151513</v>
      </c>
      <c r="V86" s="8"/>
    </row>
    <row r="87" spans="1:22" ht="27.75" customHeight="1">
      <c r="A87" s="1"/>
      <c r="B87" s="86"/>
      <c r="C87" s="86"/>
      <c r="D87" s="86"/>
      <c r="E87" s="86"/>
      <c r="F87" s="86"/>
      <c r="G87" s="117"/>
      <c r="H87" s="102" t="s">
        <v>62</v>
      </c>
      <c r="I87" s="116"/>
      <c r="J87" s="106">
        <v>10578524</v>
      </c>
      <c r="K87" s="105">
        <f>36540+7712342</f>
        <v>7748882</v>
      </c>
      <c r="L87" s="107"/>
      <c r="M87" s="108">
        <v>10430971</v>
      </c>
      <c r="N87" s="108">
        <f>SUM(J87:M87)</f>
        <v>28758377</v>
      </c>
      <c r="O87" s="105">
        <v>776981</v>
      </c>
      <c r="P87" s="123"/>
      <c r="Q87" s="120"/>
      <c r="R87" s="108">
        <f>SUM(O87:Q87)</f>
        <v>776981</v>
      </c>
      <c r="S87" s="108">
        <f>+R87+N87</f>
        <v>29535358</v>
      </c>
      <c r="T87" s="146">
        <f>+(N87/S87)*100</f>
        <v>97.36931917331086</v>
      </c>
      <c r="U87" s="147">
        <f>+(R87/S87)*100</f>
        <v>2.63068082668915</v>
      </c>
      <c r="V87" s="8"/>
    </row>
    <row r="88" spans="1:22" ht="27.75" customHeight="1">
      <c r="A88" s="1"/>
      <c r="B88" s="86"/>
      <c r="C88" s="86"/>
      <c r="D88" s="86"/>
      <c r="E88" s="86"/>
      <c r="F88" s="86"/>
      <c r="G88" s="117"/>
      <c r="H88" s="102" t="s">
        <v>63</v>
      </c>
      <c r="I88" s="116"/>
      <c r="J88" s="109">
        <f aca="true" t="shared" si="19" ref="J88:O88">(+J87/J85)*100</f>
        <v>72.08345130298115</v>
      </c>
      <c r="K88" s="110">
        <f t="shared" si="19"/>
        <v>64.52773414934805</v>
      </c>
      <c r="L88" s="110"/>
      <c r="M88" s="110">
        <f t="shared" si="19"/>
        <v>161.53602901493102</v>
      </c>
      <c r="N88" s="110">
        <f t="shared" si="19"/>
        <v>86.77489277219397</v>
      </c>
      <c r="O88" s="110">
        <f t="shared" si="19"/>
        <v>29.32003773584906</v>
      </c>
      <c r="P88" s="123"/>
      <c r="Q88" s="120"/>
      <c r="R88" s="110">
        <f>(+R87/R85)*100</f>
        <v>29.32003773584906</v>
      </c>
      <c r="S88" s="112">
        <f>(+S87/S85)*100</f>
        <v>82.52092257915787</v>
      </c>
      <c r="T88" s="146"/>
      <c r="U88" s="147"/>
      <c r="V88" s="8"/>
    </row>
    <row r="89" spans="1:22" ht="27.75" customHeight="1">
      <c r="A89" s="1"/>
      <c r="B89" s="86"/>
      <c r="C89" s="86"/>
      <c r="D89" s="86"/>
      <c r="E89" s="86"/>
      <c r="F89" s="86"/>
      <c r="G89" s="117"/>
      <c r="H89" s="102" t="s">
        <v>64</v>
      </c>
      <c r="I89" s="116"/>
      <c r="J89" s="109">
        <f aca="true" t="shared" si="20" ref="J89:O89">(+J87/J86)*100</f>
        <v>67.62063417700247</v>
      </c>
      <c r="K89" s="110">
        <f t="shared" si="20"/>
        <v>68.45798621967194</v>
      </c>
      <c r="L89" s="110"/>
      <c r="M89" s="110">
        <f t="shared" si="20"/>
        <v>99.00036967453929</v>
      </c>
      <c r="N89" s="110">
        <f t="shared" si="20"/>
        <v>76.6902262417351</v>
      </c>
      <c r="O89" s="110">
        <f t="shared" si="20"/>
        <v>29.32003773584906</v>
      </c>
      <c r="P89" s="123"/>
      <c r="Q89" s="120"/>
      <c r="R89" s="110">
        <f>(+R87/R86)*100</f>
        <v>29.32003773584906</v>
      </c>
      <c r="S89" s="112">
        <f>(+S87/S86)*100</f>
        <v>73.56362932719074</v>
      </c>
      <c r="T89" s="146"/>
      <c r="U89" s="147"/>
      <c r="V89" s="8"/>
    </row>
    <row r="90" spans="1:22" ht="27.75" customHeight="1">
      <c r="A90" s="1"/>
      <c r="B90" s="86"/>
      <c r="C90" s="86"/>
      <c r="D90" s="86"/>
      <c r="E90" s="86"/>
      <c r="F90" s="86"/>
      <c r="G90" s="117"/>
      <c r="H90" s="102"/>
      <c r="I90" s="116"/>
      <c r="J90" s="106"/>
      <c r="K90" s="105"/>
      <c r="L90" s="107"/>
      <c r="M90" s="108"/>
      <c r="N90" s="108"/>
      <c r="O90" s="105"/>
      <c r="P90" s="123"/>
      <c r="Q90" s="120"/>
      <c r="R90" s="108"/>
      <c r="S90" s="108"/>
      <c r="T90" s="146"/>
      <c r="U90" s="147"/>
      <c r="V90" s="8"/>
    </row>
    <row r="91" spans="1:22" ht="51">
      <c r="A91" s="1"/>
      <c r="B91" s="86"/>
      <c r="C91" s="86"/>
      <c r="D91" s="86"/>
      <c r="E91" s="86" t="s">
        <v>45</v>
      </c>
      <c r="F91" s="86"/>
      <c r="G91" s="117"/>
      <c r="H91" s="113" t="s">
        <v>46</v>
      </c>
      <c r="I91" s="116"/>
      <c r="J91" s="103"/>
      <c r="K91" s="103"/>
      <c r="L91" s="103"/>
      <c r="M91" s="103"/>
      <c r="N91" s="103"/>
      <c r="O91" s="103"/>
      <c r="P91" s="123"/>
      <c r="Q91" s="120"/>
      <c r="R91" s="103"/>
      <c r="S91" s="105"/>
      <c r="T91" s="147"/>
      <c r="U91" s="147"/>
      <c r="V91" s="8"/>
    </row>
    <row r="92" spans="1:22" ht="27.75" customHeight="1">
      <c r="A92" s="1"/>
      <c r="B92" s="86"/>
      <c r="C92" s="86"/>
      <c r="D92" s="86"/>
      <c r="E92" s="86"/>
      <c r="F92" s="86"/>
      <c r="G92" s="117"/>
      <c r="H92" s="102" t="s">
        <v>61</v>
      </c>
      <c r="I92" s="116"/>
      <c r="J92" s="106">
        <f aca="true" t="shared" si="21" ref="J92:M94">+J99</f>
        <v>410359666</v>
      </c>
      <c r="K92" s="105">
        <f t="shared" si="21"/>
        <v>297895913</v>
      </c>
      <c r="L92" s="107"/>
      <c r="M92" s="108">
        <f t="shared" si="21"/>
        <v>181584906</v>
      </c>
      <c r="N92" s="108">
        <f>SUM(J92:M92)</f>
        <v>889840485</v>
      </c>
      <c r="O92" s="105"/>
      <c r="P92" s="123"/>
      <c r="Q92" s="120"/>
      <c r="R92" s="108">
        <f>SUM(O92:Q92)</f>
        <v>0</v>
      </c>
      <c r="S92" s="108">
        <f>+R92+N92</f>
        <v>889840485</v>
      </c>
      <c r="T92" s="146">
        <f>+(N92/S92)*100</f>
        <v>100</v>
      </c>
      <c r="U92" s="147">
        <f>+(R92/S92)*100</f>
        <v>0</v>
      </c>
      <c r="V92" s="8"/>
    </row>
    <row r="93" spans="1:22" ht="27.75" customHeight="1">
      <c r="A93" s="1"/>
      <c r="B93" s="86"/>
      <c r="C93" s="86"/>
      <c r="D93" s="86"/>
      <c r="E93" s="86"/>
      <c r="F93" s="86"/>
      <c r="G93" s="117"/>
      <c r="H93" s="102" t="s">
        <v>33</v>
      </c>
      <c r="I93" s="116"/>
      <c r="J93" s="106">
        <f t="shared" si="21"/>
        <v>408065533</v>
      </c>
      <c r="K93" s="105">
        <f t="shared" si="21"/>
        <v>287387535</v>
      </c>
      <c r="L93" s="107"/>
      <c r="M93" s="108">
        <f t="shared" si="21"/>
        <v>276507923</v>
      </c>
      <c r="N93" s="108">
        <f>SUM(J93:M93)</f>
        <v>971960991</v>
      </c>
      <c r="O93" s="105"/>
      <c r="P93" s="123"/>
      <c r="Q93" s="120"/>
      <c r="R93" s="108">
        <f>SUM(O93:Q93)</f>
        <v>0</v>
      </c>
      <c r="S93" s="108">
        <f>+R93+N93</f>
        <v>971960991</v>
      </c>
      <c r="T93" s="146">
        <f>+(N93/S93)*100</f>
        <v>100</v>
      </c>
      <c r="U93" s="147">
        <f>+(R93/S93)*100</f>
        <v>0</v>
      </c>
      <c r="V93" s="8"/>
    </row>
    <row r="94" spans="1:22" ht="27.75" customHeight="1">
      <c r="A94" s="1"/>
      <c r="B94" s="86"/>
      <c r="C94" s="86"/>
      <c r="D94" s="86"/>
      <c r="E94" s="86"/>
      <c r="F94" s="86"/>
      <c r="G94" s="117"/>
      <c r="H94" s="102" t="s">
        <v>62</v>
      </c>
      <c r="I94" s="116"/>
      <c r="J94" s="106">
        <f t="shared" si="21"/>
        <v>332836958</v>
      </c>
      <c r="K94" s="105">
        <f t="shared" si="21"/>
        <v>226213594</v>
      </c>
      <c r="L94" s="107"/>
      <c r="M94" s="108">
        <f t="shared" si="21"/>
        <v>276479552</v>
      </c>
      <c r="N94" s="108">
        <f>SUM(J94:M94)</f>
        <v>835530104</v>
      </c>
      <c r="O94" s="105"/>
      <c r="P94" s="123"/>
      <c r="Q94" s="120"/>
      <c r="R94" s="108">
        <f>SUM(O94:Q94)</f>
        <v>0</v>
      </c>
      <c r="S94" s="108">
        <f>+R94+N94</f>
        <v>835530104</v>
      </c>
      <c r="T94" s="146">
        <f>+(N94/S94)*100</f>
        <v>100</v>
      </c>
      <c r="U94" s="147">
        <f>+(R94/S94)*100</f>
        <v>0</v>
      </c>
      <c r="V94" s="8"/>
    </row>
    <row r="95" spans="1:22" ht="27.75" customHeight="1">
      <c r="A95" s="1"/>
      <c r="B95" s="86"/>
      <c r="C95" s="86"/>
      <c r="D95" s="86"/>
      <c r="E95" s="86"/>
      <c r="F95" s="86"/>
      <c r="G95" s="117"/>
      <c r="H95" s="102" t="s">
        <v>63</v>
      </c>
      <c r="I95" s="116"/>
      <c r="J95" s="109">
        <f>(+J94/J92)*100</f>
        <v>81.10859462489182</v>
      </c>
      <c r="K95" s="110">
        <f>(+K94/K92)*100</f>
        <v>75.93712573022108</v>
      </c>
      <c r="L95" s="110"/>
      <c r="M95" s="110">
        <f>(+M94/M92)*100</f>
        <v>152.25910461963176</v>
      </c>
      <c r="N95" s="110">
        <f>(+N94/N92)*100</f>
        <v>93.8966160884442</v>
      </c>
      <c r="O95" s="110"/>
      <c r="P95" s="123"/>
      <c r="Q95" s="120"/>
      <c r="R95" s="110"/>
      <c r="S95" s="112">
        <f>(+S94/S92)*100</f>
        <v>93.8966160884442</v>
      </c>
      <c r="T95" s="146"/>
      <c r="U95" s="147"/>
      <c r="V95" s="8"/>
    </row>
    <row r="96" spans="1:22" ht="27.75" customHeight="1">
      <c r="A96" s="1"/>
      <c r="B96" s="86"/>
      <c r="C96" s="86"/>
      <c r="D96" s="86"/>
      <c r="E96" s="86"/>
      <c r="F96" s="86"/>
      <c r="G96" s="117"/>
      <c r="H96" s="102" t="s">
        <v>64</v>
      </c>
      <c r="I96" s="116"/>
      <c r="J96" s="109">
        <f>(+J94/J93)*100</f>
        <v>81.56458487269495</v>
      </c>
      <c r="K96" s="110">
        <f>(+K94/K93)*100</f>
        <v>78.71378067945778</v>
      </c>
      <c r="L96" s="110"/>
      <c r="M96" s="110">
        <f>(+M94/M93)*100</f>
        <v>99.98973953451598</v>
      </c>
      <c r="N96" s="110">
        <f>(+N94/N93)*100</f>
        <v>85.96333718500026</v>
      </c>
      <c r="O96" s="110"/>
      <c r="P96" s="123"/>
      <c r="Q96" s="120"/>
      <c r="R96" s="110"/>
      <c r="S96" s="112">
        <f>(+S94/S93)*100</f>
        <v>85.96333718500026</v>
      </c>
      <c r="T96" s="146"/>
      <c r="U96" s="147"/>
      <c r="V96" s="8"/>
    </row>
    <row r="97" spans="1:22" ht="27.75" customHeight="1">
      <c r="A97" s="1"/>
      <c r="B97" s="86"/>
      <c r="C97" s="86"/>
      <c r="D97" s="86"/>
      <c r="E97" s="86"/>
      <c r="F97" s="86"/>
      <c r="G97" s="117"/>
      <c r="H97" s="102"/>
      <c r="I97" s="116"/>
      <c r="J97" s="103"/>
      <c r="K97" s="105"/>
      <c r="L97" s="103"/>
      <c r="M97" s="105"/>
      <c r="N97" s="105"/>
      <c r="O97" s="105"/>
      <c r="P97" s="123"/>
      <c r="Q97" s="120"/>
      <c r="R97" s="105"/>
      <c r="S97" s="105"/>
      <c r="T97" s="147"/>
      <c r="U97" s="147"/>
      <c r="V97" s="8"/>
    </row>
    <row r="98" spans="1:22" ht="27.75" customHeight="1">
      <c r="A98" s="1"/>
      <c r="B98" s="86"/>
      <c r="C98" s="86"/>
      <c r="D98" s="86"/>
      <c r="E98" s="86"/>
      <c r="F98" s="86" t="s">
        <v>47</v>
      </c>
      <c r="G98" s="117"/>
      <c r="H98" s="113" t="s">
        <v>48</v>
      </c>
      <c r="I98" s="116"/>
      <c r="J98" s="103"/>
      <c r="K98" s="103"/>
      <c r="L98" s="103"/>
      <c r="M98" s="103"/>
      <c r="N98" s="103"/>
      <c r="O98" s="103"/>
      <c r="P98" s="123"/>
      <c r="Q98" s="120"/>
      <c r="R98" s="103"/>
      <c r="S98" s="105"/>
      <c r="T98" s="147"/>
      <c r="U98" s="147"/>
      <c r="V98" s="8"/>
    </row>
    <row r="99" spans="1:22" ht="27.75" customHeight="1">
      <c r="A99" s="1"/>
      <c r="B99" s="86"/>
      <c r="C99" s="86"/>
      <c r="D99" s="86"/>
      <c r="E99" s="86"/>
      <c r="F99" s="86"/>
      <c r="G99" s="117"/>
      <c r="H99" s="102" t="s">
        <v>61</v>
      </c>
      <c r="I99" s="116"/>
      <c r="J99" s="106">
        <v>410359666</v>
      </c>
      <c r="K99" s="105">
        <v>297895913</v>
      </c>
      <c r="L99" s="107"/>
      <c r="M99" s="108">
        <v>181584906</v>
      </c>
      <c r="N99" s="108">
        <f>SUM(J99:M99)</f>
        <v>889840485</v>
      </c>
      <c r="O99" s="105"/>
      <c r="P99" s="123"/>
      <c r="Q99" s="120"/>
      <c r="R99" s="108">
        <f>SUM(O99:Q99)</f>
        <v>0</v>
      </c>
      <c r="S99" s="108">
        <f>+R99+N99</f>
        <v>889840485</v>
      </c>
      <c r="T99" s="146">
        <f>+(N99/S99)*100</f>
        <v>100</v>
      </c>
      <c r="U99" s="147">
        <f>+(R99/S99)*100</f>
        <v>0</v>
      </c>
      <c r="V99" s="8"/>
    </row>
    <row r="100" spans="1:22" ht="27.75" customHeight="1">
      <c r="A100" s="1"/>
      <c r="B100" s="86"/>
      <c r="C100" s="86"/>
      <c r="D100" s="86"/>
      <c r="E100" s="86"/>
      <c r="F100" s="86"/>
      <c r="G100" s="117"/>
      <c r="H100" s="102" t="s">
        <v>33</v>
      </c>
      <c r="I100" s="116"/>
      <c r="J100" s="106">
        <v>408065533</v>
      </c>
      <c r="K100" s="105">
        <v>287387535</v>
      </c>
      <c r="L100" s="107"/>
      <c r="M100" s="108">
        <v>276507923</v>
      </c>
      <c r="N100" s="108">
        <f>SUM(J100:M100)</f>
        <v>971960991</v>
      </c>
      <c r="O100" s="105"/>
      <c r="P100" s="123"/>
      <c r="Q100" s="120"/>
      <c r="R100" s="108">
        <f>SUM(O100:Q100)</f>
        <v>0</v>
      </c>
      <c r="S100" s="108">
        <f>+R100+N100</f>
        <v>971960991</v>
      </c>
      <c r="T100" s="146">
        <f>+(N100/S100)*100</f>
        <v>100</v>
      </c>
      <c r="U100" s="147">
        <f>+(R100/S100)*100</f>
        <v>0</v>
      </c>
      <c r="V100" s="8"/>
    </row>
    <row r="101" spans="1:22" ht="27.75" customHeight="1">
      <c r="A101" s="1"/>
      <c r="B101" s="86"/>
      <c r="C101" s="86"/>
      <c r="D101" s="86"/>
      <c r="E101" s="86"/>
      <c r="F101" s="86"/>
      <c r="G101" s="117"/>
      <c r="H101" s="102" t="s">
        <v>62</v>
      </c>
      <c r="I101" s="116"/>
      <c r="J101" s="106">
        <v>332836958</v>
      </c>
      <c r="K101" s="105">
        <f>958256+225255338</f>
        <v>226213594</v>
      </c>
      <c r="L101" s="107"/>
      <c r="M101" s="108">
        <v>276479552</v>
      </c>
      <c r="N101" s="108">
        <f>SUM(J101:M101)</f>
        <v>835530104</v>
      </c>
      <c r="O101" s="105"/>
      <c r="P101" s="123"/>
      <c r="Q101" s="120"/>
      <c r="R101" s="108">
        <f>SUM(O101:Q101)</f>
        <v>0</v>
      </c>
      <c r="S101" s="108">
        <f>+R101+N101</f>
        <v>835530104</v>
      </c>
      <c r="T101" s="146">
        <f>+(N101/S101)*100</f>
        <v>100</v>
      </c>
      <c r="U101" s="147">
        <f>+(R101/S101)*100</f>
        <v>0</v>
      </c>
      <c r="V101" s="8"/>
    </row>
    <row r="102" spans="1:22" ht="27.75" customHeight="1">
      <c r="A102" s="1"/>
      <c r="B102" s="86"/>
      <c r="C102" s="86"/>
      <c r="D102" s="86"/>
      <c r="E102" s="86"/>
      <c r="F102" s="86"/>
      <c r="G102" s="117"/>
      <c r="H102" s="102" t="s">
        <v>63</v>
      </c>
      <c r="I102" s="116"/>
      <c r="J102" s="109">
        <f>(+J101/J99)*100</f>
        <v>81.10859462489182</v>
      </c>
      <c r="K102" s="110">
        <f>(+K101/K99)*100</f>
        <v>75.93712573022108</v>
      </c>
      <c r="L102" s="110"/>
      <c r="M102" s="110">
        <f>(+M101/M99)*100</f>
        <v>152.25910461963176</v>
      </c>
      <c r="N102" s="110">
        <f>(+N101/N99)*100</f>
        <v>93.8966160884442</v>
      </c>
      <c r="O102" s="110"/>
      <c r="P102" s="123"/>
      <c r="Q102" s="120"/>
      <c r="R102" s="110"/>
      <c r="S102" s="112">
        <f>(+S101/S99)*100</f>
        <v>93.8966160884442</v>
      </c>
      <c r="T102" s="146"/>
      <c r="U102" s="147"/>
      <c r="V102" s="8"/>
    </row>
    <row r="103" spans="1:22" ht="27.75" customHeight="1">
      <c r="A103" s="1"/>
      <c r="B103" s="86"/>
      <c r="C103" s="86"/>
      <c r="D103" s="86"/>
      <c r="E103" s="86"/>
      <c r="F103" s="86"/>
      <c r="G103" s="117"/>
      <c r="H103" s="102" t="s">
        <v>64</v>
      </c>
      <c r="I103" s="116"/>
      <c r="J103" s="109">
        <f>(+J101/J100)*100</f>
        <v>81.56458487269495</v>
      </c>
      <c r="K103" s="110">
        <f>(+K101/K100)*100</f>
        <v>78.71378067945778</v>
      </c>
      <c r="L103" s="110"/>
      <c r="M103" s="110">
        <f>(+M101/M100)*100</f>
        <v>99.98973953451598</v>
      </c>
      <c r="N103" s="110">
        <f>(+N101/N100)*100</f>
        <v>85.96333718500026</v>
      </c>
      <c r="O103" s="110"/>
      <c r="P103" s="123"/>
      <c r="Q103" s="120"/>
      <c r="R103" s="110"/>
      <c r="S103" s="112">
        <f>(+S101/S100)*100</f>
        <v>85.96333718500026</v>
      </c>
      <c r="T103" s="146"/>
      <c r="U103" s="147"/>
      <c r="V103" s="8"/>
    </row>
    <row r="104" spans="1:22" ht="27.75" customHeight="1">
      <c r="A104" s="1"/>
      <c r="B104" s="86"/>
      <c r="C104" s="86"/>
      <c r="D104" s="86"/>
      <c r="E104" s="86"/>
      <c r="F104" s="86"/>
      <c r="G104" s="117"/>
      <c r="H104" s="102"/>
      <c r="I104" s="116"/>
      <c r="J104" s="106"/>
      <c r="K104" s="105"/>
      <c r="L104" s="107"/>
      <c r="M104" s="108"/>
      <c r="N104" s="108"/>
      <c r="O104" s="105"/>
      <c r="P104" s="123"/>
      <c r="Q104" s="120"/>
      <c r="R104" s="108"/>
      <c r="S104" s="108"/>
      <c r="T104" s="146"/>
      <c r="U104" s="147"/>
      <c r="V104" s="8"/>
    </row>
    <row r="105" spans="1:22" ht="51">
      <c r="A105" s="1"/>
      <c r="B105" s="86"/>
      <c r="C105" s="86"/>
      <c r="D105" s="86"/>
      <c r="E105" s="86" t="s">
        <v>49</v>
      </c>
      <c r="F105" s="86"/>
      <c r="G105" s="117"/>
      <c r="H105" s="113" t="s">
        <v>50</v>
      </c>
      <c r="I105" s="116"/>
      <c r="J105" s="103"/>
      <c r="K105" s="103"/>
      <c r="L105" s="103"/>
      <c r="M105" s="103"/>
      <c r="N105" s="103"/>
      <c r="O105" s="103"/>
      <c r="P105" s="123"/>
      <c r="Q105" s="120"/>
      <c r="R105" s="103"/>
      <c r="S105" s="105"/>
      <c r="T105" s="147"/>
      <c r="U105" s="147"/>
      <c r="V105" s="8"/>
    </row>
    <row r="106" spans="1:22" ht="27.75" customHeight="1">
      <c r="A106" s="1"/>
      <c r="B106" s="86"/>
      <c r="C106" s="86"/>
      <c r="D106" s="86"/>
      <c r="E106" s="86"/>
      <c r="F106" s="86"/>
      <c r="G106" s="117"/>
      <c r="H106" s="102" t="s">
        <v>61</v>
      </c>
      <c r="I106" s="116"/>
      <c r="J106" s="106">
        <f aca="true" t="shared" si="22" ref="J106:M108">+J113</f>
        <v>119692229</v>
      </c>
      <c r="K106" s="105">
        <f t="shared" si="22"/>
        <v>110263783</v>
      </c>
      <c r="L106" s="107"/>
      <c r="M106" s="108">
        <f t="shared" si="22"/>
        <v>53275207</v>
      </c>
      <c r="N106" s="108">
        <f>SUM(J106:M106)</f>
        <v>283231219</v>
      </c>
      <c r="O106" s="105"/>
      <c r="P106" s="123"/>
      <c r="Q106" s="120"/>
      <c r="R106" s="108">
        <f>SUM(O106:Q106)</f>
        <v>0</v>
      </c>
      <c r="S106" s="108">
        <f>+R106+N106</f>
        <v>283231219</v>
      </c>
      <c r="T106" s="146">
        <f>+(N106/S106)*100</f>
        <v>100</v>
      </c>
      <c r="U106" s="147">
        <f>+(R106/S106)*100</f>
        <v>0</v>
      </c>
      <c r="V106" s="8"/>
    </row>
    <row r="107" spans="1:22" ht="27.75" customHeight="1">
      <c r="A107" s="1"/>
      <c r="B107" s="86"/>
      <c r="C107" s="86"/>
      <c r="D107" s="86"/>
      <c r="E107" s="86"/>
      <c r="F107" s="86"/>
      <c r="G107" s="117"/>
      <c r="H107" s="102" t="s">
        <v>33</v>
      </c>
      <c r="I107" s="116"/>
      <c r="J107" s="106">
        <f t="shared" si="22"/>
        <v>109185371</v>
      </c>
      <c r="K107" s="105">
        <f t="shared" si="22"/>
        <v>91857448</v>
      </c>
      <c r="L107" s="107"/>
      <c r="M107" s="108">
        <f t="shared" si="22"/>
        <v>75116256</v>
      </c>
      <c r="N107" s="108">
        <f>SUM(J107:M107)</f>
        <v>276159075</v>
      </c>
      <c r="O107" s="105"/>
      <c r="P107" s="123"/>
      <c r="Q107" s="120"/>
      <c r="R107" s="108">
        <f>SUM(O107:Q107)</f>
        <v>0</v>
      </c>
      <c r="S107" s="108">
        <f>+R107+N107</f>
        <v>276159075</v>
      </c>
      <c r="T107" s="146">
        <f>+(N107/S107)*100</f>
        <v>100</v>
      </c>
      <c r="U107" s="147">
        <f>+(R107/S107)*100</f>
        <v>0</v>
      </c>
      <c r="V107" s="8"/>
    </row>
    <row r="108" spans="1:22" ht="27.75" customHeight="1">
      <c r="A108" s="1"/>
      <c r="B108" s="86"/>
      <c r="C108" s="86"/>
      <c r="D108" s="86"/>
      <c r="E108" s="86"/>
      <c r="F108" s="86"/>
      <c r="G108" s="117"/>
      <c r="H108" s="102" t="s">
        <v>62</v>
      </c>
      <c r="I108" s="116"/>
      <c r="J108" s="106">
        <f t="shared" si="22"/>
        <v>81789016</v>
      </c>
      <c r="K108" s="105">
        <f t="shared" si="22"/>
        <v>66468167</v>
      </c>
      <c r="L108" s="107"/>
      <c r="M108" s="108">
        <f t="shared" si="22"/>
        <v>75074273</v>
      </c>
      <c r="N108" s="108">
        <f>SUM(J108:M108)</f>
        <v>223331456</v>
      </c>
      <c r="O108" s="105"/>
      <c r="P108" s="123"/>
      <c r="Q108" s="120"/>
      <c r="R108" s="108">
        <f>SUM(O108:Q108)</f>
        <v>0</v>
      </c>
      <c r="S108" s="108">
        <f>+R108+N108</f>
        <v>223331456</v>
      </c>
      <c r="T108" s="146">
        <f>+(N108/S108)*100</f>
        <v>100</v>
      </c>
      <c r="U108" s="147">
        <f>+(R108/S108)*100</f>
        <v>0</v>
      </c>
      <c r="V108" s="8"/>
    </row>
    <row r="109" spans="1:22" ht="27.75" customHeight="1">
      <c r="A109" s="1"/>
      <c r="B109" s="86"/>
      <c r="C109" s="86"/>
      <c r="D109" s="86"/>
      <c r="E109" s="86"/>
      <c r="F109" s="86"/>
      <c r="G109" s="117"/>
      <c r="H109" s="102" t="s">
        <v>63</v>
      </c>
      <c r="I109" s="116"/>
      <c r="J109" s="109">
        <f>(+J108/J106)*100</f>
        <v>68.33277037559388</v>
      </c>
      <c r="K109" s="110">
        <f>(+K108/K106)*100</f>
        <v>60.2810507598855</v>
      </c>
      <c r="L109" s="110"/>
      <c r="M109" s="110">
        <f>(+M108/M106)*100</f>
        <v>140.91784382930695</v>
      </c>
      <c r="N109" s="110">
        <f>(+N108/N106)*100</f>
        <v>78.8512851049799</v>
      </c>
      <c r="O109" s="110"/>
      <c r="P109" s="123"/>
      <c r="Q109" s="120"/>
      <c r="R109" s="110"/>
      <c r="S109" s="112">
        <f>(+S108/S106)*100</f>
        <v>78.8512851049799</v>
      </c>
      <c r="T109" s="146"/>
      <c r="U109" s="147"/>
      <c r="V109" s="8"/>
    </row>
    <row r="110" spans="1:22" ht="27.75" customHeight="1">
      <c r="A110" s="1"/>
      <c r="B110" s="86"/>
      <c r="C110" s="86"/>
      <c r="D110" s="86"/>
      <c r="E110" s="86"/>
      <c r="F110" s="86"/>
      <c r="G110" s="117"/>
      <c r="H110" s="102" t="s">
        <v>64</v>
      </c>
      <c r="I110" s="116"/>
      <c r="J110" s="109">
        <f>(+J108/J107)*100</f>
        <v>74.9084014194539</v>
      </c>
      <c r="K110" s="110">
        <f>(+K108/K107)*100</f>
        <v>72.36012805406918</v>
      </c>
      <c r="L110" s="110"/>
      <c r="M110" s="110">
        <f>(+M108/M107)*100</f>
        <v>99.94410930172025</v>
      </c>
      <c r="N110" s="110">
        <f>(+N108/N107)*100</f>
        <v>80.87058373873826</v>
      </c>
      <c r="O110" s="110"/>
      <c r="P110" s="123"/>
      <c r="Q110" s="120"/>
      <c r="R110" s="110"/>
      <c r="S110" s="112">
        <f>(+S108/S107)*100</f>
        <v>80.87058373873826</v>
      </c>
      <c r="T110" s="146"/>
      <c r="U110" s="147"/>
      <c r="V110" s="8"/>
    </row>
    <row r="111" spans="1:22" ht="27.75" customHeight="1">
      <c r="A111" s="1"/>
      <c r="B111" s="86"/>
      <c r="C111" s="86"/>
      <c r="D111" s="86"/>
      <c r="E111" s="86"/>
      <c r="F111" s="86"/>
      <c r="G111" s="117"/>
      <c r="H111" s="102"/>
      <c r="I111" s="116"/>
      <c r="J111" s="103"/>
      <c r="K111" s="105"/>
      <c r="L111" s="103"/>
      <c r="M111" s="105"/>
      <c r="N111" s="105"/>
      <c r="O111" s="105"/>
      <c r="P111" s="123"/>
      <c r="Q111" s="120"/>
      <c r="R111" s="105"/>
      <c r="S111" s="105"/>
      <c r="T111" s="147"/>
      <c r="U111" s="147"/>
      <c r="V111" s="8"/>
    </row>
    <row r="112" spans="1:22" ht="51">
      <c r="A112" s="1"/>
      <c r="B112" s="86"/>
      <c r="C112" s="86"/>
      <c r="D112" s="86"/>
      <c r="E112" s="86"/>
      <c r="F112" s="86" t="s">
        <v>51</v>
      </c>
      <c r="G112" s="117"/>
      <c r="H112" s="113" t="s">
        <v>52</v>
      </c>
      <c r="I112" s="116"/>
      <c r="J112" s="103"/>
      <c r="K112" s="103"/>
      <c r="L112" s="103"/>
      <c r="M112" s="103"/>
      <c r="N112" s="103"/>
      <c r="O112" s="103"/>
      <c r="P112" s="123"/>
      <c r="Q112" s="120"/>
      <c r="R112" s="103"/>
      <c r="S112" s="105"/>
      <c r="T112" s="147"/>
      <c r="U112" s="147"/>
      <c r="V112" s="8"/>
    </row>
    <row r="113" spans="1:22" ht="27.75" customHeight="1">
      <c r="A113" s="1"/>
      <c r="B113" s="86"/>
      <c r="C113" s="86"/>
      <c r="D113" s="86"/>
      <c r="E113" s="86"/>
      <c r="F113" s="86"/>
      <c r="G113" s="117"/>
      <c r="H113" s="102" t="s">
        <v>61</v>
      </c>
      <c r="I113" s="116"/>
      <c r="J113" s="106">
        <v>119692229</v>
      </c>
      <c r="K113" s="105">
        <v>110263783</v>
      </c>
      <c r="L113" s="107"/>
      <c r="M113" s="108">
        <v>53275207</v>
      </c>
      <c r="N113" s="108">
        <f>SUM(J113:M113)</f>
        <v>283231219</v>
      </c>
      <c r="O113" s="105"/>
      <c r="P113" s="123"/>
      <c r="Q113" s="120"/>
      <c r="R113" s="108">
        <f>SUM(O113:Q113)</f>
        <v>0</v>
      </c>
      <c r="S113" s="108">
        <f>+R113+N113</f>
        <v>283231219</v>
      </c>
      <c r="T113" s="146">
        <f>+(N113/S113)*100</f>
        <v>100</v>
      </c>
      <c r="U113" s="147">
        <f>+(R113/S113)*100</f>
        <v>0</v>
      </c>
      <c r="V113" s="8"/>
    </row>
    <row r="114" spans="1:22" ht="27.75" customHeight="1">
      <c r="A114" s="1"/>
      <c r="B114" s="86"/>
      <c r="C114" s="86"/>
      <c r="D114" s="86"/>
      <c r="E114" s="86"/>
      <c r="F114" s="86"/>
      <c r="G114" s="117"/>
      <c r="H114" s="102" t="s">
        <v>33</v>
      </c>
      <c r="I114" s="116"/>
      <c r="J114" s="106">
        <v>109185371</v>
      </c>
      <c r="K114" s="105">
        <v>91857448</v>
      </c>
      <c r="L114" s="107"/>
      <c r="M114" s="108">
        <v>75116256</v>
      </c>
      <c r="N114" s="108">
        <f>SUM(J114:M114)</f>
        <v>276159075</v>
      </c>
      <c r="O114" s="105"/>
      <c r="P114" s="123"/>
      <c r="Q114" s="120"/>
      <c r="R114" s="108">
        <f>SUM(O114:Q114)</f>
        <v>0</v>
      </c>
      <c r="S114" s="108">
        <f>+R114+N114</f>
        <v>276159075</v>
      </c>
      <c r="T114" s="146">
        <f>+(N114/S114)*100</f>
        <v>100</v>
      </c>
      <c r="U114" s="147">
        <f>+(R114/S114)*100</f>
        <v>0</v>
      </c>
      <c r="V114" s="8"/>
    </row>
    <row r="115" spans="1:22" ht="27.75" customHeight="1">
      <c r="A115" s="1"/>
      <c r="B115" s="86"/>
      <c r="C115" s="86"/>
      <c r="D115" s="86"/>
      <c r="E115" s="86"/>
      <c r="F115" s="86"/>
      <c r="G115" s="117"/>
      <c r="H115" s="102" t="s">
        <v>62</v>
      </c>
      <c r="I115" s="116"/>
      <c r="J115" s="106">
        <v>81789016</v>
      </c>
      <c r="K115" s="105">
        <f>187728+66280439</f>
        <v>66468167</v>
      </c>
      <c r="L115" s="107"/>
      <c r="M115" s="108">
        <v>75074273</v>
      </c>
      <c r="N115" s="108">
        <f>SUM(J115:M115)</f>
        <v>223331456</v>
      </c>
      <c r="O115" s="105"/>
      <c r="P115" s="123"/>
      <c r="Q115" s="120"/>
      <c r="R115" s="108">
        <f>SUM(O115:Q115)</f>
        <v>0</v>
      </c>
      <c r="S115" s="108">
        <f>+R115+N115</f>
        <v>223331456</v>
      </c>
      <c r="T115" s="146">
        <f>+(N115/S115)*100</f>
        <v>100</v>
      </c>
      <c r="U115" s="147">
        <f>+(R115/S115)*100</f>
        <v>0</v>
      </c>
      <c r="V115" s="8"/>
    </row>
    <row r="116" spans="1:22" ht="27.75" customHeight="1">
      <c r="A116" s="1"/>
      <c r="B116" s="86"/>
      <c r="C116" s="86"/>
      <c r="D116" s="86"/>
      <c r="E116" s="86"/>
      <c r="F116" s="86"/>
      <c r="G116" s="117"/>
      <c r="H116" s="102" t="s">
        <v>63</v>
      </c>
      <c r="I116" s="116"/>
      <c r="J116" s="109">
        <f>(+J115/J113)*100</f>
        <v>68.33277037559388</v>
      </c>
      <c r="K116" s="110">
        <f>(+K115/K113)*100</f>
        <v>60.2810507598855</v>
      </c>
      <c r="L116" s="110"/>
      <c r="M116" s="110">
        <f>(+M115/M113)*100</f>
        <v>140.91784382930695</v>
      </c>
      <c r="N116" s="110">
        <f>(+N115/N113)*100</f>
        <v>78.8512851049799</v>
      </c>
      <c r="O116" s="110"/>
      <c r="P116" s="123"/>
      <c r="Q116" s="120"/>
      <c r="R116" s="110"/>
      <c r="S116" s="112">
        <f>(+S115/S113)*100</f>
        <v>78.8512851049799</v>
      </c>
      <c r="T116" s="100"/>
      <c r="U116" s="101"/>
      <c r="V116" s="8"/>
    </row>
    <row r="117" spans="1:22" ht="27.75" customHeight="1">
      <c r="A117" s="1"/>
      <c r="B117" s="86"/>
      <c r="C117" s="86"/>
      <c r="D117" s="86"/>
      <c r="E117" s="86"/>
      <c r="F117" s="86"/>
      <c r="G117" s="117"/>
      <c r="H117" s="102" t="s">
        <v>64</v>
      </c>
      <c r="I117" s="116"/>
      <c r="J117" s="109">
        <f>(+J115/J114)*100</f>
        <v>74.9084014194539</v>
      </c>
      <c r="K117" s="110">
        <f>(+K115/K114)*100</f>
        <v>72.36012805406918</v>
      </c>
      <c r="L117" s="110"/>
      <c r="M117" s="110">
        <f>(+M115/M114)*100</f>
        <v>99.94410930172025</v>
      </c>
      <c r="N117" s="110">
        <f>(+N115/N114)*100</f>
        <v>80.87058373873826</v>
      </c>
      <c r="O117" s="110"/>
      <c r="P117" s="123"/>
      <c r="Q117" s="120"/>
      <c r="R117" s="110"/>
      <c r="S117" s="112">
        <f>(+S115/S114)*100</f>
        <v>80.87058373873826</v>
      </c>
      <c r="T117" s="100"/>
      <c r="U117" s="101"/>
      <c r="V117" s="8"/>
    </row>
    <row r="118" spans="1:22" ht="27.75" customHeight="1">
      <c r="A118" s="1"/>
      <c r="B118" s="22"/>
      <c r="C118" s="22"/>
      <c r="D118" s="23"/>
      <c r="E118" s="24"/>
      <c r="F118" s="22"/>
      <c r="G118" s="25"/>
      <c r="H118" s="26"/>
      <c r="I118" s="27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9"/>
      <c r="U118" s="29"/>
      <c r="V118" s="8"/>
    </row>
    <row r="119" spans="1:22" ht="27.75" customHeight="1">
      <c r="A119" s="1"/>
      <c r="B119" s="31"/>
      <c r="C119" s="31"/>
      <c r="D119" s="31"/>
      <c r="E119" s="31"/>
      <c r="F119" s="31"/>
      <c r="G119" s="32"/>
      <c r="H119" s="33"/>
      <c r="I119" s="34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1"/>
    </row>
    <row r="120" spans="1:22" ht="23.25">
      <c r="A120" s="9" t="s">
        <v>20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 t="s">
        <v>20</v>
      </c>
    </row>
    <row r="121" spans="1:22" ht="23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10"/>
      <c r="S121" s="10"/>
      <c r="T121" s="10"/>
      <c r="U121" s="10"/>
      <c r="V121" s="9"/>
    </row>
    <row r="122" spans="1:22" ht="23.25">
      <c r="A122" s="9"/>
      <c r="B122" s="11"/>
      <c r="C122" s="11"/>
      <c r="D122" s="11"/>
      <c r="E122" s="11"/>
      <c r="F122" s="11"/>
      <c r="G122" s="9"/>
      <c r="H122" s="9"/>
      <c r="I122" s="9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9"/>
    </row>
    <row r="123" spans="1:22" ht="23.25">
      <c r="A123" s="9"/>
      <c r="B123" s="11"/>
      <c r="C123" s="11"/>
      <c r="D123" s="11"/>
      <c r="E123" s="11"/>
      <c r="F123" s="11"/>
      <c r="G123" s="9"/>
      <c r="H123" s="12"/>
      <c r="I123" s="9"/>
      <c r="J123" s="13"/>
      <c r="K123" s="13"/>
      <c r="L123" s="13"/>
      <c r="M123" s="13"/>
      <c r="N123" s="13"/>
      <c r="O123" s="14"/>
      <c r="P123" s="14"/>
      <c r="Q123" s="14"/>
      <c r="R123" s="13"/>
      <c r="S123" s="15"/>
      <c r="T123" s="15"/>
      <c r="U123" s="15"/>
      <c r="V123" s="9"/>
    </row>
    <row r="124" spans="1:22" ht="23.25">
      <c r="A124" s="9"/>
      <c r="B124" s="16"/>
      <c r="C124" s="16"/>
      <c r="D124" s="16"/>
      <c r="E124" s="16"/>
      <c r="F124" s="16"/>
      <c r="G124" s="9"/>
      <c r="H124" s="11"/>
      <c r="I124" s="9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9"/>
    </row>
    <row r="125" spans="1:22" ht="23.25">
      <c r="A125" s="9"/>
      <c r="B125" s="16"/>
      <c r="C125" s="16"/>
      <c r="D125" s="16"/>
      <c r="E125" s="16"/>
      <c r="F125" s="16"/>
      <c r="G125" s="9"/>
      <c r="H125" s="16"/>
      <c r="I125" s="9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9"/>
    </row>
    <row r="126" spans="1:22" ht="23.25">
      <c r="A126" s="9"/>
      <c r="B126" s="17"/>
      <c r="C126" s="17"/>
      <c r="D126" s="17"/>
      <c r="E126" s="17"/>
      <c r="F126" s="17"/>
      <c r="G126" s="18"/>
      <c r="H126" s="18"/>
      <c r="I126" s="18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9"/>
    </row>
    <row r="127" spans="1:22" ht="23.25">
      <c r="A127" s="9"/>
      <c r="B127" s="17"/>
      <c r="C127" s="17"/>
      <c r="D127" s="17"/>
      <c r="E127" s="17"/>
      <c r="F127" s="17"/>
      <c r="G127" s="18"/>
      <c r="H127" s="18"/>
      <c r="I127" s="1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9"/>
    </row>
    <row r="128" spans="1:22" ht="23.25">
      <c r="A128" s="9"/>
      <c r="B128" s="17"/>
      <c r="C128" s="17"/>
      <c r="D128" s="17"/>
      <c r="E128" s="17"/>
      <c r="F128" s="17"/>
      <c r="G128" s="18"/>
      <c r="H128" s="19"/>
      <c r="I128" s="19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9"/>
    </row>
    <row r="129" spans="1:22" ht="23.25">
      <c r="A129" s="9"/>
      <c r="B129" s="17"/>
      <c r="C129" s="17"/>
      <c r="D129" s="17"/>
      <c r="E129" s="17"/>
      <c r="F129" s="17"/>
      <c r="G129" s="18"/>
      <c r="H129" s="19"/>
      <c r="I129" s="19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9"/>
    </row>
    <row r="130" spans="1:22" ht="23.25">
      <c r="A130" s="9"/>
      <c r="B130" s="17"/>
      <c r="C130" s="17"/>
      <c r="D130" s="17"/>
      <c r="E130" s="17"/>
      <c r="F130" s="17"/>
      <c r="G130" s="18"/>
      <c r="H130" s="18"/>
      <c r="I130" s="18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9"/>
    </row>
    <row r="131" spans="1:22" ht="23.25">
      <c r="A131" s="9"/>
      <c r="B131" s="17"/>
      <c r="C131" s="17"/>
      <c r="D131" s="17"/>
      <c r="E131" s="17"/>
      <c r="F131" s="17"/>
      <c r="G131" s="18"/>
      <c r="H131" s="18"/>
      <c r="I131" s="18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9"/>
    </row>
    <row r="132" spans="1:22" ht="23.25">
      <c r="A132" s="9"/>
      <c r="B132" s="17"/>
      <c r="C132" s="17"/>
      <c r="D132" s="17"/>
      <c r="E132" s="17"/>
      <c r="F132" s="17"/>
      <c r="G132" s="18"/>
      <c r="H132" s="18"/>
      <c r="I132" s="18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9"/>
    </row>
    <row r="133" spans="1:22" ht="23.25">
      <c r="A133" s="9"/>
      <c r="B133" s="17"/>
      <c r="C133" s="17"/>
      <c r="D133" s="17"/>
      <c r="E133" s="17"/>
      <c r="F133" s="17"/>
      <c r="G133" s="18"/>
      <c r="H133" s="18"/>
      <c r="I133" s="18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9"/>
    </row>
    <row r="134" spans="1:22" ht="23.25">
      <c r="A134" s="9"/>
      <c r="B134" s="17"/>
      <c r="C134" s="17"/>
      <c r="D134" s="17"/>
      <c r="E134" s="17"/>
      <c r="F134" s="17"/>
      <c r="G134" s="18"/>
      <c r="H134" s="18"/>
      <c r="I134" s="18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9"/>
    </row>
    <row r="135" spans="1:22" ht="23.25">
      <c r="A135" s="9"/>
      <c r="B135" s="17"/>
      <c r="C135" s="17"/>
      <c r="D135" s="17"/>
      <c r="E135" s="17"/>
      <c r="F135" s="17"/>
      <c r="G135" s="18"/>
      <c r="H135" s="18"/>
      <c r="I135" s="18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9"/>
    </row>
    <row r="136" spans="1:22" ht="23.25">
      <c r="A136" s="9"/>
      <c r="B136" s="17"/>
      <c r="C136" s="17"/>
      <c r="D136" s="17"/>
      <c r="E136" s="17"/>
      <c r="F136" s="17"/>
      <c r="G136" s="18"/>
      <c r="H136" s="18"/>
      <c r="I136" s="18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9"/>
    </row>
    <row r="137" spans="1:22" ht="23.25">
      <c r="A137" s="9"/>
      <c r="B137" s="17"/>
      <c r="C137" s="17"/>
      <c r="D137" s="17"/>
      <c r="E137" s="17"/>
      <c r="F137" s="17"/>
      <c r="G137" s="18"/>
      <c r="H137" s="18"/>
      <c r="I137" s="18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9"/>
    </row>
    <row r="138" spans="1:22" ht="23.25">
      <c r="A138" s="9"/>
      <c r="B138" s="17"/>
      <c r="C138" s="17"/>
      <c r="D138" s="17"/>
      <c r="E138" s="17"/>
      <c r="F138" s="17"/>
      <c r="G138" s="18"/>
      <c r="H138" s="18"/>
      <c r="I138" s="18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9"/>
    </row>
    <row r="139" spans="1:22" ht="23.25">
      <c r="A139" s="9"/>
      <c r="B139" s="17"/>
      <c r="C139" s="17"/>
      <c r="D139" s="17"/>
      <c r="E139" s="17"/>
      <c r="F139" s="17"/>
      <c r="G139" s="18"/>
      <c r="H139" s="18"/>
      <c r="I139" s="1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9"/>
    </row>
    <row r="140" spans="1:22" ht="23.25">
      <c r="A140" s="9"/>
      <c r="B140" s="17"/>
      <c r="C140" s="17"/>
      <c r="D140" s="17"/>
      <c r="E140" s="17"/>
      <c r="F140" s="17"/>
      <c r="G140" s="18"/>
      <c r="H140" s="18"/>
      <c r="I140" s="18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9"/>
    </row>
    <row r="141" spans="1:22" ht="23.25">
      <c r="A141" s="9"/>
      <c r="B141" s="17"/>
      <c r="C141" s="17"/>
      <c r="D141" s="17"/>
      <c r="E141" s="17"/>
      <c r="F141" s="17"/>
      <c r="G141" s="18"/>
      <c r="H141" s="18"/>
      <c r="I141" s="18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9"/>
    </row>
    <row r="142" spans="1:22" ht="23.25">
      <c r="A142" s="9"/>
      <c r="B142" s="17"/>
      <c r="C142" s="17"/>
      <c r="D142" s="17"/>
      <c r="E142" s="17"/>
      <c r="F142" s="17"/>
      <c r="G142" s="18"/>
      <c r="H142" s="18"/>
      <c r="I142" s="1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23.25">
      <c r="A143" s="9"/>
      <c r="B143" s="17"/>
      <c r="C143" s="17"/>
      <c r="D143" s="17"/>
      <c r="E143" s="17"/>
      <c r="F143" s="17"/>
      <c r="G143" s="18"/>
      <c r="H143" s="18"/>
      <c r="I143" s="18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9"/>
    </row>
    <row r="144" spans="1:22" ht="23.25">
      <c r="A144" s="9"/>
      <c r="B144" s="17"/>
      <c r="C144" s="17"/>
      <c r="D144" s="17"/>
      <c r="E144" s="17"/>
      <c r="F144" s="17"/>
      <c r="G144" s="18"/>
      <c r="H144" s="18"/>
      <c r="I144" s="18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9"/>
    </row>
    <row r="145" spans="1:22" ht="23.25">
      <c r="A145" s="9"/>
      <c r="B145" s="17"/>
      <c r="C145" s="17"/>
      <c r="D145" s="17"/>
      <c r="E145" s="17"/>
      <c r="F145" s="17"/>
      <c r="G145" s="18"/>
      <c r="H145" s="18"/>
      <c r="I145" s="1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9"/>
    </row>
    <row r="146" spans="1:22" ht="23.25">
      <c r="A146" s="9"/>
      <c r="B146" s="17"/>
      <c r="C146" s="17"/>
      <c r="D146" s="17"/>
      <c r="E146" s="17"/>
      <c r="F146" s="17"/>
      <c r="G146" s="18"/>
      <c r="H146" s="18"/>
      <c r="I146" s="18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9"/>
    </row>
    <row r="147" spans="1:22" ht="23.25">
      <c r="A147" s="9"/>
      <c r="B147" s="17"/>
      <c r="C147" s="17"/>
      <c r="D147" s="17"/>
      <c r="E147" s="17"/>
      <c r="F147" s="17"/>
      <c r="G147" s="18"/>
      <c r="H147" s="18"/>
      <c r="I147" s="1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9"/>
    </row>
    <row r="148" spans="1:22" ht="23.25">
      <c r="A148" s="9"/>
      <c r="B148" s="17"/>
      <c r="C148" s="17"/>
      <c r="D148" s="17"/>
      <c r="E148" s="17"/>
      <c r="F148" s="17"/>
      <c r="G148" s="18"/>
      <c r="H148" s="18"/>
      <c r="I148" s="1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9"/>
    </row>
    <row r="149" spans="1:22" ht="23.25">
      <c r="A149" s="9"/>
      <c r="B149" s="17"/>
      <c r="C149" s="17"/>
      <c r="D149" s="17"/>
      <c r="E149" s="17"/>
      <c r="F149" s="17"/>
      <c r="G149" s="18"/>
      <c r="H149" s="18"/>
      <c r="I149" s="1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9"/>
    </row>
    <row r="150" spans="1:22" ht="23.25">
      <c r="A150" s="9"/>
      <c r="B150" s="17"/>
      <c r="C150" s="17"/>
      <c r="D150" s="17"/>
      <c r="E150" s="17"/>
      <c r="F150" s="17"/>
      <c r="G150" s="18"/>
      <c r="H150" s="18"/>
      <c r="I150" s="1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9"/>
    </row>
    <row r="151" spans="1:22" ht="23.25">
      <c r="A151" s="9"/>
      <c r="B151" s="17"/>
      <c r="C151" s="17"/>
      <c r="D151" s="17"/>
      <c r="E151" s="17"/>
      <c r="F151" s="17"/>
      <c r="G151" s="18"/>
      <c r="H151" s="18"/>
      <c r="I151" s="1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23.25">
      <c r="A152" s="9"/>
      <c r="B152" s="17"/>
      <c r="C152" s="17"/>
      <c r="D152" s="17"/>
      <c r="E152" s="17"/>
      <c r="F152" s="17"/>
      <c r="G152" s="18"/>
      <c r="H152" s="18"/>
      <c r="I152" s="1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9"/>
    </row>
    <row r="153" spans="1:22" ht="23.25">
      <c r="A153" s="9"/>
      <c r="B153" s="17"/>
      <c r="C153" s="17"/>
      <c r="D153" s="17"/>
      <c r="E153" s="17"/>
      <c r="F153" s="17"/>
      <c r="G153" s="18"/>
      <c r="H153" s="18"/>
      <c r="I153" s="1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9"/>
    </row>
    <row r="154" spans="1:22" ht="23.25">
      <c r="A154" s="9"/>
      <c r="B154" s="17"/>
      <c r="C154" s="17"/>
      <c r="D154" s="17"/>
      <c r="E154" s="17"/>
      <c r="F154" s="17"/>
      <c r="G154" s="18"/>
      <c r="H154" s="18"/>
      <c r="I154" s="1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9"/>
    </row>
    <row r="155" spans="1:22" ht="23.25">
      <c r="A155" s="9"/>
      <c r="B155" s="17"/>
      <c r="C155" s="17"/>
      <c r="D155" s="17"/>
      <c r="E155" s="17"/>
      <c r="F155" s="17"/>
      <c r="G155" s="18"/>
      <c r="H155" s="18"/>
      <c r="I155" s="1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9"/>
    </row>
    <row r="156" spans="1:22" ht="23.25">
      <c r="A156" s="9"/>
      <c r="B156" s="17"/>
      <c r="C156" s="17"/>
      <c r="D156" s="17"/>
      <c r="E156" s="17"/>
      <c r="F156" s="17"/>
      <c r="G156" s="18"/>
      <c r="H156" s="18"/>
      <c r="I156" s="1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9"/>
    </row>
    <row r="157" spans="1:22" ht="23.25">
      <c r="A157" s="9"/>
      <c r="B157" s="17"/>
      <c r="C157" s="17"/>
      <c r="D157" s="17"/>
      <c r="E157" s="17"/>
      <c r="F157" s="17"/>
      <c r="G157" s="18"/>
      <c r="H157" s="18"/>
      <c r="I157" s="1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23.25">
      <c r="A158" s="9"/>
      <c r="B158" s="17"/>
      <c r="C158" s="17"/>
      <c r="D158" s="17"/>
      <c r="E158" s="17"/>
      <c r="F158" s="17"/>
      <c r="G158" s="18"/>
      <c r="H158" s="18"/>
      <c r="I158" s="1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9"/>
    </row>
    <row r="159" spans="1:22" ht="23.25">
      <c r="A159" s="9"/>
      <c r="B159" s="17"/>
      <c r="C159" s="17"/>
      <c r="D159" s="17"/>
      <c r="E159" s="17"/>
      <c r="F159" s="17"/>
      <c r="G159" s="18"/>
      <c r="H159" s="18"/>
      <c r="I159" s="18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9"/>
    </row>
    <row r="160" spans="1:22" ht="23.25">
      <c r="A160" s="9"/>
      <c r="B160" s="17"/>
      <c r="C160" s="17"/>
      <c r="D160" s="17"/>
      <c r="E160" s="17"/>
      <c r="F160" s="17"/>
      <c r="G160" s="18"/>
      <c r="H160" s="18"/>
      <c r="I160" s="1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9"/>
    </row>
    <row r="161" spans="1:22" ht="23.25">
      <c r="A161" s="9"/>
      <c r="B161" s="17"/>
      <c r="C161" s="17"/>
      <c r="D161" s="17"/>
      <c r="E161" s="17"/>
      <c r="F161" s="17"/>
      <c r="G161" s="18"/>
      <c r="H161" s="18"/>
      <c r="I161" s="1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9"/>
    </row>
    <row r="162" spans="1:22" ht="23.25">
      <c r="A162" s="9"/>
      <c r="B162" s="17"/>
      <c r="C162" s="17"/>
      <c r="D162" s="17"/>
      <c r="E162" s="17"/>
      <c r="F162" s="17"/>
      <c r="G162" s="18"/>
      <c r="H162" s="18"/>
      <c r="I162" s="1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9"/>
    </row>
    <row r="163" spans="1:22" ht="23.25">
      <c r="A163" s="9"/>
      <c r="B163" s="17"/>
      <c r="C163" s="17"/>
      <c r="D163" s="17"/>
      <c r="E163" s="17"/>
      <c r="F163" s="17"/>
      <c r="G163" s="18"/>
      <c r="H163" s="18"/>
      <c r="I163" s="1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9"/>
    </row>
    <row r="164" spans="1:22" ht="23.25">
      <c r="A164" s="9"/>
      <c r="B164" s="17"/>
      <c r="C164" s="17"/>
      <c r="D164" s="17"/>
      <c r="E164" s="17"/>
      <c r="F164" s="17"/>
      <c r="G164" s="18"/>
      <c r="H164" s="18"/>
      <c r="I164" s="1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9"/>
    </row>
    <row r="165" spans="2:22" ht="23.25">
      <c r="B165" s="9"/>
      <c r="C165" s="9"/>
      <c r="D165" s="9"/>
      <c r="E165" s="9"/>
      <c r="F165" s="9"/>
      <c r="G165" s="9"/>
      <c r="H165" s="9"/>
      <c r="I165" s="9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9"/>
    </row>
  </sheetData>
  <sheetProtection/>
  <mergeCells count="3">
    <mergeCell ref="L1:N1"/>
    <mergeCell ref="S7:U7"/>
    <mergeCell ref="T8:U8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2013-04-24T22:56:15Z</cp:lastPrinted>
  <dcterms:created xsi:type="dcterms:W3CDTF">2010-04-17T18:31:59Z</dcterms:created>
  <dcterms:modified xsi:type="dcterms:W3CDTF">2013-04-24T22:56:51Z</dcterms:modified>
  <cp:category/>
  <cp:version/>
  <cp:contentType/>
  <cp:contentStatus/>
</cp:coreProperties>
</file>