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90" activeTab="0"/>
  </bookViews>
  <sheets>
    <sheet name="G1H" sheetId="1" r:id="rId1"/>
  </sheets>
  <definedNames>
    <definedName name="_Fill" hidden="1">#REF!</definedName>
    <definedName name="A_impresión_IM">#REF!</definedName>
    <definedName name="_xlnm.Print_Area" localSheetId="0">'G1H'!$A$1:$V$142</definedName>
    <definedName name="DIFERENCIAS">#N/A</definedName>
    <definedName name="FORM" localSheetId="0">'G1H'!$A$143</definedName>
    <definedName name="FORM">#REF!</definedName>
    <definedName name="_xlnm.Print_Titles" localSheetId="0">'G1H'!$6:$10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<sst xmlns="http://schemas.openxmlformats.org/spreadsheetml/2006/main" count="160" uniqueCount="75">
  <si>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</si>
  <si>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</si>
  <si>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</si>
  <si>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</si>
  <si>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</si>
  <si>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</si>
  <si>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</si>
  <si>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</si>
  <si>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</si>
  <si>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</si>
  <si>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</si>
  <si>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</si>
  <si>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</si>
  <si>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</si>
  <si>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</si>
  <si>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</si>
  <si>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</si>
  <si>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</si>
  <si>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</si>
  <si>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</si>
  <si>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</si>
  <si>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</si>
  <si>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</si>
  <si>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</si>
  <si>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</si>
  <si>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</si>
  <si>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</si>
  <si>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 xml:space="preserve">EJERCICIO FUNCIONAL PROGRAMÁTICO ECONÓMICO DEL GASTO PROGRAMABLE EN FLUJO DE EFECTIVO </t>
  </si>
  <si>
    <t>TOTAL MODIFICADO</t>
  </si>
  <si>
    <t>1</t>
  </si>
  <si>
    <t>GOBIERNO</t>
  </si>
  <si>
    <t xml:space="preserve">  Modificado</t>
  </si>
  <si>
    <t>Función Pública</t>
  </si>
  <si>
    <t>001</t>
  </si>
  <si>
    <t>Función Pública y Buen Gobierno</t>
  </si>
  <si>
    <t>O001</t>
  </si>
  <si>
    <t>Actividades de Apoyo a la Función Pública y Buen Gobierno</t>
  </si>
  <si>
    <t>3</t>
  </si>
  <si>
    <t>5</t>
  </si>
  <si>
    <t>002</t>
  </si>
  <si>
    <t>Servicios de Apoyo Administrativo</t>
  </si>
  <si>
    <t>M001</t>
  </si>
  <si>
    <t>Actividades de Apoyo Administrativo</t>
  </si>
  <si>
    <t>TOTAL APROBADO</t>
  </si>
  <si>
    <t>TOTAL PAGADO</t>
  </si>
  <si>
    <t>PORCENTAJE DE EJERCICIO PAG/APROB</t>
  </si>
  <si>
    <t>PORCENTAJE DE EJERCICIO PAG/MODIF</t>
  </si>
  <si>
    <t xml:space="preserve">  Aprobado</t>
  </si>
  <si>
    <t xml:space="preserve">  Pagado</t>
  </si>
  <si>
    <t xml:space="preserve">  Porcentaje de Ejercicio Pag/Aprob</t>
  </si>
  <si>
    <t xml:space="preserve">  Porcentaje de Ejercicio Pag/Modif</t>
  </si>
  <si>
    <t>01</t>
  </si>
  <si>
    <t>Coordinación de la Política de Gobierno</t>
  </si>
  <si>
    <t>04</t>
  </si>
  <si>
    <t>101</t>
  </si>
  <si>
    <t>E021</t>
  </si>
  <si>
    <t>K024</t>
  </si>
  <si>
    <t>K027</t>
  </si>
  <si>
    <t>K029</t>
  </si>
  <si>
    <t>Programa de Adquisiciones</t>
  </si>
  <si>
    <t xml:space="preserve">  Original</t>
  </si>
  <si>
    <t xml:space="preserve">  Ejercido</t>
  </si>
  <si>
    <t xml:space="preserve">  Porcentaje de Ejercicio Ejer/Orig</t>
  </si>
  <si>
    <t xml:space="preserve">  Porcentaje de Ejercicio Ejer/Modif</t>
  </si>
  <si>
    <t>102</t>
  </si>
  <si>
    <t>Otros servicios financieros de Banca de Desarrollo</t>
  </si>
  <si>
    <t>E022</t>
  </si>
  <si>
    <t>Servicios Bancarios Fronterizos</t>
  </si>
  <si>
    <t>BANCO NACIONAL DEL EJÉRCITO, FUERZA AÉREA Y ARMADA, S.N.C.</t>
  </si>
  <si>
    <t>Financiamiento y recuperación de banca de desarrollo</t>
  </si>
  <si>
    <t>Financiamiento al personal de las fuerzas armadas</t>
  </si>
  <si>
    <t>Otros Proyectos de infraestructura gubernamental</t>
  </si>
  <si>
    <t>Otros Proyectos de infraestructura</t>
  </si>
  <si>
    <t>Asuntos Financieros y Hacendarios</t>
  </si>
  <si>
    <t>Asuntos Financieros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</si>
</sst>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.0"/>
    <numFmt numFmtId="166" formatCode="#,##0_);\(#,##0\)"/>
    <numFmt numFmtId="167" formatCode="_-[$€-2]* #,##0.00_-;\-[$€-2]* #,##0.00_-;_-[$€-2]* &quot;-&quot;??_-"/>
    <numFmt numFmtId="168" formatCode="00#"/>
    <numFmt numFmtId="169" formatCode="h:mm"/>
    <numFmt numFmtId="170" formatCode="0#"/>
    <numFmt numFmtId="171" formatCode="###\ ###\ ###\ ##0_);\(###\ ###\ ###\ ##0\)"/>
    <numFmt numFmtId="172" formatCode="\ ###\ ###\ ###\ ###\ ##0"/>
    <numFmt numFmtId="173" formatCode="##\ ###\ ##0_);\(#\ ###\)"/>
  </numFmts>
  <fonts count="39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u val="single"/>
      <sz val="21"/>
      <color indexed="8"/>
      <name val="Times New Roman"/>
      <family val="1"/>
    </font>
    <font>
      <sz val="20"/>
      <color indexed="8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7" fontId="0" fillId="0" borderId="0" applyFon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55">
    <xf numFmtId="0" fontId="0" fillId="0" borderId="0" xfId="0" applyAlignment="1">
      <alignment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9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0" fillId="16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Alignment="1">
      <alignment horizontal="centerContinuous" vertical="center"/>
    </xf>
    <xf numFmtId="164" fontId="26" fillId="0" borderId="0" xfId="0" applyNumberFormat="1" applyFont="1" applyFill="1" applyAlignment="1">
      <alignment horizontal="centerContinuous" vertical="center"/>
    </xf>
    <xf numFmtId="0" fontId="27" fillId="0" borderId="10" xfId="0" applyFont="1" applyBorder="1" applyAlignment="1">
      <alignment/>
    </xf>
    <xf numFmtId="170" fontId="27" fillId="0" borderId="11" xfId="0" applyNumberFormat="1" applyFont="1" applyFill="1" applyBorder="1" applyAlignment="1">
      <alignment horizontal="center" vertical="top"/>
    </xf>
    <xf numFmtId="168" fontId="27" fillId="0" borderId="11" xfId="0" applyNumberFormat="1" applyFont="1" applyFill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172" fontId="27" fillId="0" borderId="10" xfId="0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 vertical="top"/>
    </xf>
    <xf numFmtId="49" fontId="27" fillId="0" borderId="13" xfId="0" applyNumberFormat="1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vertical="top"/>
    </xf>
    <xf numFmtId="49" fontId="27" fillId="0" borderId="14" xfId="0" applyNumberFormat="1" applyFont="1" applyFill="1" applyBorder="1" applyAlignment="1">
      <alignment vertical="top"/>
    </xf>
    <xf numFmtId="49" fontId="27" fillId="0" borderId="15" xfId="0" applyNumberFormat="1" applyFont="1" applyFill="1" applyBorder="1" applyAlignment="1">
      <alignment vertical="top"/>
    </xf>
    <xf numFmtId="171" fontId="27" fillId="0" borderId="13" xfId="0" applyNumberFormat="1" applyFont="1" applyFill="1" applyBorder="1" applyAlignment="1">
      <alignment vertical="top"/>
    </xf>
    <xf numFmtId="0" fontId="27" fillId="0" borderId="13" xfId="0" applyNumberFormat="1" applyFont="1" applyFill="1" applyBorder="1" applyAlignment="1">
      <alignment vertical="top"/>
    </xf>
    <xf numFmtId="164" fontId="0" fillId="24" borderId="16" xfId="0" applyNumberFormat="1" applyFont="1" applyFill="1" applyBorder="1" applyAlignment="1">
      <alignment horizontal="centerContinuous" vertical="center"/>
    </xf>
    <xf numFmtId="164" fontId="0" fillId="24" borderId="17" xfId="0" applyNumberFormat="1" applyFont="1" applyFill="1" applyBorder="1" applyAlignment="1">
      <alignment horizontal="centerContinuous" vertical="center"/>
    </xf>
    <xf numFmtId="164" fontId="0" fillId="24" borderId="16" xfId="0" applyNumberFormat="1" applyFont="1" applyFill="1" applyBorder="1" applyAlignment="1">
      <alignment vertical="center"/>
    </xf>
    <xf numFmtId="164" fontId="0" fillId="24" borderId="17" xfId="0" applyNumberFormat="1" applyFont="1" applyFill="1" applyBorder="1" applyAlignment="1">
      <alignment vertical="center"/>
    </xf>
    <xf numFmtId="164" fontId="0" fillId="24" borderId="18" xfId="0" applyNumberFormat="1" applyFont="1" applyFill="1" applyBorder="1" applyAlignment="1">
      <alignment vertical="center"/>
    </xf>
    <xf numFmtId="164" fontId="0" fillId="24" borderId="19" xfId="0" applyNumberFormat="1" applyFont="1" applyFill="1" applyBorder="1" applyAlignment="1">
      <alignment horizontal="centerContinuous" vertical="center"/>
    </xf>
    <xf numFmtId="164" fontId="0" fillId="24" borderId="11" xfId="0" applyNumberFormat="1" applyFont="1" applyFill="1" applyBorder="1" applyAlignment="1">
      <alignment horizontal="centerContinuous" vertical="center"/>
    </xf>
    <xf numFmtId="164" fontId="0" fillId="24" borderId="0" xfId="0" applyNumberFormat="1" applyFont="1" applyFill="1" applyBorder="1" applyAlignment="1">
      <alignment horizontal="centerContinuous" vertical="center"/>
    </xf>
    <xf numFmtId="164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4" fontId="0" fillId="24" borderId="12" xfId="0" applyNumberFormat="1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164" fontId="4" fillId="24" borderId="20" xfId="0" applyNumberFormat="1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vertical="center"/>
    </xf>
    <xf numFmtId="164" fontId="0" fillId="24" borderId="21" xfId="0" applyNumberFormat="1" applyFont="1" applyFill="1" applyBorder="1" applyAlignment="1">
      <alignment horizontal="center" vertical="center"/>
    </xf>
    <xf numFmtId="164" fontId="0" fillId="24" borderId="14" xfId="0" applyNumberFormat="1" applyFont="1" applyFill="1" applyBorder="1" applyAlignment="1">
      <alignment horizontal="center" vertical="center"/>
    </xf>
    <xf numFmtId="164" fontId="0" fillId="24" borderId="15" xfId="0" applyNumberFormat="1" applyFont="1" applyFill="1" applyBorder="1" applyAlignment="1">
      <alignment vertical="center"/>
    </xf>
    <xf numFmtId="164" fontId="35" fillId="24" borderId="16" xfId="0" applyNumberFormat="1" applyFont="1" applyFill="1" applyBorder="1" applyAlignment="1">
      <alignment horizontal="centerContinuous" vertical="center"/>
    </xf>
    <xf numFmtId="164" fontId="35" fillId="24" borderId="11" xfId="0" applyNumberFormat="1" applyFont="1" applyFill="1" applyBorder="1" applyAlignment="1">
      <alignment horizontal="centerContinuous" vertical="center"/>
    </xf>
    <xf numFmtId="164" fontId="36" fillId="24" borderId="22" xfId="0" applyNumberFormat="1" applyFont="1" applyFill="1" applyBorder="1" applyAlignment="1">
      <alignment horizontal="center" vertical="center"/>
    </xf>
    <xf numFmtId="164" fontId="35" fillId="24" borderId="0" xfId="0" applyNumberFormat="1" applyFont="1" applyFill="1" applyBorder="1" applyAlignment="1">
      <alignment horizontal="centerContinuous" vertical="center"/>
    </xf>
    <xf numFmtId="164" fontId="35" fillId="24" borderId="19" xfId="0" applyNumberFormat="1" applyFont="1" applyFill="1" applyBorder="1" applyAlignment="1">
      <alignment horizontal="centerContinuous" vertical="center"/>
    </xf>
    <xf numFmtId="164" fontId="36" fillId="24" borderId="0" xfId="0" applyNumberFormat="1" applyFont="1" applyFill="1" applyBorder="1" applyAlignment="1">
      <alignment horizontal="center" vertical="center"/>
    </xf>
    <xf numFmtId="164" fontId="36" fillId="24" borderId="14" xfId="0" applyNumberFormat="1" applyFont="1" applyFill="1" applyBorder="1" applyAlignment="1">
      <alignment horizontal="center" vertical="center"/>
    </xf>
    <xf numFmtId="164" fontId="36" fillId="24" borderId="10" xfId="0" applyNumberFormat="1" applyFont="1" applyFill="1" applyBorder="1" applyAlignment="1">
      <alignment horizontal="center" vertical="center"/>
    </xf>
    <xf numFmtId="164" fontId="36" fillId="24" borderId="20" xfId="0" applyNumberFormat="1" applyFont="1" applyFill="1" applyBorder="1" applyAlignment="1">
      <alignment horizontal="center" vertical="center"/>
    </xf>
    <xf numFmtId="164" fontId="36" fillId="24" borderId="11" xfId="0" applyNumberFormat="1" applyFont="1" applyFill="1" applyBorder="1" applyAlignment="1">
      <alignment horizontal="center" vertical="center"/>
    </xf>
    <xf numFmtId="164" fontId="36" fillId="24" borderId="23" xfId="0" applyNumberFormat="1" applyFont="1" applyFill="1" applyBorder="1" applyAlignment="1">
      <alignment horizontal="center" vertical="center"/>
    </xf>
    <xf numFmtId="164" fontId="36" fillId="24" borderId="13" xfId="0" applyNumberFormat="1" applyFont="1" applyFill="1" applyBorder="1" applyAlignment="1">
      <alignment horizontal="center" vertical="center"/>
    </xf>
    <xf numFmtId="164" fontId="37" fillId="24" borderId="24" xfId="0" applyNumberFormat="1" applyFont="1" applyFill="1" applyBorder="1" applyAlignment="1">
      <alignment horizontal="center" vertical="center"/>
    </xf>
    <xf numFmtId="164" fontId="37" fillId="24" borderId="22" xfId="0" applyNumberFormat="1" applyFont="1" applyFill="1" applyBorder="1" applyAlignment="1">
      <alignment horizontal="center" vertical="center"/>
    </xf>
    <xf numFmtId="164" fontId="36" fillId="24" borderId="25" xfId="0" applyNumberFormat="1" applyFont="1" applyFill="1" applyBorder="1" applyAlignment="1">
      <alignment horizontal="center" vertical="center"/>
    </xf>
    <xf numFmtId="164" fontId="37" fillId="24" borderId="25" xfId="0" applyNumberFormat="1" applyFont="1" applyFill="1" applyBorder="1" applyAlignment="1">
      <alignment horizontal="center" vertical="center"/>
    </xf>
    <xf numFmtId="164" fontId="35" fillId="24" borderId="26" xfId="0" applyNumberFormat="1" applyFont="1" applyFill="1" applyBorder="1" applyAlignment="1">
      <alignment horizontal="centerContinuous" vertical="center"/>
    </xf>
    <xf numFmtId="164" fontId="37" fillId="24" borderId="19" xfId="0" applyNumberFormat="1" applyFont="1" applyFill="1" applyBorder="1" applyAlignment="1">
      <alignment horizontal="centerContinuous" vertical="center"/>
    </xf>
    <xf numFmtId="164" fontId="37" fillId="24" borderId="27" xfId="0" applyNumberFormat="1" applyFont="1" applyFill="1" applyBorder="1" applyAlignment="1">
      <alignment horizontal="center" vertical="center"/>
    </xf>
    <xf numFmtId="164" fontId="37" fillId="24" borderId="27" xfId="0" applyNumberFormat="1" applyFont="1" applyFill="1" applyBorder="1" applyAlignment="1">
      <alignment vertical="center"/>
    </xf>
    <xf numFmtId="164" fontId="37" fillId="24" borderId="23" xfId="0" applyNumberFormat="1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/>
    </xf>
    <xf numFmtId="164" fontId="37" fillId="24" borderId="28" xfId="0" applyNumberFormat="1" applyFont="1" applyFill="1" applyBorder="1" applyAlignment="1">
      <alignment vertical="center"/>
    </xf>
    <xf numFmtId="0" fontId="36" fillId="24" borderId="28" xfId="0" applyFont="1" applyFill="1" applyBorder="1" applyAlignment="1">
      <alignment horizontal="center" vertical="center"/>
    </xf>
    <xf numFmtId="164" fontId="36" fillId="24" borderId="28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top"/>
    </xf>
    <xf numFmtId="49" fontId="27" fillId="0" borderId="21" xfId="0" applyNumberFormat="1" applyFont="1" applyFill="1" applyBorder="1" applyAlignment="1">
      <alignment vertical="top"/>
    </xf>
    <xf numFmtId="49" fontId="27" fillId="0" borderId="29" xfId="0" applyNumberFormat="1" applyFont="1" applyFill="1" applyBorder="1" applyAlignment="1">
      <alignment vertical="top"/>
    </xf>
    <xf numFmtId="49" fontId="27" fillId="0" borderId="30" xfId="0" applyNumberFormat="1" applyFont="1" applyFill="1" applyBorder="1" applyAlignment="1">
      <alignment vertical="top"/>
    </xf>
    <xf numFmtId="166" fontId="29" fillId="0" borderId="29" xfId="0" applyNumberFormat="1" applyFont="1" applyFill="1" applyBorder="1" applyAlignment="1">
      <alignment vertical="top"/>
    </xf>
    <xf numFmtId="166" fontId="29" fillId="0" borderId="31" xfId="0" applyNumberFormat="1" applyFont="1" applyFill="1" applyBorder="1" applyAlignment="1">
      <alignment vertical="top"/>
    </xf>
    <xf numFmtId="166" fontId="29" fillId="0" borderId="32" xfId="0" applyNumberFormat="1" applyFont="1" applyFill="1" applyBorder="1" applyAlignment="1">
      <alignment vertical="top"/>
    </xf>
    <xf numFmtId="166" fontId="29" fillId="0" borderId="21" xfId="0" applyNumberFormat="1" applyFont="1" applyFill="1" applyBorder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164" fontId="29" fillId="0" borderId="31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center"/>
    </xf>
    <xf numFmtId="49" fontId="27" fillId="0" borderId="11" xfId="0" applyNumberFormat="1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vertical="top"/>
    </xf>
    <xf numFmtId="166" fontId="29" fillId="0" borderId="0" xfId="0" applyNumberFormat="1" applyFont="1" applyFill="1" applyBorder="1" applyAlignment="1">
      <alignment vertical="top"/>
    </xf>
    <xf numFmtId="166" fontId="29" fillId="0" borderId="11" xfId="0" applyNumberFormat="1" applyFont="1" applyFill="1" applyBorder="1" applyAlignment="1">
      <alignment vertical="top"/>
    </xf>
    <xf numFmtId="166" fontId="29" fillId="0" borderId="33" xfId="0" applyNumberFormat="1" applyFont="1" applyFill="1" applyBorder="1" applyAlignment="1">
      <alignment vertical="top"/>
    </xf>
    <xf numFmtId="166" fontId="29" fillId="0" borderId="34" xfId="0" applyNumberFormat="1" applyFont="1" applyFill="1" applyBorder="1" applyAlignment="1">
      <alignment vertical="top"/>
    </xf>
    <xf numFmtId="49" fontId="29" fillId="0" borderId="12" xfId="0" applyNumberFormat="1" applyFont="1" applyFill="1" applyBorder="1" applyAlignment="1">
      <alignment vertical="top"/>
    </xf>
    <xf numFmtId="166" fontId="29" fillId="0" borderId="12" xfId="0" applyNumberFormat="1" applyFont="1" applyFill="1" applyBorder="1" applyAlignment="1">
      <alignment vertical="top"/>
    </xf>
    <xf numFmtId="166" fontId="29" fillId="0" borderId="10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vertical="top"/>
    </xf>
    <xf numFmtId="164" fontId="29" fillId="25" borderId="10" xfId="0" applyNumberFormat="1" applyFont="1" applyFill="1" applyBorder="1" applyAlignment="1">
      <alignment vertical="top"/>
    </xf>
    <xf numFmtId="49" fontId="27" fillId="25" borderId="11" xfId="0" applyNumberFormat="1" applyFont="1" applyFill="1" applyBorder="1" applyAlignment="1">
      <alignment horizontal="center" vertical="top"/>
    </xf>
    <xf numFmtId="164" fontId="29" fillId="0" borderId="10" xfId="0" applyNumberFormat="1" applyFont="1" applyFill="1" applyBorder="1" applyAlignment="1">
      <alignment vertical="top"/>
    </xf>
    <xf numFmtId="164" fontId="29" fillId="0" borderId="12" xfId="0" applyNumberFormat="1" applyFont="1" applyFill="1" applyBorder="1" applyAlignment="1">
      <alignment vertical="top"/>
    </xf>
    <xf numFmtId="164" fontId="29" fillId="26" borderId="10" xfId="0" applyNumberFormat="1" applyFont="1" applyFill="1" applyBorder="1" applyAlignment="1">
      <alignment vertical="top"/>
    </xf>
    <xf numFmtId="164" fontId="29" fillId="26" borderId="12" xfId="0" applyNumberFormat="1" applyFont="1" applyFill="1" applyBorder="1" applyAlignment="1">
      <alignment vertical="top"/>
    </xf>
    <xf numFmtId="164" fontId="29" fillId="25" borderId="34" xfId="0" applyNumberFormat="1" applyFont="1" applyFill="1" applyBorder="1" applyAlignment="1">
      <alignment vertical="top"/>
    </xf>
    <xf numFmtId="49" fontId="27" fillId="25" borderId="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164" fontId="2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vertical="top"/>
    </xf>
    <xf numFmtId="166" fontId="30" fillId="0" borderId="0" xfId="0" applyNumberFormat="1" applyFont="1" applyFill="1" applyBorder="1" applyAlignment="1">
      <alignment vertical="top"/>
    </xf>
    <xf numFmtId="166" fontId="30" fillId="0" borderId="10" xfId="0" applyNumberFormat="1" applyFont="1" applyFill="1" applyBorder="1" applyAlignment="1">
      <alignment vertical="top"/>
    </xf>
    <xf numFmtId="166" fontId="30" fillId="0" borderId="20" xfId="0" applyNumberFormat="1" applyFont="1" applyFill="1" applyBorder="1" applyAlignment="1">
      <alignment vertical="top"/>
    </xf>
    <xf numFmtId="166" fontId="30" fillId="0" borderId="11" xfId="0" applyNumberFormat="1" applyFont="1" applyFill="1" applyBorder="1" applyAlignment="1">
      <alignment vertical="top"/>
    </xf>
    <xf numFmtId="164" fontId="30" fillId="0" borderId="11" xfId="0" applyNumberFormat="1" applyFont="1" applyFill="1" applyBorder="1" applyAlignment="1">
      <alignment vertical="top"/>
    </xf>
    <xf numFmtId="164" fontId="30" fillId="0" borderId="10" xfId="0" applyNumberFormat="1" applyFont="1" applyFill="1" applyBorder="1" applyAlignment="1">
      <alignment vertical="top"/>
    </xf>
    <xf numFmtId="166" fontId="30" fillId="0" borderId="23" xfId="0" applyNumberFormat="1" applyFont="1" applyFill="1" applyBorder="1" applyAlignment="1">
      <alignment vertical="top"/>
    </xf>
    <xf numFmtId="49" fontId="28" fillId="0" borderId="0" xfId="0" applyNumberFormat="1" applyFont="1" applyFill="1" applyAlignment="1">
      <alignment vertical="top"/>
    </xf>
    <xf numFmtId="164" fontId="30" fillId="0" borderId="12" xfId="0" applyNumberFormat="1" applyFont="1" applyFill="1" applyBorder="1" applyAlignment="1">
      <alignment vertical="top"/>
    </xf>
    <xf numFmtId="164" fontId="29" fillId="0" borderId="11" xfId="0" applyNumberFormat="1" applyFont="1" applyFill="1" applyBorder="1" applyAlignment="1">
      <alignment horizontal="center" vertical="top"/>
    </xf>
    <xf numFmtId="164" fontId="29" fillId="0" borderId="10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Alignment="1">
      <alignment vertical="top"/>
    </xf>
    <xf numFmtId="164" fontId="29" fillId="0" borderId="11" xfId="0" applyNumberFormat="1" applyFont="1" applyFill="1" applyBorder="1" applyAlignment="1">
      <alignment vertical="top"/>
    </xf>
    <xf numFmtId="49" fontId="27" fillId="0" borderId="0" xfId="0" applyNumberFormat="1" applyFont="1" applyFill="1" applyAlignment="1">
      <alignment vertical="top"/>
    </xf>
    <xf numFmtId="49" fontId="27" fillId="0" borderId="0" xfId="0" applyNumberFormat="1" applyFont="1" applyFill="1" applyAlignment="1">
      <alignment horizontal="justify" vertical="justify"/>
    </xf>
    <xf numFmtId="49" fontId="0" fillId="25" borderId="11" xfId="0" applyNumberFormat="1" applyFont="1" applyFill="1" applyBorder="1" applyAlignment="1">
      <alignment horizontal="center" vertical="top"/>
    </xf>
    <xf numFmtId="49" fontId="0" fillId="25" borderId="12" xfId="0" applyNumberFormat="1" applyFont="1" applyFill="1" applyBorder="1" applyAlignment="1">
      <alignment vertical="top"/>
    </xf>
    <xf numFmtId="166" fontId="4" fillId="0" borderId="12" xfId="0" applyNumberFormat="1" applyFont="1" applyFill="1" applyBorder="1" applyAlignment="1">
      <alignment vertical="top"/>
    </xf>
    <xf numFmtId="166" fontId="4" fillId="0" borderId="10" xfId="0" applyNumberFormat="1" applyFont="1" applyFill="1" applyBorder="1" applyAlignment="1">
      <alignment vertical="top"/>
    </xf>
    <xf numFmtId="166" fontId="6" fillId="0" borderId="12" xfId="0" applyNumberFormat="1" applyFont="1" applyFill="1" applyBorder="1" applyAlignment="1">
      <alignment vertical="top"/>
    </xf>
    <xf numFmtId="166" fontId="6" fillId="0" borderId="1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166" fontId="4" fillId="25" borderId="10" xfId="0" applyNumberFormat="1" applyFont="1" applyFill="1" applyBorder="1" applyAlignment="1">
      <alignment vertical="top"/>
    </xf>
    <xf numFmtId="164" fontId="4" fillId="25" borderId="10" xfId="0" applyNumberFormat="1" applyFont="1" applyFill="1" applyBorder="1" applyAlignment="1">
      <alignment vertical="top"/>
    </xf>
    <xf numFmtId="49" fontId="6" fillId="25" borderId="0" xfId="0" applyNumberFormat="1" applyFont="1" applyFill="1" applyAlignment="1">
      <alignment wrapText="1"/>
    </xf>
    <xf numFmtId="173" fontId="4" fillId="0" borderId="12" xfId="0" applyNumberFormat="1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vertical="top"/>
    </xf>
    <xf numFmtId="164" fontId="4" fillId="25" borderId="12" xfId="0" applyNumberFormat="1" applyFont="1" applyFill="1" applyBorder="1" applyAlignment="1">
      <alignment vertical="top"/>
    </xf>
    <xf numFmtId="49" fontId="0" fillId="25" borderId="34" xfId="0" applyNumberFormat="1" applyFont="1" applyFill="1" applyBorder="1" applyAlignment="1">
      <alignment horizontal="center" vertical="top"/>
    </xf>
    <xf numFmtId="49" fontId="0" fillId="25" borderId="0" xfId="0" applyNumberFormat="1" applyFont="1" applyFill="1" applyBorder="1" applyAlignment="1">
      <alignment vertical="top"/>
    </xf>
    <xf numFmtId="49" fontId="0" fillId="25" borderId="20" xfId="0" applyNumberFormat="1" applyFont="1" applyFill="1" applyBorder="1" applyAlignment="1">
      <alignment vertical="top"/>
    </xf>
    <xf numFmtId="164" fontId="4" fillId="25" borderId="34" xfId="0" applyNumberFormat="1" applyFont="1" applyFill="1" applyBorder="1" applyAlignment="1">
      <alignment vertical="top"/>
    </xf>
    <xf numFmtId="49" fontId="29" fillId="25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5" fillId="24" borderId="35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7" fillId="24" borderId="36" xfId="0" applyFont="1" applyFill="1" applyBorder="1" applyAlignment="1">
      <alignment horizontal="center" vertical="center" wrapText="1"/>
    </xf>
    <xf numFmtId="164" fontId="36" fillId="24" borderId="35" xfId="0" applyNumberFormat="1" applyFont="1" applyFill="1" applyBorder="1" applyAlignment="1">
      <alignment horizontal="center" vertical="center" wrapText="1"/>
    </xf>
    <xf numFmtId="0" fontId="36" fillId="24" borderId="36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showGridLines="0" showRowColHeaders="0" showZeros="0" tabSelected="1" showOutlineSymbols="0" zoomScale="40" zoomScaleNormal="4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48"/>
      <c r="M1" s="149"/>
      <c r="N1" s="149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0" t="s">
        <v>25</v>
      </c>
      <c r="C2" s="2"/>
      <c r="D2" s="2"/>
      <c r="E2" s="2"/>
      <c r="F2" s="2"/>
      <c r="G2" s="2"/>
      <c r="H2" s="2"/>
      <c r="I2" s="2"/>
      <c r="J2" s="2"/>
      <c r="K2" s="2"/>
      <c r="L2" s="19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0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0" t="s">
        <v>68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0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55" t="s">
        <v>1</v>
      </c>
      <c r="C7" s="36"/>
      <c r="D7" s="37"/>
      <c r="E7" s="37"/>
      <c r="F7" s="37"/>
      <c r="G7" s="38"/>
      <c r="H7" s="39"/>
      <c r="I7" s="40"/>
      <c r="J7" s="59" t="s">
        <v>2</v>
      </c>
      <c r="K7" s="41"/>
      <c r="L7" s="41"/>
      <c r="M7" s="41"/>
      <c r="N7" s="41"/>
      <c r="O7" s="71" t="s">
        <v>3</v>
      </c>
      <c r="P7" s="72"/>
      <c r="Q7" s="72"/>
      <c r="R7" s="72"/>
      <c r="S7" s="150" t="s">
        <v>4</v>
      </c>
      <c r="T7" s="151"/>
      <c r="U7" s="152"/>
      <c r="V7" s="7"/>
    </row>
    <row r="8" spans="1:22" ht="40.5">
      <c r="A8" s="1"/>
      <c r="B8" s="56" t="s">
        <v>5</v>
      </c>
      <c r="C8" s="42"/>
      <c r="D8" s="43"/>
      <c r="E8" s="43"/>
      <c r="F8" s="43"/>
      <c r="G8" s="44"/>
      <c r="H8" s="45"/>
      <c r="I8" s="46"/>
      <c r="J8" s="47"/>
      <c r="K8" s="48"/>
      <c r="L8" s="49"/>
      <c r="M8" s="50"/>
      <c r="N8" s="51"/>
      <c r="O8" s="73"/>
      <c r="P8" s="73"/>
      <c r="Q8" s="73"/>
      <c r="R8" s="74"/>
      <c r="S8" s="75"/>
      <c r="T8" s="153" t="s">
        <v>6</v>
      </c>
      <c r="U8" s="154"/>
      <c r="V8" s="7"/>
    </row>
    <row r="9" spans="1:22" ht="40.5">
      <c r="A9" s="1"/>
      <c r="B9" s="52"/>
      <c r="C9" s="52"/>
      <c r="D9" s="52"/>
      <c r="E9" s="52"/>
      <c r="F9" s="52"/>
      <c r="G9" s="44"/>
      <c r="H9" s="58" t="s">
        <v>7</v>
      </c>
      <c r="I9" s="46"/>
      <c r="J9" s="60" t="s">
        <v>8</v>
      </c>
      <c r="K9" s="62" t="s">
        <v>24</v>
      </c>
      <c r="L9" s="63" t="s">
        <v>23</v>
      </c>
      <c r="M9" s="60" t="s">
        <v>9</v>
      </c>
      <c r="N9" s="64" t="s">
        <v>10</v>
      </c>
      <c r="O9" s="65" t="s">
        <v>11</v>
      </c>
      <c r="P9" s="63" t="s">
        <v>23</v>
      </c>
      <c r="Q9" s="65" t="s">
        <v>9</v>
      </c>
      <c r="R9" s="65" t="s">
        <v>10</v>
      </c>
      <c r="S9" s="65" t="s">
        <v>12</v>
      </c>
      <c r="T9" s="76"/>
      <c r="U9" s="75"/>
      <c r="V9" s="7"/>
    </row>
    <row r="10" spans="1:22" ht="40.5">
      <c r="A10" s="1"/>
      <c r="B10" s="57" t="s">
        <v>26</v>
      </c>
      <c r="C10" s="57" t="s">
        <v>13</v>
      </c>
      <c r="D10" s="57" t="s">
        <v>14</v>
      </c>
      <c r="E10" s="57" t="s">
        <v>15</v>
      </c>
      <c r="F10" s="57" t="s">
        <v>16</v>
      </c>
      <c r="G10" s="44"/>
      <c r="H10" s="53"/>
      <c r="I10" s="54"/>
      <c r="J10" s="61" t="s">
        <v>17</v>
      </c>
      <c r="K10" s="66" t="s">
        <v>22</v>
      </c>
      <c r="L10" s="67"/>
      <c r="M10" s="61" t="s">
        <v>18</v>
      </c>
      <c r="N10" s="68"/>
      <c r="O10" s="69" t="s">
        <v>19</v>
      </c>
      <c r="P10" s="70"/>
      <c r="Q10" s="69" t="s">
        <v>11</v>
      </c>
      <c r="R10" s="70"/>
      <c r="S10" s="77"/>
      <c r="T10" s="78" t="s">
        <v>18</v>
      </c>
      <c r="U10" s="79" t="s">
        <v>21</v>
      </c>
      <c r="V10" s="7"/>
    </row>
    <row r="11" spans="1:22" ht="27.75" customHeight="1">
      <c r="A11" s="1"/>
      <c r="B11" s="80"/>
      <c r="C11" s="80"/>
      <c r="D11" s="80"/>
      <c r="E11" s="80"/>
      <c r="F11" s="80"/>
      <c r="G11" s="81"/>
      <c r="H11" s="82"/>
      <c r="I11" s="83"/>
      <c r="J11" s="84"/>
      <c r="K11" s="85"/>
      <c r="L11" s="86"/>
      <c r="M11" s="87"/>
      <c r="N11" s="87"/>
      <c r="O11" s="85"/>
      <c r="P11" s="87"/>
      <c r="Q11" s="87"/>
      <c r="R11" s="87"/>
      <c r="S11" s="87"/>
      <c r="T11" s="88"/>
      <c r="U11" s="89"/>
      <c r="V11" s="111"/>
    </row>
    <row r="12" spans="1:22" ht="27.75" customHeight="1">
      <c r="A12" s="1"/>
      <c r="B12" s="91" t="s">
        <v>29</v>
      </c>
      <c r="C12" s="91"/>
      <c r="D12" s="91"/>
      <c r="E12" s="91"/>
      <c r="F12" s="91"/>
      <c r="G12" s="31"/>
      <c r="H12" s="113" t="s">
        <v>43</v>
      </c>
      <c r="I12" s="92"/>
      <c r="J12" s="114">
        <f aca="true" t="shared" si="0" ref="J12:M14">+J19+J54</f>
        <v>640820885</v>
      </c>
      <c r="K12" s="115">
        <f t="shared" si="0"/>
        <v>771738222</v>
      </c>
      <c r="L12" s="116">
        <f t="shared" si="0"/>
        <v>0</v>
      </c>
      <c r="M12" s="117">
        <f t="shared" si="0"/>
        <v>4500000</v>
      </c>
      <c r="N12" s="117">
        <f>+SUM(J12:M12)</f>
        <v>1417059107</v>
      </c>
      <c r="O12" s="115">
        <f>+O19+O54</f>
        <v>414000000</v>
      </c>
      <c r="P12" s="93"/>
      <c r="Q12" s="94"/>
      <c r="R12" s="117">
        <f>+SUM(O12:Q12)</f>
        <v>414000000</v>
      </c>
      <c r="S12" s="117">
        <f>+N12+R12</f>
        <v>1831059107</v>
      </c>
      <c r="T12" s="118">
        <f>N12/S12*100</f>
        <v>77.39013457199118</v>
      </c>
      <c r="U12" s="119">
        <f>R12/S12*100</f>
        <v>22.609865428008817</v>
      </c>
      <c r="V12" s="111"/>
    </row>
    <row r="13" spans="1:22" ht="27.75" customHeight="1">
      <c r="A13" s="1"/>
      <c r="B13" s="91"/>
      <c r="C13" s="91"/>
      <c r="D13" s="91"/>
      <c r="E13" s="91"/>
      <c r="F13" s="91"/>
      <c r="G13" s="31"/>
      <c r="H13" s="113" t="s">
        <v>28</v>
      </c>
      <c r="I13" s="92"/>
      <c r="J13" s="120">
        <f t="shared" si="0"/>
        <v>660232796</v>
      </c>
      <c r="K13" s="120">
        <f t="shared" si="0"/>
        <v>748321153</v>
      </c>
      <c r="L13" s="120">
        <f t="shared" si="0"/>
        <v>0</v>
      </c>
      <c r="M13" s="120">
        <f t="shared" si="0"/>
        <v>4500000</v>
      </c>
      <c r="N13" s="117">
        <f>+SUM(J13:M13)</f>
        <v>1413053949</v>
      </c>
      <c r="O13" s="115">
        <f>+O20+O55</f>
        <v>414000000</v>
      </c>
      <c r="P13" s="95"/>
      <c r="Q13" s="96"/>
      <c r="R13" s="117">
        <f>+SUM(O13:Q13)</f>
        <v>414000000</v>
      </c>
      <c r="S13" s="117">
        <f>+N13+R13</f>
        <v>1827053949</v>
      </c>
      <c r="T13" s="118">
        <f>N13/S13*100</f>
        <v>77.34057058213337</v>
      </c>
      <c r="U13" s="119">
        <f>R13/S13*100</f>
        <v>22.65942941786663</v>
      </c>
      <c r="V13" s="111"/>
    </row>
    <row r="14" spans="1:22" ht="27.75" customHeight="1">
      <c r="A14" s="1"/>
      <c r="B14" s="91"/>
      <c r="C14" s="91"/>
      <c r="D14" s="91"/>
      <c r="E14" s="91"/>
      <c r="F14" s="91"/>
      <c r="G14" s="31"/>
      <c r="H14" s="113" t="s">
        <v>44</v>
      </c>
      <c r="I14" s="92"/>
      <c r="J14" s="115">
        <f t="shared" si="0"/>
        <v>647354804.3605764</v>
      </c>
      <c r="K14" s="115">
        <f t="shared" si="0"/>
        <v>744470878.3499999</v>
      </c>
      <c r="L14" s="116">
        <f t="shared" si="0"/>
        <v>0</v>
      </c>
      <c r="M14" s="117">
        <f t="shared" si="0"/>
        <v>3256552.400000001</v>
      </c>
      <c r="N14" s="117">
        <f>+SUM(J14:M14)</f>
        <v>1395082235.1105764</v>
      </c>
      <c r="O14" s="115">
        <f>+O21+O56</f>
        <v>332008681.6750001</v>
      </c>
      <c r="P14" s="94"/>
      <c r="Q14" s="94"/>
      <c r="R14" s="117">
        <f>+SUM(O14:Q14)</f>
        <v>332008681.6750001</v>
      </c>
      <c r="S14" s="117">
        <f>+N14+R14</f>
        <v>1727090916.7855763</v>
      </c>
      <c r="T14" s="118">
        <f>N14/S14*100</f>
        <v>80.77642129616852</v>
      </c>
      <c r="U14" s="119">
        <f>R14/S14*100</f>
        <v>19.22357870383149</v>
      </c>
      <c r="V14" s="111"/>
    </row>
    <row r="15" spans="1:22" ht="27.75" customHeight="1">
      <c r="A15" s="1"/>
      <c r="B15" s="91"/>
      <c r="C15" s="91"/>
      <c r="D15" s="91"/>
      <c r="E15" s="91"/>
      <c r="F15" s="91"/>
      <c r="G15" s="31"/>
      <c r="H15" s="121" t="s">
        <v>45</v>
      </c>
      <c r="I15" s="92"/>
      <c r="J15" s="122">
        <f aca="true" t="shared" si="1" ref="J15:O15">IF(J14=0,IF(J12=0,0,1)*100,(J14/J12)*100)</f>
        <v>101.01961710573406</v>
      </c>
      <c r="K15" s="122">
        <f t="shared" si="1"/>
        <v>96.46676257924153</v>
      </c>
      <c r="L15" s="122">
        <f t="shared" si="1"/>
        <v>0</v>
      </c>
      <c r="M15" s="122">
        <f>IF(M14=0,IF(M12=0,0,1)*100,(M14/M12)*100)</f>
        <v>72.36783111111113</v>
      </c>
      <c r="N15" s="122">
        <f t="shared" si="1"/>
        <v>98.4491210154282</v>
      </c>
      <c r="O15" s="122">
        <f t="shared" si="1"/>
        <v>80.19533373792272</v>
      </c>
      <c r="P15" s="122"/>
      <c r="Q15" s="122"/>
      <c r="R15" s="122">
        <f>IF(R14=0,IF(R12=0,0,1)*100,(R14/R12)*100)</f>
        <v>80.19533373792272</v>
      </c>
      <c r="S15" s="122">
        <f>IF(S14=0,IF(S12=0,0,1)*100,(S14/S12)*100)</f>
        <v>94.32196427646922</v>
      </c>
      <c r="T15" s="123"/>
      <c r="U15" s="124"/>
      <c r="V15" s="112"/>
    </row>
    <row r="16" spans="1:22" ht="27.75" customHeight="1">
      <c r="A16" s="1"/>
      <c r="B16" s="91"/>
      <c r="C16" s="91"/>
      <c r="D16" s="91"/>
      <c r="E16" s="91"/>
      <c r="F16" s="91"/>
      <c r="G16" s="31"/>
      <c r="H16" s="125" t="s">
        <v>46</v>
      </c>
      <c r="I16" s="97"/>
      <c r="J16" s="122">
        <f aca="true" t="shared" si="2" ref="J16:O16">IF(J14=0,IF(J13=0,0,1)*100,(J14/J13)*100)</f>
        <v>98.04947713633062</v>
      </c>
      <c r="K16" s="122">
        <f t="shared" si="2"/>
        <v>99.48547830907032</v>
      </c>
      <c r="L16" s="122">
        <f t="shared" si="2"/>
        <v>0</v>
      </c>
      <c r="M16" s="122">
        <f>IF(M14=0,IF(M13=0,0,1)*100,(M14/M13)*100)</f>
        <v>72.36783111111113</v>
      </c>
      <c r="N16" s="122">
        <f t="shared" si="2"/>
        <v>98.72816505681598</v>
      </c>
      <c r="O16" s="122">
        <f t="shared" si="2"/>
        <v>80.19533373792272</v>
      </c>
      <c r="P16" s="122"/>
      <c r="Q16" s="122"/>
      <c r="R16" s="122">
        <f>IF(R14=0,IF(R13=0,0,1)*100,(R14/R13)*100)</f>
        <v>80.19533373792272</v>
      </c>
      <c r="S16" s="122">
        <f>IF(S14=0,IF(S13=0,0,1)*100,(S14/S13)*100)</f>
        <v>94.52873122497908</v>
      </c>
      <c r="T16" s="103"/>
      <c r="U16" s="103"/>
      <c r="V16" s="112"/>
    </row>
    <row r="17" spans="1:22" ht="27.75" customHeight="1">
      <c r="A17" s="1"/>
      <c r="B17" s="91"/>
      <c r="C17" s="91"/>
      <c r="D17" s="91"/>
      <c r="E17" s="91"/>
      <c r="F17" s="91"/>
      <c r="G17" s="31"/>
      <c r="H17" s="100"/>
      <c r="I17" s="97"/>
      <c r="J17" s="98"/>
      <c r="K17" s="98"/>
      <c r="L17" s="98"/>
      <c r="M17" s="98"/>
      <c r="N17" s="98"/>
      <c r="O17" s="98"/>
      <c r="P17" s="93"/>
      <c r="Q17" s="99"/>
      <c r="R17" s="99"/>
      <c r="S17" s="99"/>
      <c r="T17" s="103"/>
      <c r="U17" s="103"/>
      <c r="V17" s="112"/>
    </row>
    <row r="18" spans="1:22" ht="27.75" customHeight="1">
      <c r="A18" s="1"/>
      <c r="B18" s="91" t="s">
        <v>29</v>
      </c>
      <c r="C18" s="91"/>
      <c r="D18" s="91"/>
      <c r="E18" s="91"/>
      <c r="F18" s="91"/>
      <c r="G18" s="31"/>
      <c r="H18" s="100" t="s">
        <v>30</v>
      </c>
      <c r="I18" s="97"/>
      <c r="J18" s="98"/>
      <c r="K18" s="98"/>
      <c r="L18" s="98"/>
      <c r="M18" s="98"/>
      <c r="N18" s="98"/>
      <c r="O18" s="98"/>
      <c r="P18" s="93"/>
      <c r="Q18" s="99"/>
      <c r="R18" s="99"/>
      <c r="S18" s="99"/>
      <c r="T18" s="103"/>
      <c r="U18" s="103"/>
      <c r="V18" s="112"/>
    </row>
    <row r="19" spans="1:22" ht="27.75" customHeight="1">
      <c r="A19" s="1"/>
      <c r="B19" s="91"/>
      <c r="C19" s="91"/>
      <c r="D19" s="91"/>
      <c r="E19" s="91"/>
      <c r="F19" s="91"/>
      <c r="G19" s="31"/>
      <c r="H19" s="100" t="s">
        <v>47</v>
      </c>
      <c r="I19" s="97"/>
      <c r="J19" s="98">
        <f>+J26</f>
        <v>16945075</v>
      </c>
      <c r="K19" s="98">
        <f>+K26</f>
        <v>4166500</v>
      </c>
      <c r="L19" s="98">
        <f>+L26</f>
        <v>0</v>
      </c>
      <c r="M19" s="98">
        <f>+M26</f>
        <v>0</v>
      </c>
      <c r="N19" s="98">
        <f>+SUM(J19:M19)</f>
        <v>21111575</v>
      </c>
      <c r="O19" s="98"/>
      <c r="P19" s="93"/>
      <c r="Q19" s="99"/>
      <c r="R19" s="99"/>
      <c r="S19" s="94">
        <f>+N19+R19</f>
        <v>21111575</v>
      </c>
      <c r="T19" s="126">
        <f>N19/S19*100</f>
        <v>100</v>
      </c>
      <c r="U19" s="103">
        <f>R19/S19*100</f>
        <v>0</v>
      </c>
      <c r="V19" s="112"/>
    </row>
    <row r="20" spans="1:22" ht="27.75" customHeight="1">
      <c r="A20" s="1"/>
      <c r="B20" s="91"/>
      <c r="C20" s="91"/>
      <c r="D20" s="91"/>
      <c r="E20" s="91"/>
      <c r="F20" s="91"/>
      <c r="G20" s="31"/>
      <c r="H20" s="100" t="s">
        <v>31</v>
      </c>
      <c r="I20" s="97"/>
      <c r="J20" s="98">
        <f aca="true" t="shared" si="3" ref="J20:M21">+J27</f>
        <v>16945075</v>
      </c>
      <c r="K20" s="98">
        <f t="shared" si="3"/>
        <v>3916510</v>
      </c>
      <c r="L20" s="98">
        <f t="shared" si="3"/>
        <v>0</v>
      </c>
      <c r="M20" s="98">
        <f t="shared" si="3"/>
        <v>0</v>
      </c>
      <c r="N20" s="98">
        <f>+SUM(J20:M20)</f>
        <v>20861585</v>
      </c>
      <c r="O20" s="98"/>
      <c r="P20" s="93"/>
      <c r="Q20" s="99"/>
      <c r="R20" s="99"/>
      <c r="S20" s="94">
        <f>+N20+R20</f>
        <v>20861585</v>
      </c>
      <c r="T20" s="126">
        <f>N20/S20*100</f>
        <v>100</v>
      </c>
      <c r="U20" s="103">
        <f>R20/S20*100</f>
        <v>0</v>
      </c>
      <c r="V20" s="112"/>
    </row>
    <row r="21" spans="1:22" ht="27.75" customHeight="1">
      <c r="A21" s="1"/>
      <c r="B21" s="91"/>
      <c r="C21" s="91"/>
      <c r="D21" s="91"/>
      <c r="E21" s="91"/>
      <c r="F21" s="91"/>
      <c r="G21" s="31"/>
      <c r="H21" s="100" t="s">
        <v>48</v>
      </c>
      <c r="I21" s="97"/>
      <c r="J21" s="98">
        <f t="shared" si="3"/>
        <v>16152285</v>
      </c>
      <c r="K21" s="98">
        <f t="shared" si="3"/>
        <v>3763595.83</v>
      </c>
      <c r="L21" s="98">
        <f t="shared" si="3"/>
        <v>0</v>
      </c>
      <c r="M21" s="98">
        <f t="shared" si="3"/>
        <v>0</v>
      </c>
      <c r="N21" s="98">
        <f>+SUM(J21:M21)</f>
        <v>19915880.83</v>
      </c>
      <c r="O21" s="98"/>
      <c r="P21" s="93"/>
      <c r="Q21" s="99"/>
      <c r="R21" s="99"/>
      <c r="S21" s="94">
        <f>+N21+R21</f>
        <v>19915880.83</v>
      </c>
      <c r="T21" s="126">
        <f>N21/S21*100</f>
        <v>100</v>
      </c>
      <c r="U21" s="103">
        <f>R21/S21*100</f>
        <v>0</v>
      </c>
      <c r="V21" s="112"/>
    </row>
    <row r="22" spans="1:22" ht="27.75" customHeight="1">
      <c r="A22" s="1"/>
      <c r="B22" s="91"/>
      <c r="C22" s="91"/>
      <c r="D22" s="91"/>
      <c r="E22" s="91"/>
      <c r="F22" s="91"/>
      <c r="G22" s="31"/>
      <c r="H22" s="100" t="s">
        <v>49</v>
      </c>
      <c r="I22" s="97"/>
      <c r="J22" s="104">
        <f>IF(J21=0,IF(J19=0,0,1)*100,(J21/J19)*100)</f>
        <v>95.3214134490405</v>
      </c>
      <c r="K22" s="104">
        <f>IF(K21=0,IF(K19=0,0,1)*100,(K21/K19)*100)</f>
        <v>90.32991311652466</v>
      </c>
      <c r="L22" s="104">
        <f>IF(L21=0,IF(L19=0,0,1)*100,(L21/L19)*100)</f>
        <v>0</v>
      </c>
      <c r="M22" s="104">
        <f>IF(M21=0,IF(M19=0,0,1)*100,(M21/M19)*100)</f>
        <v>0</v>
      </c>
      <c r="N22" s="104">
        <f>IF(N21=0,IF(N19=0,0,1)*100,(N21/N19)*100)</f>
        <v>94.33630996266265</v>
      </c>
      <c r="O22" s="98"/>
      <c r="P22" s="93"/>
      <c r="Q22" s="99"/>
      <c r="R22" s="99"/>
      <c r="S22" s="104">
        <f>IF(S21=0,IF(S19=0,0,1)*100,(S21/S19)*100)</f>
        <v>94.33630996266265</v>
      </c>
      <c r="T22" s="123"/>
      <c r="U22" s="124"/>
      <c r="V22" s="112"/>
    </row>
    <row r="23" spans="1:22" ht="27.75" customHeight="1">
      <c r="A23" s="1"/>
      <c r="B23" s="91"/>
      <c r="C23" s="91"/>
      <c r="D23" s="91"/>
      <c r="E23" s="91"/>
      <c r="F23" s="91"/>
      <c r="G23" s="31"/>
      <c r="H23" s="100" t="s">
        <v>50</v>
      </c>
      <c r="I23" s="97"/>
      <c r="J23" s="104">
        <f>IF(J21=0,IF(J20=0,0,1)*100,(J21/J20)*100)</f>
        <v>95.3214134490405</v>
      </c>
      <c r="K23" s="104">
        <f>IF(K21=0,IF(K20=0,0,1)*100,(K21/K20)*100)</f>
        <v>96.09565225162197</v>
      </c>
      <c r="L23" s="104">
        <f>IF(L21=0,IF(L20=0,0,1)*100,(L21/L20)*100)</f>
        <v>0</v>
      </c>
      <c r="M23" s="104">
        <f>IF(M21=0,IF(M20=0,0,1)*100,(M21/M20)*100)</f>
        <v>0</v>
      </c>
      <c r="N23" s="104">
        <f>IF(N21=0,IF(N20=0,0,1)*100,(N21/N20)*100)</f>
        <v>95.46676741005056</v>
      </c>
      <c r="O23" s="98"/>
      <c r="P23" s="93"/>
      <c r="Q23" s="99"/>
      <c r="R23" s="99"/>
      <c r="S23" s="104">
        <f>IF(S21=0,IF(S20=0,0,1)*100,(S21/S20)*100)</f>
        <v>95.46676741005056</v>
      </c>
      <c r="T23" s="103"/>
      <c r="U23" s="103"/>
      <c r="V23" s="112"/>
    </row>
    <row r="24" spans="1:22" ht="27.75" customHeight="1">
      <c r="A24" s="1"/>
      <c r="B24" s="91"/>
      <c r="C24" s="91"/>
      <c r="D24" s="91"/>
      <c r="E24" s="91"/>
      <c r="F24" s="91"/>
      <c r="G24" s="31"/>
      <c r="H24" s="100"/>
      <c r="I24" s="97"/>
      <c r="J24" s="98"/>
      <c r="K24" s="98"/>
      <c r="L24" s="98"/>
      <c r="M24" s="98"/>
      <c r="N24" s="98"/>
      <c r="O24" s="98"/>
      <c r="P24" s="93"/>
      <c r="Q24" s="99"/>
      <c r="R24" s="99"/>
      <c r="S24" s="99"/>
      <c r="T24" s="103"/>
      <c r="U24" s="103"/>
      <c r="V24" s="112"/>
    </row>
    <row r="25" spans="1:22" ht="27.75" customHeight="1">
      <c r="A25" s="1"/>
      <c r="B25" s="91"/>
      <c r="C25" s="91" t="s">
        <v>37</v>
      </c>
      <c r="D25" s="91"/>
      <c r="E25" s="91"/>
      <c r="F25" s="91"/>
      <c r="G25" s="31"/>
      <c r="H25" s="100" t="s">
        <v>52</v>
      </c>
      <c r="I25" s="97"/>
      <c r="J25" s="98"/>
      <c r="K25" s="98"/>
      <c r="L25" s="98"/>
      <c r="M25" s="98"/>
      <c r="N25" s="98"/>
      <c r="O25" s="98"/>
      <c r="P25" s="93"/>
      <c r="Q25" s="99"/>
      <c r="R25" s="99"/>
      <c r="S25" s="99"/>
      <c r="T25" s="103"/>
      <c r="U25" s="103"/>
      <c r="V25" s="112"/>
    </row>
    <row r="26" spans="1:22" ht="27.75" customHeight="1">
      <c r="A26" s="1"/>
      <c r="B26" s="91"/>
      <c r="C26" s="91"/>
      <c r="D26" s="91"/>
      <c r="E26" s="91"/>
      <c r="F26" s="91"/>
      <c r="G26" s="31"/>
      <c r="H26" s="100" t="s">
        <v>47</v>
      </c>
      <c r="I26" s="97"/>
      <c r="J26" s="98">
        <f>+J33</f>
        <v>16945075</v>
      </c>
      <c r="K26" s="98">
        <f>+K33</f>
        <v>4166500</v>
      </c>
      <c r="L26" s="98">
        <f>+L33</f>
        <v>0</v>
      </c>
      <c r="M26" s="98">
        <f>+M33</f>
        <v>0</v>
      </c>
      <c r="N26" s="98">
        <f>+SUM(J26:M26)</f>
        <v>21111575</v>
      </c>
      <c r="O26" s="98"/>
      <c r="P26" s="93"/>
      <c r="Q26" s="99"/>
      <c r="R26" s="99"/>
      <c r="S26" s="94">
        <f>+N26+R26</f>
        <v>21111575</v>
      </c>
      <c r="T26" s="126">
        <f>N26/S26*100</f>
        <v>100</v>
      </c>
      <c r="U26" s="103">
        <f>R26/S26*100</f>
        <v>0</v>
      </c>
      <c r="V26" s="112"/>
    </row>
    <row r="27" spans="1:22" ht="27.75" customHeight="1">
      <c r="A27" s="1"/>
      <c r="B27" s="91"/>
      <c r="C27" s="91"/>
      <c r="D27" s="91"/>
      <c r="E27" s="91"/>
      <c r="F27" s="91"/>
      <c r="G27" s="31"/>
      <c r="H27" s="100" t="s">
        <v>31</v>
      </c>
      <c r="I27" s="97"/>
      <c r="J27" s="98">
        <f aca="true" t="shared" si="4" ref="J27:M28">+J34</f>
        <v>16945075</v>
      </c>
      <c r="K27" s="98">
        <f t="shared" si="4"/>
        <v>3916510</v>
      </c>
      <c r="L27" s="98">
        <f t="shared" si="4"/>
        <v>0</v>
      </c>
      <c r="M27" s="98">
        <f t="shared" si="4"/>
        <v>0</v>
      </c>
      <c r="N27" s="98">
        <f>+SUM(J27:M27)</f>
        <v>20861585</v>
      </c>
      <c r="O27" s="98"/>
      <c r="P27" s="93"/>
      <c r="Q27" s="99"/>
      <c r="R27" s="99"/>
      <c r="S27" s="94">
        <f>+N27+R27</f>
        <v>20861585</v>
      </c>
      <c r="T27" s="126">
        <f>N27/S27*100</f>
        <v>100</v>
      </c>
      <c r="U27" s="103">
        <f>R27/S27*100</f>
        <v>0</v>
      </c>
      <c r="V27" s="112"/>
    </row>
    <row r="28" spans="1:22" ht="27.75" customHeight="1">
      <c r="A28" s="1"/>
      <c r="B28" s="91"/>
      <c r="C28" s="91"/>
      <c r="D28" s="91"/>
      <c r="E28" s="91"/>
      <c r="F28" s="91"/>
      <c r="G28" s="31"/>
      <c r="H28" s="100" t="s">
        <v>48</v>
      </c>
      <c r="I28" s="97"/>
      <c r="J28" s="98">
        <f t="shared" si="4"/>
        <v>16152285</v>
      </c>
      <c r="K28" s="98">
        <f t="shared" si="4"/>
        <v>3763595.83</v>
      </c>
      <c r="L28" s="98">
        <f t="shared" si="4"/>
        <v>0</v>
      </c>
      <c r="M28" s="98">
        <f>+M35</f>
        <v>0</v>
      </c>
      <c r="N28" s="98">
        <f>+SUM(J28:M28)</f>
        <v>19915880.83</v>
      </c>
      <c r="O28" s="98"/>
      <c r="P28" s="93"/>
      <c r="Q28" s="99"/>
      <c r="R28" s="99"/>
      <c r="S28" s="94">
        <f>+N28+R28</f>
        <v>19915880.83</v>
      </c>
      <c r="T28" s="126">
        <f>N28/S28*100</f>
        <v>100</v>
      </c>
      <c r="U28" s="103">
        <f>R28/S28*100</f>
        <v>0</v>
      </c>
      <c r="V28" s="112"/>
    </row>
    <row r="29" spans="1:22" ht="27.75" customHeight="1">
      <c r="A29" s="1"/>
      <c r="B29" s="91"/>
      <c r="C29" s="91"/>
      <c r="D29" s="91"/>
      <c r="E29" s="91"/>
      <c r="F29" s="91"/>
      <c r="G29" s="31"/>
      <c r="H29" s="100" t="s">
        <v>49</v>
      </c>
      <c r="I29" s="97"/>
      <c r="J29" s="104">
        <f>IF(J28=0,IF(J26=0,0,1)*100,(J28/J26)*100)</f>
        <v>95.3214134490405</v>
      </c>
      <c r="K29" s="104">
        <f>IF(K28=0,IF(K26=0,0,1)*100,(K28/K26)*100)</f>
        <v>90.32991311652466</v>
      </c>
      <c r="L29" s="104">
        <f>IF(L28=0,IF(L26=0,0,1)*100,(L28/L26)*100)</f>
        <v>0</v>
      </c>
      <c r="M29" s="104">
        <f>IF(M28=0,IF(M26=0,0,1)*100,(M28/M26)*100)</f>
        <v>0</v>
      </c>
      <c r="N29" s="104">
        <f>IF(N28=0,IF(N26=0,0,1)*100,(N28/N26)*100)</f>
        <v>94.33630996266265</v>
      </c>
      <c r="O29" s="98"/>
      <c r="P29" s="93"/>
      <c r="Q29" s="99"/>
      <c r="R29" s="99"/>
      <c r="S29" s="104">
        <f>IF(S28=0,IF(S26=0,0,1)*100,(S28/S26)*100)</f>
        <v>94.33630996266265</v>
      </c>
      <c r="T29" s="123"/>
      <c r="U29" s="124"/>
      <c r="V29" s="112"/>
    </row>
    <row r="30" spans="1:22" ht="27.75" customHeight="1">
      <c r="A30" s="1"/>
      <c r="B30" s="91"/>
      <c r="C30" s="91"/>
      <c r="D30" s="91"/>
      <c r="E30" s="91"/>
      <c r="F30" s="91"/>
      <c r="G30" s="31"/>
      <c r="H30" s="100" t="s">
        <v>50</v>
      </c>
      <c r="I30" s="97"/>
      <c r="J30" s="104">
        <f>IF(J28=0,IF(J27=0,0,1)*100,(J28/J27)*100)</f>
        <v>95.3214134490405</v>
      </c>
      <c r="K30" s="104">
        <f>IF(K28=0,IF(K27=0,0,1)*100,(K28/K27)*100)</f>
        <v>96.09565225162197</v>
      </c>
      <c r="L30" s="104">
        <f>IF(L28=0,IF(L27=0,0,1)*100,(L28/L27)*100)</f>
        <v>0</v>
      </c>
      <c r="M30" s="104">
        <f>IF(M28=0,IF(M27=0,0,1)*100,(M28/M27)*100)</f>
        <v>0</v>
      </c>
      <c r="N30" s="104">
        <f>IF(N28=0,IF(N27=0,0,1)*100,(N28/N27)*100)</f>
        <v>95.46676741005056</v>
      </c>
      <c r="O30" s="98"/>
      <c r="P30" s="93"/>
      <c r="Q30" s="99"/>
      <c r="R30" s="99"/>
      <c r="S30" s="104">
        <f>IF(S28=0,IF(S27=0,0,1)*100,(S28/S27)*100)</f>
        <v>95.46676741005056</v>
      </c>
      <c r="T30" s="103"/>
      <c r="U30" s="103"/>
      <c r="V30" s="112"/>
    </row>
    <row r="31" spans="1:22" ht="27.75" customHeight="1">
      <c r="A31" s="1"/>
      <c r="B31" s="91"/>
      <c r="C31" s="91"/>
      <c r="D31" s="91"/>
      <c r="E31" s="91"/>
      <c r="F31" s="91"/>
      <c r="G31" s="31"/>
      <c r="H31" s="100"/>
      <c r="I31" s="97"/>
      <c r="J31" s="98"/>
      <c r="K31" s="98"/>
      <c r="L31" s="98"/>
      <c r="M31" s="98"/>
      <c r="N31" s="98"/>
      <c r="O31" s="98"/>
      <c r="P31" s="93"/>
      <c r="Q31" s="99"/>
      <c r="R31" s="99"/>
      <c r="S31" s="99"/>
      <c r="T31" s="103"/>
      <c r="U31" s="103"/>
      <c r="V31" s="112"/>
    </row>
    <row r="32" spans="1:22" ht="27.75" customHeight="1">
      <c r="A32" s="1"/>
      <c r="B32" s="91"/>
      <c r="C32" s="91"/>
      <c r="D32" s="91" t="s">
        <v>53</v>
      </c>
      <c r="E32" s="91"/>
      <c r="F32" s="91"/>
      <c r="G32" s="31"/>
      <c r="H32" s="100" t="s">
        <v>32</v>
      </c>
      <c r="I32" s="97"/>
      <c r="J32" s="98"/>
      <c r="K32" s="98"/>
      <c r="L32" s="98"/>
      <c r="M32" s="98"/>
      <c r="N32" s="98"/>
      <c r="O32" s="98"/>
      <c r="P32" s="93"/>
      <c r="Q32" s="99"/>
      <c r="R32" s="99"/>
      <c r="S32" s="99"/>
      <c r="T32" s="103"/>
      <c r="U32" s="103"/>
      <c r="V32" s="112"/>
    </row>
    <row r="33" spans="1:22" ht="27.75" customHeight="1">
      <c r="A33" s="1"/>
      <c r="B33" s="91"/>
      <c r="C33" s="91"/>
      <c r="D33" s="91"/>
      <c r="E33" s="91"/>
      <c r="F33" s="91"/>
      <c r="G33" s="31"/>
      <c r="H33" s="100" t="s">
        <v>47</v>
      </c>
      <c r="I33" s="97"/>
      <c r="J33" s="98">
        <f>+J40</f>
        <v>16945075</v>
      </c>
      <c r="K33" s="98">
        <f>+K40</f>
        <v>4166500</v>
      </c>
      <c r="L33" s="98">
        <f>+L40</f>
        <v>0</v>
      </c>
      <c r="M33" s="98">
        <f>+M40</f>
        <v>0</v>
      </c>
      <c r="N33" s="98">
        <f>+SUM(J33:M33)</f>
        <v>21111575</v>
      </c>
      <c r="O33" s="98"/>
      <c r="P33" s="93"/>
      <c r="Q33" s="99"/>
      <c r="R33" s="99"/>
      <c r="S33" s="94">
        <f>+N33+R33</f>
        <v>21111575</v>
      </c>
      <c r="T33" s="126">
        <f>N33/S33*100</f>
        <v>100</v>
      </c>
      <c r="U33" s="103">
        <f>R33/S33*100</f>
        <v>0</v>
      </c>
      <c r="V33" s="112"/>
    </row>
    <row r="34" spans="1:22" ht="27.75" customHeight="1">
      <c r="A34" s="1"/>
      <c r="B34" s="91"/>
      <c r="C34" s="91"/>
      <c r="D34" s="91"/>
      <c r="E34" s="91"/>
      <c r="F34" s="91"/>
      <c r="G34" s="31"/>
      <c r="H34" s="100" t="s">
        <v>31</v>
      </c>
      <c r="I34" s="97"/>
      <c r="J34" s="98">
        <f aca="true" t="shared" si="5" ref="J34:M35">+J41</f>
        <v>16945075</v>
      </c>
      <c r="K34" s="98">
        <f t="shared" si="5"/>
        <v>3916510</v>
      </c>
      <c r="L34" s="98">
        <f t="shared" si="5"/>
        <v>0</v>
      </c>
      <c r="M34" s="98">
        <f t="shared" si="5"/>
        <v>0</v>
      </c>
      <c r="N34" s="98">
        <f>+SUM(J34:M34)</f>
        <v>20861585</v>
      </c>
      <c r="O34" s="98"/>
      <c r="P34" s="93"/>
      <c r="Q34" s="99"/>
      <c r="R34" s="99"/>
      <c r="S34" s="94">
        <f>+N34+R34</f>
        <v>20861585</v>
      </c>
      <c r="T34" s="126">
        <f>N34/S34*100</f>
        <v>100</v>
      </c>
      <c r="U34" s="103">
        <f>R34/S34*100</f>
        <v>0</v>
      </c>
      <c r="V34" s="112"/>
    </row>
    <row r="35" spans="1:22" ht="27.75" customHeight="1">
      <c r="A35" s="1"/>
      <c r="B35" s="91"/>
      <c r="C35" s="91"/>
      <c r="D35" s="91"/>
      <c r="E35" s="91"/>
      <c r="F35" s="91"/>
      <c r="G35" s="31"/>
      <c r="H35" s="100" t="s">
        <v>48</v>
      </c>
      <c r="I35" s="97"/>
      <c r="J35" s="98">
        <f t="shared" si="5"/>
        <v>16152285</v>
      </c>
      <c r="K35" s="98">
        <f t="shared" si="5"/>
        <v>3763595.83</v>
      </c>
      <c r="L35" s="98">
        <f t="shared" si="5"/>
        <v>0</v>
      </c>
      <c r="M35" s="98">
        <f t="shared" si="5"/>
        <v>0</v>
      </c>
      <c r="N35" s="98">
        <f>+SUM(J35:M35)</f>
        <v>19915880.83</v>
      </c>
      <c r="O35" s="98"/>
      <c r="P35" s="93"/>
      <c r="Q35" s="99"/>
      <c r="R35" s="99"/>
      <c r="S35" s="94">
        <f>+N35+R35</f>
        <v>19915880.83</v>
      </c>
      <c r="T35" s="126">
        <f>N35/S35*100</f>
        <v>100</v>
      </c>
      <c r="U35" s="103">
        <f>R35/S35*100</f>
        <v>0</v>
      </c>
      <c r="V35" s="112"/>
    </row>
    <row r="36" spans="1:22" ht="27.75" customHeight="1">
      <c r="A36" s="1"/>
      <c r="B36" s="91"/>
      <c r="C36" s="91"/>
      <c r="D36" s="91"/>
      <c r="E36" s="91"/>
      <c r="F36" s="91"/>
      <c r="G36" s="31"/>
      <c r="H36" s="100" t="s">
        <v>49</v>
      </c>
      <c r="I36" s="97"/>
      <c r="J36" s="104">
        <f>IF(J35=0,IF(J33=0,0,1)*100,(J35/J33)*100)</f>
        <v>95.3214134490405</v>
      </c>
      <c r="K36" s="104">
        <f>IF(K35=0,IF(K33=0,0,1)*100,(K35/K33)*100)</f>
        <v>90.32991311652466</v>
      </c>
      <c r="L36" s="104">
        <f>IF(L35=0,IF(L33=0,0,1)*100,(L35/L33)*100)</f>
        <v>0</v>
      </c>
      <c r="M36" s="104">
        <f>IF(M35=0,IF(M33=0,0,1)*100,(M35/M33)*100)</f>
        <v>0</v>
      </c>
      <c r="N36" s="104">
        <f>IF(N35=0,IF(N33=0,0,1)*100,(N35/N33)*100)</f>
        <v>94.33630996266265</v>
      </c>
      <c r="O36" s="98"/>
      <c r="P36" s="93"/>
      <c r="Q36" s="99"/>
      <c r="R36" s="99"/>
      <c r="S36" s="104">
        <f>IF(S35=0,IF(S33=0,0,1)*100,(S35/S33)*100)</f>
        <v>94.33630996266265</v>
      </c>
      <c r="T36" s="123"/>
      <c r="U36" s="124"/>
      <c r="V36" s="112"/>
    </row>
    <row r="37" spans="1:22" ht="27.75" customHeight="1">
      <c r="A37" s="1"/>
      <c r="B37" s="91"/>
      <c r="C37" s="91"/>
      <c r="D37" s="91"/>
      <c r="E37" s="91"/>
      <c r="F37" s="91"/>
      <c r="G37" s="31"/>
      <c r="H37" s="100" t="s">
        <v>50</v>
      </c>
      <c r="I37" s="97"/>
      <c r="J37" s="104">
        <f>IF(J35=0,IF(J34=0,0,1)*100,(J35/J34)*100)</f>
        <v>95.3214134490405</v>
      </c>
      <c r="K37" s="104">
        <f>IF(K35=0,IF(K34=0,0,1)*100,(K35/K34)*100)</f>
        <v>96.09565225162197</v>
      </c>
      <c r="L37" s="104">
        <f>IF(L35=0,IF(L34=0,0,1)*100,(L35/L34)*100)</f>
        <v>0</v>
      </c>
      <c r="M37" s="104">
        <f>IF(M35=0,IF(M34=0,0,1)*100,(M35/M34)*100)</f>
        <v>0</v>
      </c>
      <c r="N37" s="104">
        <f>IF(N35=0,IF(N34=0,0,1)*100,(N35/N34)*100)</f>
        <v>95.46676741005056</v>
      </c>
      <c r="O37" s="98"/>
      <c r="P37" s="93"/>
      <c r="Q37" s="99"/>
      <c r="R37" s="99"/>
      <c r="S37" s="104">
        <f>IF(S35=0,IF(S34=0,0,1)*100,(S35/S34)*100)</f>
        <v>95.46676741005056</v>
      </c>
      <c r="T37" s="103"/>
      <c r="U37" s="103"/>
      <c r="V37" s="112"/>
    </row>
    <row r="38" spans="1:22" ht="27.75" customHeight="1">
      <c r="A38" s="1"/>
      <c r="B38" s="91"/>
      <c r="C38" s="91"/>
      <c r="D38" s="91"/>
      <c r="E38" s="91"/>
      <c r="F38" s="91"/>
      <c r="G38" s="31"/>
      <c r="H38" s="100"/>
      <c r="I38" s="97"/>
      <c r="J38" s="98"/>
      <c r="K38" s="98"/>
      <c r="L38" s="98"/>
      <c r="M38" s="98"/>
      <c r="N38" s="98"/>
      <c r="O38" s="98"/>
      <c r="P38" s="93"/>
      <c r="Q38" s="99"/>
      <c r="R38" s="99"/>
      <c r="S38" s="99"/>
      <c r="T38" s="103"/>
      <c r="U38" s="103"/>
      <c r="V38" s="112"/>
    </row>
    <row r="39" spans="1:22" ht="27.75" customHeight="1">
      <c r="A39" s="1"/>
      <c r="B39" s="91"/>
      <c r="C39" s="91"/>
      <c r="D39" s="91"/>
      <c r="E39" s="91" t="s">
        <v>33</v>
      </c>
      <c r="F39" s="91"/>
      <c r="G39" s="31"/>
      <c r="H39" s="100" t="s">
        <v>34</v>
      </c>
      <c r="I39" s="97"/>
      <c r="J39" s="98"/>
      <c r="K39" s="98"/>
      <c r="L39" s="98"/>
      <c r="M39" s="98"/>
      <c r="N39" s="98"/>
      <c r="O39" s="98"/>
      <c r="P39" s="93"/>
      <c r="Q39" s="99"/>
      <c r="R39" s="99"/>
      <c r="S39" s="99"/>
      <c r="T39" s="103"/>
      <c r="U39" s="103"/>
      <c r="V39" s="112"/>
    </row>
    <row r="40" spans="1:22" ht="27.75" customHeight="1">
      <c r="A40" s="1"/>
      <c r="B40" s="91"/>
      <c r="C40" s="91"/>
      <c r="D40" s="91"/>
      <c r="E40" s="91"/>
      <c r="F40" s="91"/>
      <c r="G40" s="31"/>
      <c r="H40" s="100" t="s">
        <v>47</v>
      </c>
      <c r="I40" s="97"/>
      <c r="J40" s="98">
        <f>+J47</f>
        <v>16945075</v>
      </c>
      <c r="K40" s="98">
        <f>+K47</f>
        <v>4166500</v>
      </c>
      <c r="L40" s="98">
        <f>+L47</f>
        <v>0</v>
      </c>
      <c r="M40" s="98">
        <f>+M47</f>
        <v>0</v>
      </c>
      <c r="N40" s="98">
        <f>+SUM(J40:M40)</f>
        <v>21111575</v>
      </c>
      <c r="O40" s="98"/>
      <c r="P40" s="93"/>
      <c r="Q40" s="99"/>
      <c r="R40" s="99"/>
      <c r="S40" s="94">
        <f>+N40+R40</f>
        <v>21111575</v>
      </c>
      <c r="T40" s="126">
        <f>N40/S40*100</f>
        <v>100</v>
      </c>
      <c r="U40" s="103">
        <f>R40/S40*100</f>
        <v>0</v>
      </c>
      <c r="V40" s="112"/>
    </row>
    <row r="41" spans="1:22" ht="27.75" customHeight="1">
      <c r="A41" s="1"/>
      <c r="B41" s="91"/>
      <c r="C41" s="91"/>
      <c r="D41" s="91"/>
      <c r="E41" s="91"/>
      <c r="F41" s="91"/>
      <c r="G41" s="31"/>
      <c r="H41" s="100" t="s">
        <v>31</v>
      </c>
      <c r="I41" s="97"/>
      <c r="J41" s="98">
        <f aca="true" t="shared" si="6" ref="J41:M42">+J48</f>
        <v>16945075</v>
      </c>
      <c r="K41" s="98">
        <f t="shared" si="6"/>
        <v>3916510</v>
      </c>
      <c r="L41" s="98">
        <f t="shared" si="6"/>
        <v>0</v>
      </c>
      <c r="M41" s="98">
        <f t="shared" si="6"/>
        <v>0</v>
      </c>
      <c r="N41" s="98">
        <f>+SUM(J41:M41)</f>
        <v>20861585</v>
      </c>
      <c r="O41" s="98"/>
      <c r="P41" s="93"/>
      <c r="Q41" s="99"/>
      <c r="R41" s="99"/>
      <c r="S41" s="94">
        <f>+N41+R41</f>
        <v>20861585</v>
      </c>
      <c r="T41" s="126">
        <f>N41/S41*100</f>
        <v>100</v>
      </c>
      <c r="U41" s="103">
        <f>R41/S41*100</f>
        <v>0</v>
      </c>
      <c r="V41" s="112"/>
    </row>
    <row r="42" spans="1:22" ht="27.75" customHeight="1">
      <c r="A42" s="1"/>
      <c r="B42" s="91"/>
      <c r="C42" s="91"/>
      <c r="D42" s="91"/>
      <c r="E42" s="91"/>
      <c r="F42" s="91"/>
      <c r="G42" s="31"/>
      <c r="H42" s="127" t="s">
        <v>48</v>
      </c>
      <c r="I42" s="92"/>
      <c r="J42" s="98">
        <f t="shared" si="6"/>
        <v>16152285</v>
      </c>
      <c r="K42" s="98">
        <f t="shared" si="6"/>
        <v>3763595.83</v>
      </c>
      <c r="L42" s="98">
        <f t="shared" si="6"/>
        <v>0</v>
      </c>
      <c r="M42" s="98">
        <f t="shared" si="6"/>
        <v>0</v>
      </c>
      <c r="N42" s="98">
        <f>+SUM(J42:M42)</f>
        <v>19915880.83</v>
      </c>
      <c r="O42" s="98"/>
      <c r="P42" s="93"/>
      <c r="Q42" s="99"/>
      <c r="R42" s="99"/>
      <c r="S42" s="94">
        <f>+N42+R42</f>
        <v>19915880.83</v>
      </c>
      <c r="T42" s="126">
        <f>N42/S42*100</f>
        <v>100</v>
      </c>
      <c r="U42" s="103">
        <f>R42/S42*100</f>
        <v>0</v>
      </c>
      <c r="V42" s="111"/>
    </row>
    <row r="43" spans="1:22" ht="27.75" customHeight="1">
      <c r="A43" s="1"/>
      <c r="B43" s="91"/>
      <c r="C43" s="91"/>
      <c r="D43" s="91"/>
      <c r="E43" s="91"/>
      <c r="F43" s="91"/>
      <c r="G43" s="31"/>
      <c r="H43" s="127" t="s">
        <v>49</v>
      </c>
      <c r="I43" s="92"/>
      <c r="J43" s="104">
        <f>IF(J42=0,IF(J40=0,0,1)*100,(J42/J40)*100)</f>
        <v>95.3214134490405</v>
      </c>
      <c r="K43" s="104">
        <f>IF(K42=0,IF(K40=0,0,1)*100,(K42/K40)*100)</f>
        <v>90.32991311652466</v>
      </c>
      <c r="L43" s="104">
        <f>IF(L42=0,IF(L40=0,0,1)*100,(L42/L40)*100)</f>
        <v>0</v>
      </c>
      <c r="M43" s="104">
        <f>IF(M42=0,IF(M40=0,0,1)*100,(M42/M40)*100)</f>
        <v>0</v>
      </c>
      <c r="N43" s="104">
        <f>IF(N42=0,IF(N40=0,0,1)*100,(N42/N40)*100)</f>
        <v>94.33630996266265</v>
      </c>
      <c r="O43" s="99"/>
      <c r="P43" s="93"/>
      <c r="Q43" s="99"/>
      <c r="R43" s="99"/>
      <c r="S43" s="104">
        <f>IF(S42=0,IF(S40=0,0,1)*100,(S42/S40)*100)</f>
        <v>94.33630996266265</v>
      </c>
      <c r="T43" s="123"/>
      <c r="U43" s="124"/>
      <c r="V43" s="111"/>
    </row>
    <row r="44" spans="1:22" ht="27.75" customHeight="1">
      <c r="A44" s="1"/>
      <c r="B44" s="91"/>
      <c r="C44" s="91"/>
      <c r="D44" s="91"/>
      <c r="E44" s="91"/>
      <c r="F44" s="91"/>
      <c r="G44" s="31"/>
      <c r="H44" s="127" t="s">
        <v>50</v>
      </c>
      <c r="I44" s="92"/>
      <c r="J44" s="104">
        <f>IF(J42=0,IF(J41=0,0,1)*100,(J42/J41)*100)</f>
        <v>95.3214134490405</v>
      </c>
      <c r="K44" s="104">
        <f>IF(K42=0,IF(K41=0,0,1)*100,(K42/K41)*100)</f>
        <v>96.09565225162197</v>
      </c>
      <c r="L44" s="104">
        <f>IF(L42=0,IF(L41=0,0,1)*100,(L42/L41)*100)</f>
        <v>0</v>
      </c>
      <c r="M44" s="104">
        <f>IF(M42=0,IF(M41=0,0,1)*100,(M42/M41)*100)</f>
        <v>0</v>
      </c>
      <c r="N44" s="104">
        <f>IF(N42=0,IF(N41=0,0,1)*100,(N42/N41)*100)</f>
        <v>95.46676741005056</v>
      </c>
      <c r="O44" s="99"/>
      <c r="P44" s="93"/>
      <c r="Q44" s="99"/>
      <c r="R44" s="99"/>
      <c r="S44" s="104">
        <f>IF(S42=0,IF(S41=0,0,1)*100,(S42/S41)*100)</f>
        <v>95.46676741005056</v>
      </c>
      <c r="T44" s="103"/>
      <c r="U44" s="103"/>
      <c r="V44" s="111"/>
    </row>
    <row r="45" spans="1:22" ht="27.75" customHeight="1">
      <c r="A45" s="1"/>
      <c r="B45" s="91"/>
      <c r="C45" s="91"/>
      <c r="D45" s="91"/>
      <c r="E45" s="91"/>
      <c r="F45" s="91"/>
      <c r="G45" s="31"/>
      <c r="H45" s="127"/>
      <c r="I45" s="92"/>
      <c r="J45" s="98"/>
      <c r="K45" s="99"/>
      <c r="L45" s="98"/>
      <c r="M45" s="99"/>
      <c r="N45" s="99"/>
      <c r="O45" s="99"/>
      <c r="P45" s="93"/>
      <c r="Q45" s="99"/>
      <c r="R45" s="99"/>
      <c r="S45" s="99"/>
      <c r="T45" s="103"/>
      <c r="U45" s="103"/>
      <c r="V45" s="111"/>
    </row>
    <row r="46" spans="1:22" ht="27.75" customHeight="1">
      <c r="A46" s="1"/>
      <c r="B46" s="91"/>
      <c r="C46" s="91"/>
      <c r="D46" s="91"/>
      <c r="E46" s="91"/>
      <c r="F46" s="91" t="s">
        <v>35</v>
      </c>
      <c r="G46" s="31"/>
      <c r="H46" s="128" t="s">
        <v>36</v>
      </c>
      <c r="I46" s="92"/>
      <c r="J46" s="98"/>
      <c r="K46" s="99"/>
      <c r="L46" s="98"/>
      <c r="M46" s="99"/>
      <c r="N46" s="99"/>
      <c r="O46" s="99"/>
      <c r="P46" s="93"/>
      <c r="Q46" s="99"/>
      <c r="R46" s="99"/>
      <c r="S46" s="99"/>
      <c r="T46" s="103"/>
      <c r="U46" s="103"/>
      <c r="V46" s="111"/>
    </row>
    <row r="47" spans="1:22" ht="27.75" customHeight="1">
      <c r="A47" s="1"/>
      <c r="B47" s="91"/>
      <c r="C47" s="91"/>
      <c r="D47" s="91"/>
      <c r="E47" s="91"/>
      <c r="F47" s="91"/>
      <c r="G47" s="31"/>
      <c r="H47" s="127" t="s">
        <v>47</v>
      </c>
      <c r="I47" s="92"/>
      <c r="J47" s="98">
        <v>16945075</v>
      </c>
      <c r="K47" s="99">
        <v>4166500</v>
      </c>
      <c r="L47" s="98"/>
      <c r="M47" s="99"/>
      <c r="N47" s="98">
        <f>+SUM(J47:M47)</f>
        <v>21111575</v>
      </c>
      <c r="O47" s="99"/>
      <c r="P47" s="93"/>
      <c r="Q47" s="99"/>
      <c r="R47" s="99"/>
      <c r="S47" s="94">
        <f>+N47+R47</f>
        <v>21111575</v>
      </c>
      <c r="T47" s="126">
        <f>N47/S47*100</f>
        <v>100</v>
      </c>
      <c r="U47" s="103">
        <f>R47/S47*100</f>
        <v>0</v>
      </c>
      <c r="V47" s="111"/>
    </row>
    <row r="48" spans="1:22" ht="27.75" customHeight="1">
      <c r="A48" s="1"/>
      <c r="B48" s="91"/>
      <c r="C48" s="91"/>
      <c r="D48" s="91"/>
      <c r="E48" s="91"/>
      <c r="F48" s="91"/>
      <c r="G48" s="31"/>
      <c r="H48" s="127" t="s">
        <v>31</v>
      </c>
      <c r="I48" s="92"/>
      <c r="J48" s="98">
        <v>16945075</v>
      </c>
      <c r="K48" s="99">
        <v>3916510</v>
      </c>
      <c r="L48" s="98"/>
      <c r="M48" s="99"/>
      <c r="N48" s="98">
        <f>+SUM(J48:M48)</f>
        <v>20861585</v>
      </c>
      <c r="O48" s="99"/>
      <c r="P48" s="93"/>
      <c r="Q48" s="99"/>
      <c r="R48" s="99"/>
      <c r="S48" s="94">
        <f>+N48+R48</f>
        <v>20861585</v>
      </c>
      <c r="T48" s="126">
        <f>N48/S48*100</f>
        <v>100</v>
      </c>
      <c r="U48" s="103">
        <f>R48/S48*100</f>
        <v>0</v>
      </c>
      <c r="V48" s="111"/>
    </row>
    <row r="49" spans="1:22" ht="27.75" customHeight="1">
      <c r="A49" s="1"/>
      <c r="B49" s="91"/>
      <c r="C49" s="91"/>
      <c r="D49" s="91"/>
      <c r="E49" s="91"/>
      <c r="F49" s="91"/>
      <c r="G49" s="31"/>
      <c r="H49" s="127" t="s">
        <v>48</v>
      </c>
      <c r="I49" s="92"/>
      <c r="J49" s="98">
        <v>16152285</v>
      </c>
      <c r="K49" s="99">
        <v>3763595.83</v>
      </c>
      <c r="L49" s="98"/>
      <c r="M49" s="99"/>
      <c r="N49" s="98">
        <f>+SUM(J49:M49)</f>
        <v>19915880.83</v>
      </c>
      <c r="O49" s="99"/>
      <c r="P49" s="93"/>
      <c r="Q49" s="99"/>
      <c r="R49" s="99"/>
      <c r="S49" s="94">
        <f>+N49+R49</f>
        <v>19915880.83</v>
      </c>
      <c r="T49" s="126">
        <f>N49/S49*100</f>
        <v>100</v>
      </c>
      <c r="U49" s="103">
        <f>R49/S49*100</f>
        <v>0</v>
      </c>
      <c r="V49" s="111"/>
    </row>
    <row r="50" spans="1:22" ht="27.75" customHeight="1">
      <c r="A50" s="1"/>
      <c r="B50" s="91"/>
      <c r="C50" s="91"/>
      <c r="D50" s="91"/>
      <c r="E50" s="91"/>
      <c r="F50" s="91"/>
      <c r="G50" s="31"/>
      <c r="H50" s="127" t="s">
        <v>49</v>
      </c>
      <c r="I50" s="92"/>
      <c r="J50" s="104">
        <f>IF(J49=0,IF(J47=0,0,1)*100,(J49/J47)*100)</f>
        <v>95.3214134490405</v>
      </c>
      <c r="K50" s="104">
        <f>IF(K49=0,IF(K47=0,0,1)*100,(K49/K47)*100)</f>
        <v>90.32991311652466</v>
      </c>
      <c r="L50" s="104">
        <f>IF(L49=0,IF(L47=0,0,1)*100,(L49/L47)*100)</f>
        <v>0</v>
      </c>
      <c r="M50" s="104">
        <f>IF(M49=0,IF(M47=0,0,1)*100,(M49/M47)*100)</f>
        <v>0</v>
      </c>
      <c r="N50" s="104">
        <f>IF(N49=0,IF(N47=0,0,1)*100,(N49/N47)*100)</f>
        <v>94.33630996266265</v>
      </c>
      <c r="O50" s="99"/>
      <c r="P50" s="93"/>
      <c r="Q50" s="99"/>
      <c r="R50" s="99"/>
      <c r="S50" s="104">
        <f>IF(S49=0,IF(S47=0,0,1)*100,(S49/S47)*100)</f>
        <v>94.33630996266265</v>
      </c>
      <c r="T50" s="123"/>
      <c r="U50" s="124"/>
      <c r="V50" s="111"/>
    </row>
    <row r="51" spans="1:22" ht="27.75" customHeight="1">
      <c r="A51" s="1"/>
      <c r="B51" s="91"/>
      <c r="C51" s="91"/>
      <c r="D51" s="91"/>
      <c r="E51" s="91"/>
      <c r="F51" s="91"/>
      <c r="G51" s="31"/>
      <c r="H51" s="127" t="s">
        <v>50</v>
      </c>
      <c r="I51" s="92"/>
      <c r="J51" s="104">
        <f>IF(J49=0,IF(J48=0,0,1)*100,(J49/J48)*100)</f>
        <v>95.3214134490405</v>
      </c>
      <c r="K51" s="104">
        <f>IF(K49=0,IF(K48=0,0,1)*100,(K49/K48)*100)</f>
        <v>96.09565225162197</v>
      </c>
      <c r="L51" s="104">
        <f>IF(L49=0,IF(L48=0,0,1)*100,(L49/L48)*100)</f>
        <v>0</v>
      </c>
      <c r="M51" s="104">
        <f>IF(M49=0,IF(M48=0,0,1)*100,(M49/M48)*100)</f>
        <v>0</v>
      </c>
      <c r="N51" s="104">
        <f>IF(N49=0,IF(N48=0,0,1)*100,(N49/N48)*100)</f>
        <v>95.46676741005056</v>
      </c>
      <c r="O51" s="99"/>
      <c r="P51" s="93"/>
      <c r="Q51" s="99"/>
      <c r="R51" s="99"/>
      <c r="S51" s="104">
        <f>IF(S49=0,IF(S48=0,0,1)*100,(S49/S48)*100)</f>
        <v>95.46676741005056</v>
      </c>
      <c r="T51" s="103"/>
      <c r="U51" s="103"/>
      <c r="V51" s="111"/>
    </row>
    <row r="52" spans="1:22" ht="27.75" customHeight="1">
      <c r="A52" s="1"/>
      <c r="B52" s="91"/>
      <c r="C52" s="91"/>
      <c r="D52" s="91"/>
      <c r="E52" s="91"/>
      <c r="F52" s="91"/>
      <c r="G52" s="31"/>
      <c r="H52" s="127"/>
      <c r="I52" s="92"/>
      <c r="J52" s="98"/>
      <c r="K52" s="99"/>
      <c r="L52" s="98"/>
      <c r="M52" s="99"/>
      <c r="N52" s="99"/>
      <c r="O52" s="99"/>
      <c r="P52" s="93"/>
      <c r="Q52" s="99"/>
      <c r="R52" s="99"/>
      <c r="S52" s="99"/>
      <c r="T52" s="103"/>
      <c r="U52" s="103"/>
      <c r="V52" s="111"/>
    </row>
    <row r="53" spans="1:22" ht="27.75" customHeight="1">
      <c r="A53" s="1"/>
      <c r="B53" s="91" t="s">
        <v>29</v>
      </c>
      <c r="C53" s="91"/>
      <c r="D53" s="91"/>
      <c r="E53" s="91"/>
      <c r="F53" s="91"/>
      <c r="G53" s="31"/>
      <c r="H53" s="127" t="s">
        <v>73</v>
      </c>
      <c r="I53" s="92"/>
      <c r="J53" s="98"/>
      <c r="K53" s="99"/>
      <c r="L53" s="98"/>
      <c r="M53" s="99"/>
      <c r="N53" s="99"/>
      <c r="O53" s="99"/>
      <c r="P53" s="93"/>
      <c r="Q53" s="99"/>
      <c r="R53" s="99"/>
      <c r="S53" s="99"/>
      <c r="T53" s="103"/>
      <c r="U53" s="103"/>
      <c r="V53" s="111"/>
    </row>
    <row r="54" spans="1:22" ht="27.75" customHeight="1">
      <c r="A54" s="1"/>
      <c r="B54" s="91"/>
      <c r="C54" s="91"/>
      <c r="D54" s="91"/>
      <c r="E54" s="91"/>
      <c r="F54" s="91"/>
      <c r="G54" s="31"/>
      <c r="H54" s="127" t="s">
        <v>47</v>
      </c>
      <c r="I54" s="92"/>
      <c r="J54" s="98">
        <f>+J61</f>
        <v>623875810</v>
      </c>
      <c r="K54" s="98">
        <f>+K61</f>
        <v>767571722</v>
      </c>
      <c r="L54" s="98">
        <f>+L61</f>
        <v>0</v>
      </c>
      <c r="M54" s="98">
        <f>+M61</f>
        <v>4500000</v>
      </c>
      <c r="N54" s="98">
        <f>+SUM(J54:M54)</f>
        <v>1395947532</v>
      </c>
      <c r="O54" s="98">
        <f>+O61</f>
        <v>414000000</v>
      </c>
      <c r="P54" s="93"/>
      <c r="Q54" s="99"/>
      <c r="R54" s="99">
        <f>+SUM(O54:Q54)</f>
        <v>414000000</v>
      </c>
      <c r="S54" s="94">
        <f>+N54+R54</f>
        <v>1809947532</v>
      </c>
      <c r="T54" s="126">
        <f>N54/S54*100</f>
        <v>77.1264087670802</v>
      </c>
      <c r="U54" s="103">
        <f>R54/S54*100</f>
        <v>22.873591232919786</v>
      </c>
      <c r="V54" s="111"/>
    </row>
    <row r="55" spans="1:22" ht="27.75" customHeight="1">
      <c r="A55" s="1"/>
      <c r="B55" s="91"/>
      <c r="C55" s="91"/>
      <c r="D55" s="91"/>
      <c r="E55" s="91"/>
      <c r="F55" s="91"/>
      <c r="G55" s="31"/>
      <c r="H55" s="127" t="s">
        <v>31</v>
      </c>
      <c r="I55" s="92"/>
      <c r="J55" s="98">
        <f aca="true" t="shared" si="7" ref="J55:M56">+J62</f>
        <v>643287721</v>
      </c>
      <c r="K55" s="98">
        <f t="shared" si="7"/>
        <v>744404643</v>
      </c>
      <c r="L55" s="98">
        <f t="shared" si="7"/>
        <v>0</v>
      </c>
      <c r="M55" s="98">
        <f t="shared" si="7"/>
        <v>4500000</v>
      </c>
      <c r="N55" s="98">
        <f>+SUM(J55:M55)</f>
        <v>1392192364</v>
      </c>
      <c r="O55" s="98">
        <f>+O62</f>
        <v>414000000</v>
      </c>
      <c r="P55" s="93"/>
      <c r="Q55" s="99"/>
      <c r="R55" s="99">
        <f>+SUM(O55:Q55)</f>
        <v>414000000</v>
      </c>
      <c r="S55" s="94">
        <f>+N55+R55</f>
        <v>1806192364</v>
      </c>
      <c r="T55" s="126">
        <f>N55/S55*100</f>
        <v>77.0788533795396</v>
      </c>
      <c r="U55" s="103">
        <f>R55/S55*100</f>
        <v>22.921146620460412</v>
      </c>
      <c r="V55" s="111"/>
    </row>
    <row r="56" spans="1:22" ht="27.75" customHeight="1">
      <c r="A56" s="1"/>
      <c r="B56" s="91"/>
      <c r="C56" s="91"/>
      <c r="D56" s="91"/>
      <c r="E56" s="91"/>
      <c r="F56" s="91"/>
      <c r="G56" s="31"/>
      <c r="H56" s="127" t="s">
        <v>48</v>
      </c>
      <c r="I56" s="92"/>
      <c r="J56" s="98">
        <f t="shared" si="7"/>
        <v>631202519.3605764</v>
      </c>
      <c r="K56" s="98">
        <f t="shared" si="7"/>
        <v>740707282.5199999</v>
      </c>
      <c r="L56" s="98">
        <f t="shared" si="7"/>
        <v>0</v>
      </c>
      <c r="M56" s="98">
        <f t="shared" si="7"/>
        <v>3256552.400000001</v>
      </c>
      <c r="N56" s="98">
        <f>+SUM(J56:M56)</f>
        <v>1375166354.2805762</v>
      </c>
      <c r="O56" s="98">
        <f>+O63</f>
        <v>332008681.6750001</v>
      </c>
      <c r="P56" s="93"/>
      <c r="Q56" s="99"/>
      <c r="R56" s="99">
        <f>+SUM(O56:Q56)</f>
        <v>332008681.6750001</v>
      </c>
      <c r="S56" s="94">
        <f>+N56+R56</f>
        <v>1707175035.9555764</v>
      </c>
      <c r="T56" s="126">
        <f>N56/S56*100</f>
        <v>80.55215928757057</v>
      </c>
      <c r="U56" s="103">
        <f>R56/S56*100</f>
        <v>19.44784071242941</v>
      </c>
      <c r="V56" s="111"/>
    </row>
    <row r="57" spans="1:22" ht="27.75" customHeight="1">
      <c r="A57" s="1"/>
      <c r="B57" s="91"/>
      <c r="C57" s="91"/>
      <c r="D57" s="91"/>
      <c r="E57" s="91"/>
      <c r="F57" s="91"/>
      <c r="G57" s="31"/>
      <c r="H57" s="127" t="s">
        <v>49</v>
      </c>
      <c r="I57" s="92"/>
      <c r="J57" s="104">
        <f aca="true" t="shared" si="8" ref="J57:O57">IF(J56=0,IF(J54=0,0,1)*100,(J56/J54)*100)</f>
        <v>101.1743858702546</v>
      </c>
      <c r="K57" s="104">
        <f t="shared" si="8"/>
        <v>96.50007436308341</v>
      </c>
      <c r="L57" s="104">
        <f t="shared" si="8"/>
        <v>0</v>
      </c>
      <c r="M57" s="104">
        <f>IF(M56=0,IF(M54=0,0,1)*100,(M56/M54)*100)</f>
        <v>72.36783111111113</v>
      </c>
      <c r="N57" s="104">
        <f t="shared" si="8"/>
        <v>98.51132100289972</v>
      </c>
      <c r="O57" s="104">
        <f t="shared" si="8"/>
        <v>80.19533373792272</v>
      </c>
      <c r="P57" s="93"/>
      <c r="Q57" s="99"/>
      <c r="R57" s="104">
        <f>IF(R56=0,IF(R54=0,0,1)*100,(R56/R54)*100)</f>
        <v>80.19533373792272</v>
      </c>
      <c r="S57" s="104">
        <f>IF(S56=0,IF(S54=0,0,1)*100,(S56/S54)*100)</f>
        <v>94.32179694563524</v>
      </c>
      <c r="T57" s="123"/>
      <c r="U57" s="124"/>
      <c r="V57" s="111"/>
    </row>
    <row r="58" spans="1:22" ht="27.75" customHeight="1">
      <c r="A58" s="1"/>
      <c r="B58" s="91"/>
      <c r="C58" s="91"/>
      <c r="D58" s="91"/>
      <c r="E58" s="91"/>
      <c r="F58" s="91"/>
      <c r="G58" s="31"/>
      <c r="H58" s="127" t="s">
        <v>50</v>
      </c>
      <c r="I58" s="92"/>
      <c r="J58" s="104">
        <f aca="true" t="shared" si="9" ref="J58:O58">IF(J56=0,IF(J55=0,0,1)*100,(J56/J55)*100)</f>
        <v>98.12133805062577</v>
      </c>
      <c r="K58" s="104">
        <f t="shared" si="9"/>
        <v>99.50331308183415</v>
      </c>
      <c r="L58" s="104">
        <f t="shared" si="9"/>
        <v>0</v>
      </c>
      <c r="M58" s="104">
        <f>IF(M56=0,IF(M55=0,0,1)*100,(M56/M55)*100)</f>
        <v>72.36783111111113</v>
      </c>
      <c r="N58" s="104">
        <f t="shared" si="9"/>
        <v>98.7770361223283</v>
      </c>
      <c r="O58" s="104">
        <f t="shared" si="9"/>
        <v>80.19533373792272</v>
      </c>
      <c r="P58" s="93"/>
      <c r="Q58" s="99"/>
      <c r="R58" s="104">
        <f>IF(R56=0,IF(R55=0,0,1)*100,(R56/R55)*100)</f>
        <v>80.19533373792272</v>
      </c>
      <c r="S58" s="104">
        <f>IF(S56=0,IF(S55=0,0,1)*100,(S56/S55)*100)</f>
        <v>94.51789687422111</v>
      </c>
      <c r="T58" s="103"/>
      <c r="U58" s="103"/>
      <c r="V58" s="111"/>
    </row>
    <row r="59" spans="1:22" ht="27.75" customHeight="1">
      <c r="A59" s="1"/>
      <c r="B59" s="91"/>
      <c r="C59" s="91"/>
      <c r="D59" s="91"/>
      <c r="E59" s="91"/>
      <c r="F59" s="91"/>
      <c r="G59" s="31"/>
      <c r="H59" s="127"/>
      <c r="I59" s="92"/>
      <c r="J59" s="98"/>
      <c r="K59" s="99"/>
      <c r="L59" s="98"/>
      <c r="M59" s="99"/>
      <c r="N59" s="99"/>
      <c r="O59" s="99"/>
      <c r="P59" s="93"/>
      <c r="Q59" s="99"/>
      <c r="R59" s="99"/>
      <c r="S59" s="99"/>
      <c r="T59" s="103"/>
      <c r="U59" s="103"/>
      <c r="V59" s="111"/>
    </row>
    <row r="60" spans="1:22" ht="27.75" customHeight="1">
      <c r="A60" s="1"/>
      <c r="B60" s="91"/>
      <c r="C60" s="91" t="s">
        <v>38</v>
      </c>
      <c r="D60" s="91"/>
      <c r="E60" s="91"/>
      <c r="F60" s="91"/>
      <c r="G60" s="31"/>
      <c r="H60" s="127" t="s">
        <v>73</v>
      </c>
      <c r="I60" s="92"/>
      <c r="J60" s="98"/>
      <c r="K60" s="99"/>
      <c r="L60" s="98"/>
      <c r="M60" s="99"/>
      <c r="N60" s="99"/>
      <c r="O60" s="99"/>
      <c r="P60" s="93"/>
      <c r="Q60" s="99"/>
      <c r="R60" s="99"/>
      <c r="S60" s="99"/>
      <c r="T60" s="103"/>
      <c r="U60" s="103"/>
      <c r="V60" s="111"/>
    </row>
    <row r="61" spans="1:22" ht="27.75" customHeight="1">
      <c r="A61" s="1"/>
      <c r="B61" s="91"/>
      <c r="C61" s="91"/>
      <c r="D61" s="91"/>
      <c r="E61" s="91"/>
      <c r="F61" s="91"/>
      <c r="G61" s="31"/>
      <c r="H61" s="127" t="s">
        <v>47</v>
      </c>
      <c r="I61" s="92"/>
      <c r="J61" s="98">
        <f aca="true" t="shared" si="10" ref="J61:M63">+J68</f>
        <v>623875810</v>
      </c>
      <c r="K61" s="98">
        <f t="shared" si="10"/>
        <v>767571722</v>
      </c>
      <c r="L61" s="98">
        <f t="shared" si="10"/>
        <v>0</v>
      </c>
      <c r="M61" s="98">
        <f t="shared" si="10"/>
        <v>4500000</v>
      </c>
      <c r="N61" s="98">
        <f>+SUM(J61:M61)</f>
        <v>1395947532</v>
      </c>
      <c r="O61" s="98">
        <f>+O68</f>
        <v>414000000</v>
      </c>
      <c r="P61" s="93"/>
      <c r="Q61" s="99"/>
      <c r="R61" s="99">
        <f>+SUM(O61:Q61)</f>
        <v>414000000</v>
      </c>
      <c r="S61" s="94">
        <f>+N61+R61</f>
        <v>1809947532</v>
      </c>
      <c r="T61" s="126">
        <f>N61/S61*100</f>
        <v>77.1264087670802</v>
      </c>
      <c r="U61" s="103">
        <f>R61/S61*100</f>
        <v>22.873591232919786</v>
      </c>
      <c r="V61" s="111"/>
    </row>
    <row r="62" spans="1:22" ht="27.75" customHeight="1">
      <c r="A62" s="1"/>
      <c r="B62" s="91"/>
      <c r="C62" s="91"/>
      <c r="D62" s="91"/>
      <c r="E62" s="91"/>
      <c r="F62" s="91"/>
      <c r="G62" s="31"/>
      <c r="H62" s="127" t="s">
        <v>31</v>
      </c>
      <c r="I62" s="92"/>
      <c r="J62" s="98">
        <f t="shared" si="10"/>
        <v>643287721</v>
      </c>
      <c r="K62" s="98">
        <f t="shared" si="10"/>
        <v>744404643</v>
      </c>
      <c r="L62" s="98">
        <f t="shared" si="10"/>
        <v>0</v>
      </c>
      <c r="M62" s="98">
        <f t="shared" si="10"/>
        <v>4500000</v>
      </c>
      <c r="N62" s="98">
        <f>+SUM(J62:M62)</f>
        <v>1392192364</v>
      </c>
      <c r="O62" s="98">
        <f>+O69</f>
        <v>414000000</v>
      </c>
      <c r="P62" s="93"/>
      <c r="Q62" s="99"/>
      <c r="R62" s="99">
        <f>+SUM(O62:Q62)</f>
        <v>414000000</v>
      </c>
      <c r="S62" s="94">
        <f>+N62+R62</f>
        <v>1806192364</v>
      </c>
      <c r="T62" s="126">
        <f>N62/S62*100</f>
        <v>77.0788533795396</v>
      </c>
      <c r="U62" s="103">
        <f>R62/S62*100</f>
        <v>22.921146620460412</v>
      </c>
      <c r="V62" s="111"/>
    </row>
    <row r="63" spans="1:22" ht="27.75" customHeight="1">
      <c r="A63" s="1"/>
      <c r="B63" s="91"/>
      <c r="C63" s="91"/>
      <c r="D63" s="91"/>
      <c r="E63" s="91"/>
      <c r="F63" s="91"/>
      <c r="G63" s="31"/>
      <c r="H63" s="127" t="s">
        <v>48</v>
      </c>
      <c r="I63" s="92"/>
      <c r="J63" s="98">
        <f t="shared" si="10"/>
        <v>631202519.3605764</v>
      </c>
      <c r="K63" s="98">
        <f t="shared" si="10"/>
        <v>740707282.5199999</v>
      </c>
      <c r="L63" s="98">
        <f t="shared" si="10"/>
        <v>0</v>
      </c>
      <c r="M63" s="98">
        <f t="shared" si="10"/>
        <v>3256552.400000001</v>
      </c>
      <c r="N63" s="98">
        <f>+SUM(J63:M63)</f>
        <v>1375166354.2805762</v>
      </c>
      <c r="O63" s="98">
        <f>+O70</f>
        <v>332008681.6750001</v>
      </c>
      <c r="P63" s="93"/>
      <c r="Q63" s="99"/>
      <c r="R63" s="99">
        <f>+SUM(O63:Q63)</f>
        <v>332008681.6750001</v>
      </c>
      <c r="S63" s="94">
        <f>+N63+R63</f>
        <v>1707175035.9555764</v>
      </c>
      <c r="T63" s="126">
        <f>N63/S63*100</f>
        <v>80.55215928757057</v>
      </c>
      <c r="U63" s="103">
        <f>R63/S63*100</f>
        <v>19.44784071242941</v>
      </c>
      <c r="V63" s="111"/>
    </row>
    <row r="64" spans="1:22" ht="27.75" customHeight="1">
      <c r="A64" s="1"/>
      <c r="B64" s="91"/>
      <c r="C64" s="91"/>
      <c r="D64" s="91"/>
      <c r="E64" s="91"/>
      <c r="F64" s="91"/>
      <c r="G64" s="31"/>
      <c r="H64" s="127" t="s">
        <v>49</v>
      </c>
      <c r="I64" s="92"/>
      <c r="J64" s="104">
        <f aca="true" t="shared" si="11" ref="J64:O64">IF(J63=0,IF(J61=0,0,1)*100,(J63/J61)*100)</f>
        <v>101.1743858702546</v>
      </c>
      <c r="K64" s="104">
        <f t="shared" si="11"/>
        <v>96.50007436308341</v>
      </c>
      <c r="L64" s="104">
        <f t="shared" si="11"/>
        <v>0</v>
      </c>
      <c r="M64" s="104">
        <f>IF(M63=0,IF(M61=0,0,1)*100,(M63/M61)*100)</f>
        <v>72.36783111111113</v>
      </c>
      <c r="N64" s="104">
        <f t="shared" si="11"/>
        <v>98.51132100289972</v>
      </c>
      <c r="O64" s="104">
        <f t="shared" si="11"/>
        <v>80.19533373792272</v>
      </c>
      <c r="P64" s="93"/>
      <c r="Q64" s="99"/>
      <c r="R64" s="104">
        <f>IF(R63=0,IF(R61=0,0,1)*100,(R63/R61)*100)</f>
        <v>80.19533373792272</v>
      </c>
      <c r="S64" s="104">
        <f>IF(S63=0,IF(S61=0,0,1)*100,(S63/S61)*100)</f>
        <v>94.32179694563524</v>
      </c>
      <c r="T64" s="123"/>
      <c r="U64" s="124"/>
      <c r="V64" s="111"/>
    </row>
    <row r="65" spans="1:22" ht="27.75" customHeight="1">
      <c r="A65" s="1"/>
      <c r="B65" s="91"/>
      <c r="C65" s="91"/>
      <c r="D65" s="91"/>
      <c r="E65" s="91"/>
      <c r="F65" s="91"/>
      <c r="G65" s="31"/>
      <c r="H65" s="127" t="s">
        <v>50</v>
      </c>
      <c r="I65" s="92"/>
      <c r="J65" s="104">
        <f aca="true" t="shared" si="12" ref="J65:O65">IF(J63=0,IF(J62=0,0,1)*100,(J63/J62)*100)</f>
        <v>98.12133805062577</v>
      </c>
      <c r="K65" s="104">
        <f t="shared" si="12"/>
        <v>99.50331308183415</v>
      </c>
      <c r="L65" s="104">
        <f t="shared" si="12"/>
        <v>0</v>
      </c>
      <c r="M65" s="104">
        <f>IF(M63=0,IF(M62=0,0,1)*100,(M63/M62)*100)</f>
        <v>72.36783111111113</v>
      </c>
      <c r="N65" s="104">
        <f t="shared" si="12"/>
        <v>98.7770361223283</v>
      </c>
      <c r="O65" s="104">
        <f t="shared" si="12"/>
        <v>80.19533373792272</v>
      </c>
      <c r="P65" s="93"/>
      <c r="Q65" s="99"/>
      <c r="R65" s="104">
        <f>IF(R63=0,IF(R62=0,0,1)*100,(R63/R62)*100)</f>
        <v>80.19533373792272</v>
      </c>
      <c r="S65" s="104">
        <f>IF(S63=0,IF(S62=0,0,1)*100,(S63/S62)*100)</f>
        <v>94.51789687422111</v>
      </c>
      <c r="T65" s="103"/>
      <c r="U65" s="103"/>
      <c r="V65" s="111"/>
    </row>
    <row r="66" spans="1:22" ht="27.75" customHeight="1">
      <c r="A66" s="1"/>
      <c r="B66" s="91"/>
      <c r="C66" s="91"/>
      <c r="D66" s="91"/>
      <c r="E66" s="91"/>
      <c r="F66" s="91"/>
      <c r="G66" s="31"/>
      <c r="H66" s="127"/>
      <c r="I66" s="92"/>
      <c r="J66" s="98"/>
      <c r="K66" s="99"/>
      <c r="L66" s="98"/>
      <c r="M66" s="99"/>
      <c r="N66" s="99"/>
      <c r="O66" s="99"/>
      <c r="P66" s="93"/>
      <c r="Q66" s="99"/>
      <c r="R66" s="99"/>
      <c r="S66" s="99"/>
      <c r="T66" s="103"/>
      <c r="U66" s="103"/>
      <c r="V66" s="111"/>
    </row>
    <row r="67" spans="1:22" ht="27.75" customHeight="1">
      <c r="A67" s="1"/>
      <c r="B67" s="91"/>
      <c r="C67" s="91"/>
      <c r="D67" s="91" t="s">
        <v>51</v>
      </c>
      <c r="E67" s="91"/>
      <c r="F67" s="91"/>
      <c r="G67" s="31"/>
      <c r="H67" s="127" t="s">
        <v>74</v>
      </c>
      <c r="I67" s="92"/>
      <c r="J67" s="98"/>
      <c r="K67" s="99"/>
      <c r="L67" s="98"/>
      <c r="M67" s="99"/>
      <c r="N67" s="99"/>
      <c r="O67" s="99"/>
      <c r="P67" s="93"/>
      <c r="Q67" s="99"/>
      <c r="R67" s="99"/>
      <c r="S67" s="99"/>
      <c r="T67" s="103"/>
      <c r="U67" s="103"/>
      <c r="V67" s="111"/>
    </row>
    <row r="68" spans="1:22" ht="27.75" customHeight="1">
      <c r="A68" s="1"/>
      <c r="B68" s="91"/>
      <c r="C68" s="91"/>
      <c r="D68" s="91"/>
      <c r="E68" s="91"/>
      <c r="F68" s="91"/>
      <c r="G68" s="31"/>
      <c r="H68" s="127" t="s">
        <v>47</v>
      </c>
      <c r="I68" s="92"/>
      <c r="J68" s="98">
        <f>+J75+J89+J124</f>
        <v>623875810</v>
      </c>
      <c r="K68" s="98">
        <f>+K75+K89+K124</f>
        <v>767571722</v>
      </c>
      <c r="L68" s="98">
        <f>+L75+L89</f>
        <v>0</v>
      </c>
      <c r="M68" s="98">
        <f>+M75+M89+M124</f>
        <v>4500000</v>
      </c>
      <c r="N68" s="98">
        <f>+SUM(J68:M68)</f>
        <v>1395947532</v>
      </c>
      <c r="O68" s="98">
        <f>+O75+O89</f>
        <v>414000000</v>
      </c>
      <c r="P68" s="93"/>
      <c r="Q68" s="99"/>
      <c r="R68" s="99">
        <f>+SUM(O68:Q68)</f>
        <v>414000000</v>
      </c>
      <c r="S68" s="94">
        <f>+N68+R68</f>
        <v>1809947532</v>
      </c>
      <c r="T68" s="126">
        <f>N68/S68*100</f>
        <v>77.1264087670802</v>
      </c>
      <c r="U68" s="103">
        <f>R68/S68*100</f>
        <v>22.873591232919786</v>
      </c>
      <c r="V68" s="111"/>
    </row>
    <row r="69" spans="1:22" ht="27.75" customHeight="1">
      <c r="A69" s="1"/>
      <c r="B69" s="91"/>
      <c r="C69" s="91"/>
      <c r="D69" s="91"/>
      <c r="E69" s="91"/>
      <c r="F69" s="91"/>
      <c r="G69" s="31"/>
      <c r="H69" s="127" t="s">
        <v>31</v>
      </c>
      <c r="I69" s="92"/>
      <c r="J69" s="98">
        <f>+J76+J90+J125</f>
        <v>643287721</v>
      </c>
      <c r="K69" s="98">
        <f>+K76+K90+K125</f>
        <v>744404643</v>
      </c>
      <c r="L69" s="98">
        <f>+L76+L90</f>
        <v>0</v>
      </c>
      <c r="M69" s="98">
        <f>+M76+M90+M125</f>
        <v>4500000</v>
      </c>
      <c r="N69" s="98">
        <f>+SUM(J69:M69)</f>
        <v>1392192364</v>
      </c>
      <c r="O69" s="98">
        <f>+O76+O90</f>
        <v>414000000</v>
      </c>
      <c r="P69" s="93"/>
      <c r="Q69" s="99"/>
      <c r="R69" s="99">
        <f>+SUM(O69:Q69)</f>
        <v>414000000</v>
      </c>
      <c r="S69" s="94">
        <f>+N69+R69</f>
        <v>1806192364</v>
      </c>
      <c r="T69" s="126">
        <f>N69/S69*100</f>
        <v>77.0788533795396</v>
      </c>
      <c r="U69" s="103">
        <f>R69/S69*100</f>
        <v>22.921146620460412</v>
      </c>
      <c r="V69" s="111"/>
    </row>
    <row r="70" spans="1:22" ht="27.75" customHeight="1">
      <c r="A70" s="1"/>
      <c r="B70" s="91"/>
      <c r="C70" s="91"/>
      <c r="D70" s="91"/>
      <c r="E70" s="91"/>
      <c r="F70" s="91"/>
      <c r="G70" s="31"/>
      <c r="H70" s="127" t="s">
        <v>48</v>
      </c>
      <c r="I70" s="92"/>
      <c r="J70" s="98">
        <f>+J77+J91+J126</f>
        <v>631202519.3605764</v>
      </c>
      <c r="K70" s="98">
        <f>+K77+K91+K126</f>
        <v>740707282.5199999</v>
      </c>
      <c r="L70" s="98">
        <f>+L77+L91</f>
        <v>0</v>
      </c>
      <c r="M70" s="98">
        <f>+M77+M91+M126</f>
        <v>3256552.400000001</v>
      </c>
      <c r="N70" s="98">
        <f>+SUM(J70:M70)</f>
        <v>1375166354.2805762</v>
      </c>
      <c r="O70" s="98">
        <f>+O77+O91</f>
        <v>332008681.6750001</v>
      </c>
      <c r="P70" s="93"/>
      <c r="Q70" s="99"/>
      <c r="R70" s="99">
        <f>+SUM(O70:Q70)</f>
        <v>332008681.6750001</v>
      </c>
      <c r="S70" s="94">
        <f>+N70+R70</f>
        <v>1707175035.9555764</v>
      </c>
      <c r="T70" s="126">
        <f>N70/S70*100</f>
        <v>80.55215928757057</v>
      </c>
      <c r="U70" s="103">
        <f>R70/S70*100</f>
        <v>19.44784071242941</v>
      </c>
      <c r="V70" s="111"/>
    </row>
    <row r="71" spans="1:22" ht="27.75" customHeight="1">
      <c r="A71" s="1"/>
      <c r="B71" s="91"/>
      <c r="C71" s="91"/>
      <c r="D71" s="91"/>
      <c r="E71" s="91"/>
      <c r="F71" s="91"/>
      <c r="G71" s="31"/>
      <c r="H71" s="127" t="s">
        <v>49</v>
      </c>
      <c r="I71" s="92"/>
      <c r="J71" s="104">
        <f aca="true" t="shared" si="13" ref="J71:O71">IF(J70=0,IF(J68=0,0,1)*100,(J70/J68)*100)</f>
        <v>101.1743858702546</v>
      </c>
      <c r="K71" s="104">
        <f t="shared" si="13"/>
        <v>96.50007436308341</v>
      </c>
      <c r="L71" s="104">
        <f t="shared" si="13"/>
        <v>0</v>
      </c>
      <c r="M71" s="104">
        <f>IF(M70=0,IF(M68=0,0,1)*100,(M70/M68)*100)</f>
        <v>72.36783111111113</v>
      </c>
      <c r="N71" s="104">
        <f t="shared" si="13"/>
        <v>98.51132100289972</v>
      </c>
      <c r="O71" s="104">
        <f t="shared" si="13"/>
        <v>80.19533373792272</v>
      </c>
      <c r="P71" s="93"/>
      <c r="Q71" s="99"/>
      <c r="R71" s="104">
        <f>IF(R70=0,IF(R68=0,0,1)*100,(R70/R68)*100)</f>
        <v>80.19533373792272</v>
      </c>
      <c r="S71" s="104">
        <f>IF(S70=0,IF(S68=0,0,1)*100,(S70/S68)*100)</f>
        <v>94.32179694563524</v>
      </c>
      <c r="T71" s="123"/>
      <c r="U71" s="124"/>
      <c r="V71" s="111"/>
    </row>
    <row r="72" spans="1:22" ht="27.75" customHeight="1">
      <c r="A72" s="1"/>
      <c r="B72" s="91"/>
      <c r="C72" s="91"/>
      <c r="D72" s="91"/>
      <c r="E72" s="91"/>
      <c r="F72" s="91"/>
      <c r="G72" s="31"/>
      <c r="H72" s="127" t="s">
        <v>50</v>
      </c>
      <c r="I72" s="92"/>
      <c r="J72" s="104">
        <f aca="true" t="shared" si="14" ref="J72:O72">IF(J70=0,IF(J69=0,0,1)*100,(J70/J69)*100)</f>
        <v>98.12133805062577</v>
      </c>
      <c r="K72" s="104">
        <f t="shared" si="14"/>
        <v>99.50331308183415</v>
      </c>
      <c r="L72" s="104">
        <f t="shared" si="14"/>
        <v>0</v>
      </c>
      <c r="M72" s="104">
        <f>IF(M70=0,IF(M69=0,0,1)*100,(M70/M69)*100)</f>
        <v>72.36783111111113</v>
      </c>
      <c r="N72" s="104">
        <f t="shared" si="14"/>
        <v>98.7770361223283</v>
      </c>
      <c r="O72" s="104">
        <f t="shared" si="14"/>
        <v>80.19533373792272</v>
      </c>
      <c r="P72" s="93"/>
      <c r="Q72" s="99"/>
      <c r="R72" s="104">
        <f>IF(R70=0,IF(R69=0,0,1)*100,(R70/R69)*100)</f>
        <v>80.19533373792272</v>
      </c>
      <c r="S72" s="104">
        <f>IF(S70=0,IF(S69=0,0,1)*100,(S70/S69)*100)</f>
        <v>94.51789687422111</v>
      </c>
      <c r="T72" s="103"/>
      <c r="U72" s="103"/>
      <c r="V72" s="111"/>
    </row>
    <row r="73" spans="1:22" ht="27.75" customHeight="1">
      <c r="A73" s="1"/>
      <c r="B73" s="91"/>
      <c r="C73" s="91"/>
      <c r="D73" s="91"/>
      <c r="E73" s="91"/>
      <c r="F73" s="91"/>
      <c r="G73" s="31"/>
      <c r="H73" s="127"/>
      <c r="I73" s="92"/>
      <c r="J73" s="98"/>
      <c r="K73" s="99"/>
      <c r="L73" s="98"/>
      <c r="M73" s="99"/>
      <c r="N73" s="99"/>
      <c r="O73" s="99"/>
      <c r="P73" s="93"/>
      <c r="Q73" s="99"/>
      <c r="R73" s="99"/>
      <c r="S73" s="99"/>
      <c r="T73" s="103"/>
      <c r="U73" s="103"/>
      <c r="V73" s="111"/>
    </row>
    <row r="74" spans="1:22" ht="27.75" customHeight="1">
      <c r="A74" s="1"/>
      <c r="B74" s="91"/>
      <c r="C74" s="91"/>
      <c r="D74" s="91"/>
      <c r="E74" s="91" t="s">
        <v>39</v>
      </c>
      <c r="F74" s="91"/>
      <c r="G74" s="31"/>
      <c r="H74" s="127" t="s">
        <v>40</v>
      </c>
      <c r="I74" s="92"/>
      <c r="J74" s="98"/>
      <c r="K74" s="99"/>
      <c r="L74" s="98"/>
      <c r="M74" s="99"/>
      <c r="N74" s="99"/>
      <c r="O74" s="99"/>
      <c r="P74" s="93"/>
      <c r="Q74" s="99"/>
      <c r="R74" s="99"/>
      <c r="S74" s="99"/>
      <c r="T74" s="103"/>
      <c r="U74" s="103"/>
      <c r="V74" s="111"/>
    </row>
    <row r="75" spans="1:22" ht="27.75" customHeight="1">
      <c r="A75" s="1"/>
      <c r="B75" s="91"/>
      <c r="C75" s="91"/>
      <c r="D75" s="91"/>
      <c r="E75" s="91"/>
      <c r="F75" s="91"/>
      <c r="G75" s="31"/>
      <c r="H75" s="127" t="s">
        <v>47</v>
      </c>
      <c r="I75" s="92"/>
      <c r="J75" s="98">
        <f aca="true" t="shared" si="15" ref="J75:M77">+J82</f>
        <v>32951886</v>
      </c>
      <c r="K75" s="98">
        <f t="shared" si="15"/>
        <v>20848700</v>
      </c>
      <c r="L75" s="98">
        <f t="shared" si="15"/>
        <v>0</v>
      </c>
      <c r="M75" s="98">
        <f t="shared" si="15"/>
        <v>0</v>
      </c>
      <c r="N75" s="98">
        <f>+SUM(J75:M75)</f>
        <v>53800586</v>
      </c>
      <c r="O75" s="98">
        <f>+O82</f>
        <v>0</v>
      </c>
      <c r="P75" s="93"/>
      <c r="Q75" s="99"/>
      <c r="R75" s="99">
        <f>+SUM(O75:Q75)</f>
        <v>0</v>
      </c>
      <c r="S75" s="94">
        <f>+N75+R75</f>
        <v>53800586</v>
      </c>
      <c r="T75" s="126">
        <f>N75/S75*100</f>
        <v>100</v>
      </c>
      <c r="U75" s="103">
        <f>R75/S75*100</f>
        <v>0</v>
      </c>
      <c r="V75" s="111"/>
    </row>
    <row r="76" spans="1:22" ht="27.75" customHeight="1">
      <c r="A76" s="1"/>
      <c r="B76" s="91"/>
      <c r="C76" s="91"/>
      <c r="D76" s="91"/>
      <c r="E76" s="91"/>
      <c r="F76" s="91"/>
      <c r="G76" s="31"/>
      <c r="H76" s="127" t="s">
        <v>31</v>
      </c>
      <c r="I76" s="92"/>
      <c r="J76" s="98">
        <f t="shared" si="15"/>
        <v>32951886</v>
      </c>
      <c r="K76" s="98">
        <f t="shared" si="15"/>
        <v>19597778</v>
      </c>
      <c r="L76" s="98">
        <f t="shared" si="15"/>
        <v>0</v>
      </c>
      <c r="M76" s="98">
        <f t="shared" si="15"/>
        <v>0</v>
      </c>
      <c r="N76" s="98">
        <f>+SUM(J76:M76)</f>
        <v>52549664</v>
      </c>
      <c r="O76" s="98">
        <f>+O83</f>
        <v>0</v>
      </c>
      <c r="P76" s="93"/>
      <c r="Q76" s="99"/>
      <c r="R76" s="99">
        <f>+SUM(O76:Q76)</f>
        <v>0</v>
      </c>
      <c r="S76" s="94">
        <f>+N76+R76</f>
        <v>52549664</v>
      </c>
      <c r="T76" s="126">
        <f>N76/S76*100</f>
        <v>100</v>
      </c>
      <c r="U76" s="103">
        <f>R76/S76*100</f>
        <v>0</v>
      </c>
      <c r="V76" s="111"/>
    </row>
    <row r="77" spans="1:22" ht="27.75" customHeight="1">
      <c r="A77" s="1"/>
      <c r="B77" s="91"/>
      <c r="C77" s="91"/>
      <c r="D77" s="91"/>
      <c r="E77" s="91"/>
      <c r="F77" s="91"/>
      <c r="G77" s="31"/>
      <c r="H77" s="127" t="s">
        <v>48</v>
      </c>
      <c r="I77" s="92"/>
      <c r="J77" s="98">
        <f t="shared" si="15"/>
        <v>32744379.39</v>
      </c>
      <c r="K77" s="98">
        <f t="shared" si="15"/>
        <v>16662698.85</v>
      </c>
      <c r="L77" s="98">
        <f t="shared" si="15"/>
        <v>0</v>
      </c>
      <c r="M77" s="98">
        <f t="shared" si="15"/>
        <v>0</v>
      </c>
      <c r="N77" s="98">
        <f>+SUM(J77:M77)</f>
        <v>49407078.24</v>
      </c>
      <c r="O77" s="98">
        <f>+O84</f>
        <v>0</v>
      </c>
      <c r="P77" s="93"/>
      <c r="Q77" s="99"/>
      <c r="R77" s="99">
        <f>+SUM(O77:Q77)</f>
        <v>0</v>
      </c>
      <c r="S77" s="94">
        <f>+N77+R77</f>
        <v>49407078.24</v>
      </c>
      <c r="T77" s="126">
        <f>N77/S77*100</f>
        <v>100</v>
      </c>
      <c r="U77" s="103">
        <f>R77/S77*100</f>
        <v>0</v>
      </c>
      <c r="V77" s="111"/>
    </row>
    <row r="78" spans="1:22" ht="27.75" customHeight="1">
      <c r="A78" s="1"/>
      <c r="B78" s="91"/>
      <c r="C78" s="91"/>
      <c r="D78" s="91"/>
      <c r="E78" s="91"/>
      <c r="F78" s="91"/>
      <c r="G78" s="31"/>
      <c r="H78" s="127" t="s">
        <v>49</v>
      </c>
      <c r="I78" s="92"/>
      <c r="J78" s="104">
        <f aca="true" t="shared" si="16" ref="J78:O78">IF(J77=0,IF(J75=0,0,1)*100,(J77/J75)*100)</f>
        <v>99.37027395032867</v>
      </c>
      <c r="K78" s="104">
        <f t="shared" si="16"/>
        <v>79.92200400984234</v>
      </c>
      <c r="L78" s="104">
        <f t="shared" si="16"/>
        <v>0</v>
      </c>
      <c r="M78" s="104">
        <f t="shared" si="16"/>
        <v>0</v>
      </c>
      <c r="N78" s="104">
        <f t="shared" si="16"/>
        <v>91.83371764761075</v>
      </c>
      <c r="O78" s="104">
        <f t="shared" si="16"/>
        <v>0</v>
      </c>
      <c r="P78" s="93"/>
      <c r="Q78" s="99"/>
      <c r="R78" s="104">
        <f>IF(R77=0,IF(R75=0,0,1)*100,(R77/R75)*100)</f>
        <v>0</v>
      </c>
      <c r="S78" s="104">
        <f>IF(S77=0,IF(S75=0,0,1)*100,(S77/S75)*100)</f>
        <v>91.83371764761075</v>
      </c>
      <c r="T78" s="123"/>
      <c r="U78" s="124"/>
      <c r="V78" s="111"/>
    </row>
    <row r="79" spans="1:22" ht="27.75" customHeight="1">
      <c r="A79" s="1"/>
      <c r="B79" s="91"/>
      <c r="C79" s="91"/>
      <c r="D79" s="91"/>
      <c r="E79" s="91"/>
      <c r="F79" s="91"/>
      <c r="G79" s="31"/>
      <c r="H79" s="127" t="s">
        <v>50</v>
      </c>
      <c r="I79" s="92"/>
      <c r="J79" s="104">
        <f aca="true" t="shared" si="17" ref="J79:O79">IF(J77=0,IF(J76=0,0,1)*100,(J77/J76)*100)</f>
        <v>99.37027395032867</v>
      </c>
      <c r="K79" s="104">
        <f t="shared" si="17"/>
        <v>85.02340852110886</v>
      </c>
      <c r="L79" s="104">
        <f t="shared" si="17"/>
        <v>0</v>
      </c>
      <c r="M79" s="104">
        <f t="shared" si="17"/>
        <v>0</v>
      </c>
      <c r="N79" s="104">
        <f t="shared" si="17"/>
        <v>94.01977953655422</v>
      </c>
      <c r="O79" s="104">
        <f t="shared" si="17"/>
        <v>0</v>
      </c>
      <c r="P79" s="93"/>
      <c r="Q79" s="99"/>
      <c r="R79" s="104">
        <f>IF(R77=0,IF(R76=0,0,1)*100,(R77/R76)*100)</f>
        <v>0</v>
      </c>
      <c r="S79" s="104">
        <f>IF(S77=0,IF(S76=0,0,1)*100,(S77/S76)*100)</f>
        <v>94.01977953655422</v>
      </c>
      <c r="T79" s="103"/>
      <c r="U79" s="103"/>
      <c r="V79" s="111"/>
    </row>
    <row r="80" spans="1:22" ht="27.75" customHeight="1">
      <c r="A80" s="1"/>
      <c r="B80" s="91"/>
      <c r="C80" s="91"/>
      <c r="D80" s="91"/>
      <c r="E80" s="91"/>
      <c r="F80" s="91"/>
      <c r="G80" s="31"/>
      <c r="H80" s="127"/>
      <c r="I80" s="92"/>
      <c r="J80" s="98"/>
      <c r="K80" s="99"/>
      <c r="L80" s="98"/>
      <c r="M80" s="99"/>
      <c r="N80" s="99"/>
      <c r="O80" s="99"/>
      <c r="P80" s="93"/>
      <c r="Q80" s="99"/>
      <c r="R80" s="99"/>
      <c r="S80" s="99"/>
      <c r="T80" s="103"/>
      <c r="U80" s="103"/>
      <c r="V80" s="111"/>
    </row>
    <row r="81" spans="1:22" ht="27.75" customHeight="1">
      <c r="A81" s="1"/>
      <c r="B81" s="91"/>
      <c r="C81" s="91"/>
      <c r="D81" s="91"/>
      <c r="E81" s="91"/>
      <c r="F81" s="91" t="s">
        <v>41</v>
      </c>
      <c r="G81" s="31"/>
      <c r="H81" s="127" t="s">
        <v>42</v>
      </c>
      <c r="I81" s="92"/>
      <c r="J81" s="98"/>
      <c r="K81" s="99"/>
      <c r="L81" s="98"/>
      <c r="M81" s="99"/>
      <c r="N81" s="99"/>
      <c r="O81" s="99"/>
      <c r="P81" s="93"/>
      <c r="Q81" s="99"/>
      <c r="R81" s="99"/>
      <c r="S81" s="99"/>
      <c r="T81" s="103"/>
      <c r="U81" s="103"/>
      <c r="V81" s="111"/>
    </row>
    <row r="82" spans="1:22" ht="27.75" customHeight="1">
      <c r="A82" s="1"/>
      <c r="B82" s="91"/>
      <c r="C82" s="91"/>
      <c r="D82" s="91"/>
      <c r="E82" s="91"/>
      <c r="F82" s="91"/>
      <c r="G82" s="31"/>
      <c r="H82" s="127" t="s">
        <v>47</v>
      </c>
      <c r="I82" s="92"/>
      <c r="J82" s="98">
        <v>32951886</v>
      </c>
      <c r="K82" s="99">
        <v>20848700</v>
      </c>
      <c r="L82" s="98"/>
      <c r="M82" s="99"/>
      <c r="N82" s="98">
        <f>+SUM(J82:M82)</f>
        <v>53800586</v>
      </c>
      <c r="O82" s="99"/>
      <c r="P82" s="93"/>
      <c r="Q82" s="99"/>
      <c r="R82" s="99">
        <f>+SUM(O82:Q82)</f>
        <v>0</v>
      </c>
      <c r="S82" s="94">
        <f>+N82+R82</f>
        <v>53800586</v>
      </c>
      <c r="T82" s="126">
        <f>N82/S82*100</f>
        <v>100</v>
      </c>
      <c r="U82" s="103">
        <f>R82/S82*100</f>
        <v>0</v>
      </c>
      <c r="V82" s="111"/>
    </row>
    <row r="83" spans="1:22" ht="27.75" customHeight="1">
      <c r="A83" s="1"/>
      <c r="B83" s="91"/>
      <c r="C83" s="91"/>
      <c r="D83" s="91"/>
      <c r="E83" s="91"/>
      <c r="F83" s="91"/>
      <c r="G83" s="31"/>
      <c r="H83" s="127" t="s">
        <v>31</v>
      </c>
      <c r="I83" s="92"/>
      <c r="J83" s="98">
        <v>32951886</v>
      </c>
      <c r="K83" s="99">
        <v>19597778</v>
      </c>
      <c r="L83" s="98"/>
      <c r="M83" s="99"/>
      <c r="N83" s="98">
        <f>+SUM(J83:M83)</f>
        <v>52549664</v>
      </c>
      <c r="O83" s="99"/>
      <c r="P83" s="93"/>
      <c r="Q83" s="99"/>
      <c r="R83" s="99">
        <f>+SUM(O83:Q83)</f>
        <v>0</v>
      </c>
      <c r="S83" s="94">
        <f>+N83+R83</f>
        <v>52549664</v>
      </c>
      <c r="T83" s="126">
        <f>N83/S83*100</f>
        <v>100</v>
      </c>
      <c r="U83" s="103">
        <f>R83/S83*100</f>
        <v>0</v>
      </c>
      <c r="V83" s="111"/>
    </row>
    <row r="84" spans="1:22" ht="27.75" customHeight="1">
      <c r="A84" s="1"/>
      <c r="B84" s="91"/>
      <c r="C84" s="91"/>
      <c r="D84" s="91"/>
      <c r="E84" s="91"/>
      <c r="F84" s="91"/>
      <c r="G84" s="31"/>
      <c r="H84" s="127" t="s">
        <v>48</v>
      </c>
      <c r="I84" s="92"/>
      <c r="J84" s="98">
        <v>32744379.39</v>
      </c>
      <c r="K84" s="99">
        <v>16662698.85</v>
      </c>
      <c r="L84" s="98"/>
      <c r="M84" s="99"/>
      <c r="N84" s="98">
        <f>+SUM(J84:M84)</f>
        <v>49407078.24</v>
      </c>
      <c r="O84" s="99"/>
      <c r="P84" s="93"/>
      <c r="Q84" s="99"/>
      <c r="R84" s="99">
        <f>+SUM(O84:Q84)</f>
        <v>0</v>
      </c>
      <c r="S84" s="94">
        <f>+N84+R84</f>
        <v>49407078.24</v>
      </c>
      <c r="T84" s="126">
        <f>N84/S84*100</f>
        <v>100</v>
      </c>
      <c r="U84" s="103">
        <f>R84/S84*100</f>
        <v>0</v>
      </c>
      <c r="V84" s="111"/>
    </row>
    <row r="85" spans="1:22" ht="27.75" customHeight="1">
      <c r="A85" s="1"/>
      <c r="B85" s="91"/>
      <c r="C85" s="91"/>
      <c r="D85" s="91"/>
      <c r="E85" s="91"/>
      <c r="F85" s="91"/>
      <c r="G85" s="31"/>
      <c r="H85" s="127" t="s">
        <v>49</v>
      </c>
      <c r="I85" s="92"/>
      <c r="J85" s="104">
        <f aca="true" t="shared" si="18" ref="J85:O85">IF(J84=0,IF(J82=0,0,1)*100,(J84/J82)*100)</f>
        <v>99.37027395032867</v>
      </c>
      <c r="K85" s="104">
        <f t="shared" si="18"/>
        <v>79.92200400984234</v>
      </c>
      <c r="L85" s="104">
        <f t="shared" si="18"/>
        <v>0</v>
      </c>
      <c r="M85" s="104">
        <f t="shared" si="18"/>
        <v>0</v>
      </c>
      <c r="N85" s="104">
        <f t="shared" si="18"/>
        <v>91.83371764761075</v>
      </c>
      <c r="O85" s="104">
        <f t="shared" si="18"/>
        <v>0</v>
      </c>
      <c r="P85" s="93"/>
      <c r="Q85" s="99"/>
      <c r="R85" s="104">
        <f>IF(R84=0,IF(R82=0,0,1)*100,(R84/R82)*100)</f>
        <v>0</v>
      </c>
      <c r="S85" s="104">
        <f>IF(S84=0,IF(S82=0,0,1)*100,(S84/S82)*100)</f>
        <v>91.83371764761075</v>
      </c>
      <c r="T85" s="123"/>
      <c r="U85" s="124"/>
      <c r="V85" s="111"/>
    </row>
    <row r="86" spans="1:22" ht="27.75" customHeight="1">
      <c r="A86" s="1"/>
      <c r="B86" s="91"/>
      <c r="C86" s="91"/>
      <c r="D86" s="91"/>
      <c r="E86" s="91"/>
      <c r="F86" s="91"/>
      <c r="G86" s="31"/>
      <c r="H86" s="127" t="s">
        <v>50</v>
      </c>
      <c r="I86" s="92"/>
      <c r="J86" s="104">
        <f aca="true" t="shared" si="19" ref="J86:O86">IF(J84=0,IF(J83=0,0,1)*100,(J84/J83)*100)</f>
        <v>99.37027395032867</v>
      </c>
      <c r="K86" s="104">
        <f t="shared" si="19"/>
        <v>85.02340852110886</v>
      </c>
      <c r="L86" s="104">
        <f t="shared" si="19"/>
        <v>0</v>
      </c>
      <c r="M86" s="104">
        <f t="shared" si="19"/>
        <v>0</v>
      </c>
      <c r="N86" s="104">
        <f t="shared" si="19"/>
        <v>94.01977953655422</v>
      </c>
      <c r="O86" s="104">
        <f t="shared" si="19"/>
        <v>0</v>
      </c>
      <c r="P86" s="93"/>
      <c r="Q86" s="99"/>
      <c r="R86" s="104">
        <f>IF(R84=0,IF(R83=0,0,1)*100,(R84/R83)*100)</f>
        <v>0</v>
      </c>
      <c r="S86" s="104">
        <f>IF(S84=0,IF(S83=0,0,1)*100,(S84/S83)*100)</f>
        <v>94.01977953655422</v>
      </c>
      <c r="T86" s="103"/>
      <c r="U86" s="103"/>
      <c r="V86" s="111"/>
    </row>
    <row r="87" spans="1:22" ht="27.75" customHeight="1">
      <c r="A87" s="1"/>
      <c r="B87" s="91"/>
      <c r="C87" s="91"/>
      <c r="D87" s="91"/>
      <c r="E87" s="91"/>
      <c r="F87" s="91"/>
      <c r="G87" s="31"/>
      <c r="H87" s="127"/>
      <c r="I87" s="92"/>
      <c r="J87" s="98"/>
      <c r="K87" s="99"/>
      <c r="L87" s="98"/>
      <c r="M87" s="99"/>
      <c r="N87" s="99"/>
      <c r="O87" s="99"/>
      <c r="P87" s="93"/>
      <c r="Q87" s="99"/>
      <c r="R87" s="99"/>
      <c r="S87" s="99"/>
      <c r="T87" s="103"/>
      <c r="U87" s="103"/>
      <c r="V87" s="111"/>
    </row>
    <row r="88" spans="1:22" ht="27.75" customHeight="1">
      <c r="A88" s="1"/>
      <c r="B88" s="91"/>
      <c r="C88" s="91"/>
      <c r="D88" s="91"/>
      <c r="E88" s="91" t="s">
        <v>54</v>
      </c>
      <c r="F88" s="91"/>
      <c r="G88" s="31"/>
      <c r="H88" s="128" t="s">
        <v>69</v>
      </c>
      <c r="I88" s="92"/>
      <c r="J88" s="98"/>
      <c r="K88" s="99"/>
      <c r="L88" s="98"/>
      <c r="M88" s="99"/>
      <c r="N88" s="99"/>
      <c r="O88" s="99"/>
      <c r="P88" s="93"/>
      <c r="Q88" s="99"/>
      <c r="R88" s="99"/>
      <c r="S88" s="99"/>
      <c r="T88" s="103"/>
      <c r="U88" s="103"/>
      <c r="V88" s="111"/>
    </row>
    <row r="89" spans="1:22" ht="27.75" customHeight="1">
      <c r="A89" s="1"/>
      <c r="B89" s="91"/>
      <c r="C89" s="91"/>
      <c r="D89" s="91"/>
      <c r="E89" s="91"/>
      <c r="F89" s="91"/>
      <c r="G89" s="31"/>
      <c r="H89" s="127" t="s">
        <v>47</v>
      </c>
      <c r="I89" s="92"/>
      <c r="J89" s="98">
        <f>+J96+J103+J110+J116</f>
        <v>495660595</v>
      </c>
      <c r="K89" s="98">
        <f aca="true" t="shared" si="20" ref="J89:M91">+K96+K103+K110</f>
        <v>455726280</v>
      </c>
      <c r="L89" s="98">
        <f t="shared" si="20"/>
        <v>0</v>
      </c>
      <c r="M89" s="98">
        <f t="shared" si="20"/>
        <v>3500000</v>
      </c>
      <c r="N89" s="98">
        <f>+SUM(J89:M89)</f>
        <v>954886875</v>
      </c>
      <c r="O89" s="98">
        <f>+O96+O103+O110+O117</f>
        <v>414000000</v>
      </c>
      <c r="P89" s="93"/>
      <c r="Q89" s="99"/>
      <c r="R89" s="99">
        <f>+SUM(O89:Q89)</f>
        <v>414000000</v>
      </c>
      <c r="S89" s="94">
        <f>+N89+R89</f>
        <v>1368886875</v>
      </c>
      <c r="T89" s="126">
        <f>N89/S89*100</f>
        <v>69.75644901263298</v>
      </c>
      <c r="U89" s="103">
        <f>R89/S89*100</f>
        <v>30.24355098736702</v>
      </c>
      <c r="V89" s="111"/>
    </row>
    <row r="90" spans="1:22" ht="27.75" customHeight="1">
      <c r="A90" s="1"/>
      <c r="B90" s="91"/>
      <c r="C90" s="91"/>
      <c r="D90" s="91"/>
      <c r="E90" s="91"/>
      <c r="F90" s="91"/>
      <c r="G90" s="31"/>
      <c r="H90" s="127" t="s">
        <v>31</v>
      </c>
      <c r="I90" s="92"/>
      <c r="J90" s="98">
        <f t="shared" si="20"/>
        <v>515072506</v>
      </c>
      <c r="K90" s="98">
        <f t="shared" si="20"/>
        <v>453619504</v>
      </c>
      <c r="L90" s="98">
        <f t="shared" si="20"/>
        <v>0</v>
      </c>
      <c r="M90" s="98">
        <f t="shared" si="20"/>
        <v>3500000</v>
      </c>
      <c r="N90" s="98">
        <f>+SUM(J90:M90)</f>
        <v>972192010</v>
      </c>
      <c r="O90" s="98">
        <f>+O97+O104+O111+O118</f>
        <v>414000000</v>
      </c>
      <c r="P90" s="93"/>
      <c r="Q90" s="99"/>
      <c r="R90" s="99">
        <f>+SUM(O90:Q90)</f>
        <v>414000000</v>
      </c>
      <c r="S90" s="94">
        <f>+N90+R90</f>
        <v>1386192010</v>
      </c>
      <c r="T90" s="126">
        <f>N90/S90*100</f>
        <v>70.13400762568239</v>
      </c>
      <c r="U90" s="103">
        <f>R90/S90*100</f>
        <v>29.865992374317614</v>
      </c>
      <c r="V90" s="111"/>
    </row>
    <row r="91" spans="1:22" ht="27.75" customHeight="1">
      <c r="A91" s="1"/>
      <c r="B91" s="91"/>
      <c r="C91" s="91"/>
      <c r="D91" s="91"/>
      <c r="E91" s="91"/>
      <c r="F91" s="91"/>
      <c r="G91" s="31"/>
      <c r="H91" s="127" t="s">
        <v>48</v>
      </c>
      <c r="I91" s="92"/>
      <c r="J91" s="98">
        <f t="shared" si="20"/>
        <v>504741293.98</v>
      </c>
      <c r="K91" s="98">
        <f t="shared" si="20"/>
        <v>453398071.2066665</v>
      </c>
      <c r="L91" s="98">
        <f t="shared" si="20"/>
        <v>0</v>
      </c>
      <c r="M91" s="98">
        <f t="shared" si="20"/>
        <v>3051472.840000001</v>
      </c>
      <c r="N91" s="98">
        <f>+SUM(J91:M91)</f>
        <v>961190838.0266665</v>
      </c>
      <c r="O91" s="98">
        <f>+O98+O105+O112+O119</f>
        <v>332008681.6750001</v>
      </c>
      <c r="P91" s="93"/>
      <c r="Q91" s="99"/>
      <c r="R91" s="99">
        <f>+SUM(O91:Q91)</f>
        <v>332008681.6750001</v>
      </c>
      <c r="S91" s="94">
        <f>+N91+R91</f>
        <v>1293199519.7016666</v>
      </c>
      <c r="T91" s="126">
        <f>N91/S91*100</f>
        <v>74.32656936405354</v>
      </c>
      <c r="U91" s="103">
        <f>R91/S91*100</f>
        <v>25.673430635946453</v>
      </c>
      <c r="V91" s="111"/>
    </row>
    <row r="92" spans="1:22" ht="27.75" customHeight="1">
      <c r="A92" s="1"/>
      <c r="B92" s="91"/>
      <c r="C92" s="91"/>
      <c r="D92" s="91"/>
      <c r="E92" s="91"/>
      <c r="F92" s="91"/>
      <c r="G92" s="31"/>
      <c r="H92" s="127" t="s">
        <v>49</v>
      </c>
      <c r="I92" s="92"/>
      <c r="J92" s="104">
        <f aca="true" t="shared" si="21" ref="J92:O92">IF(J91=0,IF(J89=0,0,1)*100,(J91/J89)*100)</f>
        <v>101.83203972064796</v>
      </c>
      <c r="K92" s="104">
        <f t="shared" si="21"/>
        <v>99.48912123449773</v>
      </c>
      <c r="L92" s="104">
        <f t="shared" si="21"/>
        <v>0</v>
      </c>
      <c r="M92" s="104">
        <f>IF(M91=0,IF(M89=0,0,1)*100,(M91/M89)*100)</f>
        <v>87.18493828571431</v>
      </c>
      <c r="N92" s="104">
        <f t="shared" si="21"/>
        <v>100.66017904232547</v>
      </c>
      <c r="O92" s="104">
        <f t="shared" si="21"/>
        <v>80.19533373792272</v>
      </c>
      <c r="P92" s="93"/>
      <c r="Q92" s="99"/>
      <c r="R92" s="104">
        <f>IF(R91=0,IF(R89=0,0,1)*100,(R91/R89)*100)</f>
        <v>80.19533373792272</v>
      </c>
      <c r="S92" s="104">
        <f>IF(S91=0,IF(S89=0,0,1)*100,(S91/S89)*100)</f>
        <v>94.47088311820264</v>
      </c>
      <c r="T92" s="123"/>
      <c r="U92" s="124"/>
      <c r="V92" s="111"/>
    </row>
    <row r="93" spans="1:22" ht="27.75" customHeight="1">
      <c r="A93" s="1"/>
      <c r="B93" s="91"/>
      <c r="C93" s="91"/>
      <c r="D93" s="91"/>
      <c r="E93" s="91"/>
      <c r="F93" s="91"/>
      <c r="G93" s="31"/>
      <c r="H93" s="127" t="s">
        <v>50</v>
      </c>
      <c r="I93" s="92"/>
      <c r="J93" s="104">
        <f aca="true" t="shared" si="22" ref="J93:O93">IF(J91=0,IF(J90=0,0,1)*100,(J91/J90)*100)</f>
        <v>97.99422180379396</v>
      </c>
      <c r="K93" s="104">
        <f t="shared" si="22"/>
        <v>99.95118534556366</v>
      </c>
      <c r="L93" s="104">
        <f t="shared" si="22"/>
        <v>0</v>
      </c>
      <c r="M93" s="104">
        <f>IF(M91=0,IF(M90=0,0,1)*100,(M91/M90)*100)</f>
        <v>87.18493828571431</v>
      </c>
      <c r="N93" s="104">
        <f t="shared" si="22"/>
        <v>98.86841571827632</v>
      </c>
      <c r="O93" s="104">
        <f t="shared" si="22"/>
        <v>80.19533373792272</v>
      </c>
      <c r="P93" s="93"/>
      <c r="Q93" s="99"/>
      <c r="R93" s="104">
        <f>IF(R91=0,IF(R90=0,0,1)*100,(R91/R90)*100)</f>
        <v>80.19533373792272</v>
      </c>
      <c r="S93" s="104">
        <f>IF(S91=0,IF(S90=0,0,1)*100,(S91/S90)*100)</f>
        <v>93.29151447797383</v>
      </c>
      <c r="T93" s="103"/>
      <c r="U93" s="103"/>
      <c r="V93" s="111"/>
    </row>
    <row r="94" spans="1:22" ht="27.75" customHeight="1">
      <c r="A94" s="1"/>
      <c r="B94" s="91"/>
      <c r="C94" s="91"/>
      <c r="D94" s="91"/>
      <c r="E94" s="91"/>
      <c r="F94" s="91"/>
      <c r="G94" s="31"/>
      <c r="H94" s="127"/>
      <c r="I94" s="92"/>
      <c r="J94" s="98"/>
      <c r="K94" s="99"/>
      <c r="L94" s="98"/>
      <c r="M94" s="99"/>
      <c r="N94" s="99"/>
      <c r="O94" s="99"/>
      <c r="P94" s="93"/>
      <c r="Q94" s="99"/>
      <c r="R94" s="99"/>
      <c r="S94" s="99"/>
      <c r="T94" s="103"/>
      <c r="U94" s="103"/>
      <c r="V94" s="111"/>
    </row>
    <row r="95" spans="1:22" ht="27.75" customHeight="1">
      <c r="A95" s="1"/>
      <c r="B95" s="91"/>
      <c r="C95" s="91"/>
      <c r="D95" s="91"/>
      <c r="E95" s="91"/>
      <c r="F95" s="91" t="s">
        <v>55</v>
      </c>
      <c r="G95" s="31"/>
      <c r="H95" s="128" t="s">
        <v>70</v>
      </c>
      <c r="I95" s="92"/>
      <c r="J95" s="98"/>
      <c r="K95" s="99"/>
      <c r="L95" s="98"/>
      <c r="M95" s="99"/>
      <c r="N95" s="99"/>
      <c r="O95" s="99"/>
      <c r="P95" s="93"/>
      <c r="Q95" s="99"/>
      <c r="R95" s="99"/>
      <c r="S95" s="99"/>
      <c r="T95" s="103"/>
      <c r="U95" s="103"/>
      <c r="V95" s="111"/>
    </row>
    <row r="96" spans="1:22" ht="27.75" customHeight="1">
      <c r="A96" s="1"/>
      <c r="B96" s="91"/>
      <c r="C96" s="91"/>
      <c r="D96" s="91"/>
      <c r="E96" s="91"/>
      <c r="F96" s="91"/>
      <c r="G96" s="31"/>
      <c r="H96" s="127" t="s">
        <v>47</v>
      </c>
      <c r="I96" s="92"/>
      <c r="J96" s="98">
        <v>495660595</v>
      </c>
      <c r="K96" s="99">
        <v>455726280</v>
      </c>
      <c r="L96" s="98"/>
      <c r="M96" s="99">
        <v>3500000</v>
      </c>
      <c r="N96" s="98">
        <f>+SUM(J96:M96)</f>
        <v>954886875</v>
      </c>
      <c r="O96" s="99"/>
      <c r="P96" s="93"/>
      <c r="Q96" s="99"/>
      <c r="R96" s="99">
        <f>+SUM(O96:Q96)</f>
        <v>0</v>
      </c>
      <c r="S96" s="94">
        <f>+N96+R96</f>
        <v>954886875</v>
      </c>
      <c r="T96" s="126">
        <f>N96/S96*100</f>
        <v>100</v>
      </c>
      <c r="U96" s="103">
        <f>R96/S96*100</f>
        <v>0</v>
      </c>
      <c r="V96" s="111"/>
    </row>
    <row r="97" spans="1:22" ht="27.75" customHeight="1">
      <c r="A97" s="1"/>
      <c r="B97" s="91"/>
      <c r="C97" s="91"/>
      <c r="D97" s="91"/>
      <c r="E97" s="91"/>
      <c r="F97" s="91"/>
      <c r="G97" s="31"/>
      <c r="H97" s="127" t="s">
        <v>31</v>
      </c>
      <c r="I97" s="92"/>
      <c r="J97" s="98">
        <v>515072506</v>
      </c>
      <c r="K97" s="99">
        <v>453619504</v>
      </c>
      <c r="L97" s="98"/>
      <c r="M97" s="99">
        <v>3500000</v>
      </c>
      <c r="N97" s="98">
        <f>+SUM(J97:M97)</f>
        <v>972192010</v>
      </c>
      <c r="O97" s="99"/>
      <c r="P97" s="93"/>
      <c r="Q97" s="99"/>
      <c r="R97" s="99">
        <f>+SUM(O97:Q97)</f>
        <v>0</v>
      </c>
      <c r="S97" s="94">
        <f>+N97+R97</f>
        <v>972192010</v>
      </c>
      <c r="T97" s="126">
        <f>N97/S97*100</f>
        <v>100</v>
      </c>
      <c r="U97" s="103">
        <f>R97/S97*100</f>
        <v>0</v>
      </c>
      <c r="V97" s="111"/>
    </row>
    <row r="98" spans="1:22" ht="27.75" customHeight="1">
      <c r="A98" s="1"/>
      <c r="B98" s="91"/>
      <c r="C98" s="91"/>
      <c r="D98" s="91"/>
      <c r="E98" s="91"/>
      <c r="F98" s="91"/>
      <c r="G98" s="31"/>
      <c r="H98" s="127" t="s">
        <v>48</v>
      </c>
      <c r="I98" s="92"/>
      <c r="J98" s="98">
        <v>504741293.98</v>
      </c>
      <c r="K98" s="99">
        <v>453398071.2066665</v>
      </c>
      <c r="L98" s="98"/>
      <c r="M98" s="99">
        <v>3051472.840000001</v>
      </c>
      <c r="N98" s="98">
        <f>+SUM(J98:M98)</f>
        <v>961190838.0266665</v>
      </c>
      <c r="O98" s="99"/>
      <c r="P98" s="93"/>
      <c r="Q98" s="99"/>
      <c r="R98" s="99">
        <f>+SUM(O98:Q98)</f>
        <v>0</v>
      </c>
      <c r="S98" s="94">
        <f>+N98+R98</f>
        <v>961190838.0266665</v>
      </c>
      <c r="T98" s="126">
        <f>N98/S98*100</f>
        <v>100</v>
      </c>
      <c r="U98" s="103">
        <f>R98/S98*100</f>
        <v>0</v>
      </c>
      <c r="V98" s="111"/>
    </row>
    <row r="99" spans="1:22" ht="27.75" customHeight="1">
      <c r="A99" s="1"/>
      <c r="B99" s="91"/>
      <c r="C99" s="91"/>
      <c r="D99" s="91"/>
      <c r="E99" s="91"/>
      <c r="F99" s="91"/>
      <c r="G99" s="31"/>
      <c r="H99" s="127" t="s">
        <v>49</v>
      </c>
      <c r="I99" s="92"/>
      <c r="J99" s="104">
        <f aca="true" t="shared" si="23" ref="J99:O99">IF(J98=0,IF(J96=0,0,1)*100,(J98/J96)*100)</f>
        <v>101.83203972064796</v>
      </c>
      <c r="K99" s="104">
        <f t="shared" si="23"/>
        <v>99.48912123449773</v>
      </c>
      <c r="L99" s="104">
        <f t="shared" si="23"/>
        <v>0</v>
      </c>
      <c r="M99" s="104">
        <f t="shared" si="23"/>
        <v>87.18493828571431</v>
      </c>
      <c r="N99" s="104">
        <f t="shared" si="23"/>
        <v>100.66017904232547</v>
      </c>
      <c r="O99" s="104">
        <f t="shared" si="23"/>
        <v>0</v>
      </c>
      <c r="P99" s="93"/>
      <c r="Q99" s="99"/>
      <c r="R99" s="104">
        <f>IF(R98=0,IF(R96=0,0,1)*100,(R98/R96)*100)</f>
        <v>0</v>
      </c>
      <c r="S99" s="104">
        <f>IF(S98=0,IF(S96=0,0,1)*100,(S98/S96)*100)</f>
        <v>100.66017904232547</v>
      </c>
      <c r="T99" s="123"/>
      <c r="U99" s="124"/>
      <c r="V99" s="111"/>
    </row>
    <row r="100" spans="1:22" ht="27.75" customHeight="1">
      <c r="A100" s="1"/>
      <c r="B100" s="91"/>
      <c r="C100" s="91"/>
      <c r="D100" s="91"/>
      <c r="E100" s="91"/>
      <c r="F100" s="91"/>
      <c r="G100" s="31"/>
      <c r="H100" s="127" t="s">
        <v>50</v>
      </c>
      <c r="I100" s="92"/>
      <c r="J100" s="104">
        <f aca="true" t="shared" si="24" ref="J100:O100">IF(J98=0,IF(J97=0,0,1)*100,(J98/J97)*100)</f>
        <v>97.99422180379396</v>
      </c>
      <c r="K100" s="104">
        <f t="shared" si="24"/>
        <v>99.95118534556366</v>
      </c>
      <c r="L100" s="104">
        <f t="shared" si="24"/>
        <v>0</v>
      </c>
      <c r="M100" s="104">
        <f t="shared" si="24"/>
        <v>87.18493828571431</v>
      </c>
      <c r="N100" s="104">
        <f t="shared" si="24"/>
        <v>98.86841571827632</v>
      </c>
      <c r="O100" s="104">
        <f t="shared" si="24"/>
        <v>0</v>
      </c>
      <c r="P100" s="93"/>
      <c r="Q100" s="99"/>
      <c r="R100" s="104">
        <f>IF(R98=0,IF(R97=0,0,1)*100,(R98/R97)*100)</f>
        <v>0</v>
      </c>
      <c r="S100" s="104">
        <f>IF(S98=0,IF(S97=0,0,1)*100,(S98/S97)*100)</f>
        <v>98.86841571827632</v>
      </c>
      <c r="T100" s="103"/>
      <c r="U100" s="103"/>
      <c r="V100" s="111"/>
    </row>
    <row r="101" spans="1:22" ht="27.75" customHeight="1">
      <c r="A101" s="1"/>
      <c r="B101" s="91"/>
      <c r="C101" s="91"/>
      <c r="D101" s="91"/>
      <c r="E101" s="91"/>
      <c r="F101" s="91"/>
      <c r="G101" s="31"/>
      <c r="H101" s="127"/>
      <c r="I101" s="92"/>
      <c r="J101" s="98"/>
      <c r="K101" s="99"/>
      <c r="L101" s="98"/>
      <c r="M101" s="99"/>
      <c r="N101" s="99"/>
      <c r="O101" s="99"/>
      <c r="P101" s="93"/>
      <c r="Q101" s="99"/>
      <c r="R101" s="99"/>
      <c r="S101" s="99"/>
      <c r="T101" s="103"/>
      <c r="U101" s="103"/>
      <c r="V101" s="111"/>
    </row>
    <row r="102" spans="1:22" ht="27.75" customHeight="1">
      <c r="A102" s="1"/>
      <c r="B102" s="91"/>
      <c r="C102" s="91"/>
      <c r="D102" s="91"/>
      <c r="E102" s="91"/>
      <c r="F102" s="91" t="s">
        <v>56</v>
      </c>
      <c r="G102" s="31"/>
      <c r="H102" s="128" t="s">
        <v>71</v>
      </c>
      <c r="I102" s="92"/>
      <c r="J102" s="98"/>
      <c r="K102" s="99"/>
      <c r="L102" s="98"/>
      <c r="M102" s="99"/>
      <c r="N102" s="99"/>
      <c r="O102" s="99"/>
      <c r="P102" s="93"/>
      <c r="Q102" s="99"/>
      <c r="R102" s="99"/>
      <c r="S102" s="99"/>
      <c r="T102" s="103"/>
      <c r="U102" s="103"/>
      <c r="V102" s="111"/>
    </row>
    <row r="103" spans="1:22" ht="27.75" customHeight="1">
      <c r="A103" s="1"/>
      <c r="B103" s="91"/>
      <c r="C103" s="91"/>
      <c r="D103" s="91"/>
      <c r="E103" s="91"/>
      <c r="F103" s="91"/>
      <c r="G103" s="31"/>
      <c r="H103" s="127" t="s">
        <v>47</v>
      </c>
      <c r="I103" s="92"/>
      <c r="J103" s="98"/>
      <c r="K103" s="99"/>
      <c r="L103" s="98"/>
      <c r="M103" s="99"/>
      <c r="N103" s="98">
        <f>+SUM(J103:M103)</f>
        <v>0</v>
      </c>
      <c r="O103" s="99">
        <v>235000000</v>
      </c>
      <c r="P103" s="93"/>
      <c r="Q103" s="99"/>
      <c r="R103" s="99">
        <f>+SUM(O103:Q103)</f>
        <v>235000000</v>
      </c>
      <c r="S103" s="94">
        <f>+N103+R103</f>
        <v>235000000</v>
      </c>
      <c r="T103" s="126">
        <f>N103/S103*100</f>
        <v>0</v>
      </c>
      <c r="U103" s="103">
        <f>R103/S103*100</f>
        <v>100</v>
      </c>
      <c r="V103" s="111"/>
    </row>
    <row r="104" spans="1:22" ht="27.75" customHeight="1">
      <c r="A104" s="1"/>
      <c r="B104" s="91"/>
      <c r="C104" s="91"/>
      <c r="D104" s="91"/>
      <c r="E104" s="91"/>
      <c r="F104" s="91"/>
      <c r="G104" s="31"/>
      <c r="H104" s="127" t="s">
        <v>31</v>
      </c>
      <c r="I104" s="92"/>
      <c r="J104" s="98"/>
      <c r="K104" s="99"/>
      <c r="L104" s="98"/>
      <c r="M104" s="99"/>
      <c r="N104" s="98">
        <f>+SUM(J104:M104)</f>
        <v>0</v>
      </c>
      <c r="O104" s="99">
        <v>235000000</v>
      </c>
      <c r="P104" s="93"/>
      <c r="Q104" s="99"/>
      <c r="R104" s="99">
        <f>+SUM(O104:Q104)</f>
        <v>235000000</v>
      </c>
      <c r="S104" s="94">
        <f>+N104+R104</f>
        <v>235000000</v>
      </c>
      <c r="T104" s="126">
        <f>N104/S104*100</f>
        <v>0</v>
      </c>
      <c r="U104" s="103">
        <f>R104/S104*100</f>
        <v>100</v>
      </c>
      <c r="V104" s="111"/>
    </row>
    <row r="105" spans="1:22" ht="27.75" customHeight="1">
      <c r="A105" s="1"/>
      <c r="B105" s="91"/>
      <c r="C105" s="91"/>
      <c r="D105" s="91"/>
      <c r="E105" s="91"/>
      <c r="F105" s="91"/>
      <c r="G105" s="31"/>
      <c r="H105" s="127" t="s">
        <v>48</v>
      </c>
      <c r="I105" s="92"/>
      <c r="J105" s="98"/>
      <c r="K105" s="99"/>
      <c r="L105" s="98"/>
      <c r="M105" s="99"/>
      <c r="N105" s="98">
        <f>+SUM(J105:M105)</f>
        <v>0</v>
      </c>
      <c r="O105" s="99">
        <v>206331707.23000002</v>
      </c>
      <c r="P105" s="93"/>
      <c r="Q105" s="99"/>
      <c r="R105" s="99">
        <f>+SUM(O105:Q105)</f>
        <v>206331707.23000002</v>
      </c>
      <c r="S105" s="94">
        <f>+N105+R105</f>
        <v>206331707.23000002</v>
      </c>
      <c r="T105" s="126">
        <f>N105/S105*100</f>
        <v>0</v>
      </c>
      <c r="U105" s="103"/>
      <c r="V105" s="111"/>
    </row>
    <row r="106" spans="1:22" ht="27.75" customHeight="1">
      <c r="A106" s="1"/>
      <c r="B106" s="91"/>
      <c r="C106" s="91"/>
      <c r="D106" s="91"/>
      <c r="E106" s="91"/>
      <c r="F106" s="91"/>
      <c r="G106" s="31"/>
      <c r="H106" s="127" t="s">
        <v>49</v>
      </c>
      <c r="I106" s="92"/>
      <c r="J106" s="104">
        <f>IF(J105=0,IF(J103=0,0,1)*100,(J105/J103)*100)</f>
        <v>0</v>
      </c>
      <c r="K106" s="104">
        <f>IF(K105=0,IF(K103=0,0,1)*100,(K105/K103)*100)</f>
        <v>0</v>
      </c>
      <c r="L106" s="104">
        <f>IF(L105=0,IF(L103=0,0,1)*100,(L105/L103)*100)</f>
        <v>0</v>
      </c>
      <c r="M106" s="104">
        <f>IF(M105=0,IF(M103=0,0,1)*100,(M105/M103)*100)</f>
        <v>0</v>
      </c>
      <c r="N106" s="104">
        <f>IF(N105=0,IF(N103=0,0,1)*100,(N105/N103)*100)</f>
        <v>0</v>
      </c>
      <c r="O106" s="104">
        <f>IF(O105=0,IF(O103=0,0,1)*100,(O105/O103)*100)</f>
        <v>87.80072648085108</v>
      </c>
      <c r="P106" s="93"/>
      <c r="Q106" s="99"/>
      <c r="R106" s="104">
        <f>IF(R105=0,IF(R103=0,0,1)*100,(R105/R103)*100)</f>
        <v>87.80072648085108</v>
      </c>
      <c r="S106" s="104">
        <f>IF(S105=0,IF(S103=0,0,1)*100,(S105/S103)*100)</f>
        <v>87.80072648085108</v>
      </c>
      <c r="T106" s="123"/>
      <c r="U106" s="124"/>
      <c r="V106" s="111"/>
    </row>
    <row r="107" spans="1:22" ht="27.75" customHeight="1">
      <c r="A107" s="1"/>
      <c r="B107" s="91"/>
      <c r="C107" s="91"/>
      <c r="D107" s="91"/>
      <c r="E107" s="91"/>
      <c r="F107" s="91"/>
      <c r="G107" s="31"/>
      <c r="H107" s="127" t="s">
        <v>50</v>
      </c>
      <c r="I107" s="92"/>
      <c r="J107" s="104">
        <f>IF(J105=0,IF(J104=0,0,1)*100,(J105/J104)*100)</f>
        <v>0</v>
      </c>
      <c r="K107" s="104">
        <f>IF(K105=0,IF(K104=0,0,1)*100,(K105/K104)*100)</f>
        <v>0</v>
      </c>
      <c r="L107" s="104">
        <f>IF(L105=0,IF(L104=0,0,1)*100,(L105/L104)*100)</f>
        <v>0</v>
      </c>
      <c r="M107" s="104">
        <f>IF(M105=0,IF(M104=0,0,1)*100,(M105/M104)*100)</f>
        <v>0</v>
      </c>
      <c r="N107" s="104">
        <f>IF(N105=0,IF(N104=0,0,1)*100,(N105/N104)*100)</f>
        <v>0</v>
      </c>
      <c r="O107" s="104">
        <f>IF(O105=0,IF(O104=0,0,1)*100,(O105/O104)*100)</f>
        <v>87.80072648085108</v>
      </c>
      <c r="P107" s="93"/>
      <c r="Q107" s="99"/>
      <c r="R107" s="104">
        <f>IF(R105=0,IF(R104=0,0,1)*100,(R105/R104)*100)</f>
        <v>87.80072648085108</v>
      </c>
      <c r="S107" s="104">
        <f>IF(S105=0,IF(S104=0,0,1)*100,(S105/S104)*100)</f>
        <v>87.80072648085108</v>
      </c>
      <c r="T107" s="103"/>
      <c r="U107" s="103"/>
      <c r="V107" s="111"/>
    </row>
    <row r="108" spans="1:22" ht="27.75" customHeight="1">
      <c r="A108" s="1"/>
      <c r="B108" s="91"/>
      <c r="C108" s="91"/>
      <c r="D108" s="91"/>
      <c r="E108" s="91"/>
      <c r="F108" s="91"/>
      <c r="G108" s="31"/>
      <c r="H108" s="127"/>
      <c r="I108" s="92"/>
      <c r="J108" s="98"/>
      <c r="K108" s="99"/>
      <c r="L108" s="98"/>
      <c r="M108" s="99"/>
      <c r="N108" s="99"/>
      <c r="O108" s="99"/>
      <c r="P108" s="93"/>
      <c r="Q108" s="99"/>
      <c r="R108" s="99"/>
      <c r="S108" s="99"/>
      <c r="T108" s="103"/>
      <c r="U108" s="103"/>
      <c r="V108" s="111"/>
    </row>
    <row r="109" spans="1:22" ht="27.75" customHeight="1">
      <c r="A109" s="1"/>
      <c r="B109" s="91"/>
      <c r="C109" s="91"/>
      <c r="D109" s="91"/>
      <c r="E109" s="91"/>
      <c r="F109" s="91" t="s">
        <v>57</v>
      </c>
      <c r="G109" s="31"/>
      <c r="H109" s="127" t="s">
        <v>72</v>
      </c>
      <c r="I109" s="92"/>
      <c r="J109" s="98"/>
      <c r="K109" s="99"/>
      <c r="L109" s="98"/>
      <c r="M109" s="99"/>
      <c r="N109" s="99"/>
      <c r="O109" s="99"/>
      <c r="P109" s="93"/>
      <c r="Q109" s="99"/>
      <c r="R109" s="99"/>
      <c r="S109" s="99"/>
      <c r="T109" s="103"/>
      <c r="U109" s="103"/>
      <c r="V109" s="111"/>
    </row>
    <row r="110" spans="1:22" ht="27.75" customHeight="1">
      <c r="A110" s="1"/>
      <c r="B110" s="91"/>
      <c r="C110" s="91"/>
      <c r="D110" s="91"/>
      <c r="E110" s="91"/>
      <c r="F110" s="91"/>
      <c r="G110" s="31"/>
      <c r="H110" s="127" t="s">
        <v>47</v>
      </c>
      <c r="I110" s="92"/>
      <c r="J110" s="98"/>
      <c r="K110" s="99"/>
      <c r="L110" s="98"/>
      <c r="M110" s="99"/>
      <c r="N110" s="98">
        <f>+SUM(J110:M110)</f>
        <v>0</v>
      </c>
      <c r="O110" s="99">
        <v>34000000</v>
      </c>
      <c r="P110" s="93"/>
      <c r="Q110" s="99"/>
      <c r="R110" s="99">
        <f>+SUM(O110:Q110)</f>
        <v>34000000</v>
      </c>
      <c r="S110" s="94">
        <f>+N110+R110</f>
        <v>34000000</v>
      </c>
      <c r="T110" s="126">
        <f>N110/S110*100</f>
        <v>0</v>
      </c>
      <c r="U110" s="103">
        <f>R110/S110*100</f>
        <v>100</v>
      </c>
      <c r="V110" s="111"/>
    </row>
    <row r="111" spans="1:22" ht="27.75" customHeight="1">
      <c r="A111" s="1"/>
      <c r="B111" s="91"/>
      <c r="C111" s="91"/>
      <c r="D111" s="91"/>
      <c r="E111" s="91"/>
      <c r="F111" s="91"/>
      <c r="G111" s="31"/>
      <c r="H111" s="127" t="s">
        <v>31</v>
      </c>
      <c r="I111" s="92"/>
      <c r="J111" s="98"/>
      <c r="K111" s="99"/>
      <c r="L111" s="98"/>
      <c r="M111" s="99"/>
      <c r="N111" s="98">
        <f>+SUM(J111:M111)</f>
        <v>0</v>
      </c>
      <c r="O111" s="99">
        <v>34000000</v>
      </c>
      <c r="P111" s="93"/>
      <c r="Q111" s="99"/>
      <c r="R111" s="99">
        <f>+SUM(O111:Q111)</f>
        <v>34000000</v>
      </c>
      <c r="S111" s="94">
        <f>+N111+R111</f>
        <v>34000000</v>
      </c>
      <c r="T111" s="126">
        <f>N111/S111*100</f>
        <v>0</v>
      </c>
      <c r="U111" s="103">
        <f>R111/S111*100</f>
        <v>100</v>
      </c>
      <c r="V111" s="111"/>
    </row>
    <row r="112" spans="1:22" ht="27.75" customHeight="1">
      <c r="A112" s="1"/>
      <c r="B112" s="91"/>
      <c r="C112" s="91"/>
      <c r="D112" s="91"/>
      <c r="E112" s="91"/>
      <c r="F112" s="91"/>
      <c r="G112" s="31"/>
      <c r="H112" s="127" t="s">
        <v>48</v>
      </c>
      <c r="I112" s="92"/>
      <c r="J112" s="98"/>
      <c r="K112" s="99"/>
      <c r="L112" s="98"/>
      <c r="M112" s="99"/>
      <c r="N112" s="98">
        <f>+SUM(J112:M112)</f>
        <v>0</v>
      </c>
      <c r="O112" s="99">
        <v>18963861.86</v>
      </c>
      <c r="P112" s="93"/>
      <c r="Q112" s="99"/>
      <c r="R112" s="99">
        <f>+SUM(O112:Q112)</f>
        <v>18963861.86</v>
      </c>
      <c r="S112" s="94">
        <f>+N112+R112</f>
        <v>18963861.86</v>
      </c>
      <c r="T112" s="126">
        <f>N112/S112*100</f>
        <v>0</v>
      </c>
      <c r="U112" s="103">
        <f>R112/S112*100</f>
        <v>100</v>
      </c>
      <c r="V112" s="111"/>
    </row>
    <row r="113" spans="1:22" ht="27.75" customHeight="1">
      <c r="A113" s="1"/>
      <c r="B113" s="91"/>
      <c r="C113" s="91"/>
      <c r="D113" s="91"/>
      <c r="E113" s="91"/>
      <c r="F113" s="91"/>
      <c r="G113" s="31"/>
      <c r="H113" s="127" t="s">
        <v>49</v>
      </c>
      <c r="I113" s="92"/>
      <c r="J113" s="104">
        <f aca="true" t="shared" si="25" ref="J113:O113">IF(J112=0,IF(J110=0,0,1)*100,(J112/J110)*100)</f>
        <v>0</v>
      </c>
      <c r="K113" s="104">
        <f t="shared" si="25"/>
        <v>0</v>
      </c>
      <c r="L113" s="104">
        <f t="shared" si="25"/>
        <v>0</v>
      </c>
      <c r="M113" s="104">
        <f t="shared" si="25"/>
        <v>0</v>
      </c>
      <c r="N113" s="104">
        <f t="shared" si="25"/>
        <v>0</v>
      </c>
      <c r="O113" s="104">
        <f t="shared" si="25"/>
        <v>55.776064294117646</v>
      </c>
      <c r="P113" s="93"/>
      <c r="Q113" s="99"/>
      <c r="R113" s="104">
        <f>IF(R112=0,IF(R110=0,0,1)*100,(R112/R110)*100)</f>
        <v>55.776064294117646</v>
      </c>
      <c r="S113" s="104">
        <f>IF(S112=0,IF(S110=0,0,1)*100,(S112/S110)*100)</f>
        <v>55.776064294117646</v>
      </c>
      <c r="T113" s="123"/>
      <c r="U113" s="124"/>
      <c r="V113" s="111"/>
    </row>
    <row r="114" spans="1:22" ht="27.75" customHeight="1">
      <c r="A114" s="1"/>
      <c r="B114" s="91"/>
      <c r="C114" s="91"/>
      <c r="D114" s="91"/>
      <c r="E114" s="91"/>
      <c r="F114" s="91"/>
      <c r="G114" s="31"/>
      <c r="H114" s="127" t="s">
        <v>50</v>
      </c>
      <c r="I114" s="92"/>
      <c r="J114" s="104">
        <f aca="true" t="shared" si="26" ref="J114:O114">IF(J112=0,IF(J111=0,0,1)*100,(J112/J111)*100)</f>
        <v>0</v>
      </c>
      <c r="K114" s="104">
        <f t="shared" si="26"/>
        <v>0</v>
      </c>
      <c r="L114" s="104">
        <f t="shared" si="26"/>
        <v>0</v>
      </c>
      <c r="M114" s="104">
        <f t="shared" si="26"/>
        <v>0</v>
      </c>
      <c r="N114" s="104">
        <f t="shared" si="26"/>
        <v>0</v>
      </c>
      <c r="O114" s="104">
        <f t="shared" si="26"/>
        <v>55.776064294117646</v>
      </c>
      <c r="P114" s="93"/>
      <c r="Q114" s="99"/>
      <c r="R114" s="104">
        <f>IF(R112=0,IF(R111=0,0,1)*100,(R112/R111)*100)</f>
        <v>55.776064294117646</v>
      </c>
      <c r="S114" s="104">
        <f>IF(S112=0,IF(S111=0,0,1)*100,(S112/S111)*100)</f>
        <v>55.776064294117646</v>
      </c>
      <c r="T114" s="103"/>
      <c r="U114" s="103"/>
      <c r="V114" s="111"/>
    </row>
    <row r="115" spans="1:22" ht="27.75" customHeight="1">
      <c r="A115" s="1"/>
      <c r="B115" s="91"/>
      <c r="C115" s="91"/>
      <c r="D115" s="91"/>
      <c r="E115" s="91"/>
      <c r="F115" s="91"/>
      <c r="G115" s="31"/>
      <c r="H115" s="127"/>
      <c r="I115" s="92"/>
      <c r="J115" s="98"/>
      <c r="K115" s="99"/>
      <c r="L115" s="98"/>
      <c r="M115" s="99"/>
      <c r="N115" s="99"/>
      <c r="O115" s="99"/>
      <c r="P115" s="93"/>
      <c r="Q115" s="99"/>
      <c r="R115" s="99"/>
      <c r="S115" s="99"/>
      <c r="T115" s="103"/>
      <c r="U115" s="103"/>
      <c r="V115" s="111"/>
    </row>
    <row r="116" spans="1:22" ht="27.75" customHeight="1">
      <c r="A116" s="1"/>
      <c r="B116" s="91"/>
      <c r="C116" s="91"/>
      <c r="D116" s="91"/>
      <c r="E116" s="129"/>
      <c r="F116" s="91" t="s">
        <v>58</v>
      </c>
      <c r="G116" s="31"/>
      <c r="H116" s="127" t="s">
        <v>59</v>
      </c>
      <c r="I116" s="130"/>
      <c r="J116" s="131"/>
      <c r="K116" s="132"/>
      <c r="L116" s="133"/>
      <c r="M116" s="134"/>
      <c r="N116" s="132"/>
      <c r="O116" s="134"/>
      <c r="P116" s="135"/>
      <c r="Q116" s="134"/>
      <c r="R116" s="136">
        <f>SUM(O116:P116)</f>
        <v>0</v>
      </c>
      <c r="S116" s="136">
        <f>+N116+R116</f>
        <v>0</v>
      </c>
      <c r="T116" s="137"/>
      <c r="U116" s="137"/>
      <c r="V116" s="111"/>
    </row>
    <row r="117" spans="1:22" ht="27.75" customHeight="1">
      <c r="A117" s="1"/>
      <c r="B117" s="91"/>
      <c r="C117" s="91"/>
      <c r="D117" s="91"/>
      <c r="E117" s="129"/>
      <c r="F117" s="91"/>
      <c r="G117" s="31"/>
      <c r="H117" s="127" t="s">
        <v>60</v>
      </c>
      <c r="I117" s="130"/>
      <c r="J117" s="139"/>
      <c r="K117" s="139"/>
      <c r="L117" s="133"/>
      <c r="M117" s="134"/>
      <c r="N117" s="139"/>
      <c r="O117" s="99">
        <v>145000000</v>
      </c>
      <c r="P117" s="135"/>
      <c r="Q117" s="134"/>
      <c r="R117" s="99">
        <f>SUM(O117:Q117)</f>
        <v>145000000</v>
      </c>
      <c r="S117" s="94">
        <f>+N117+R117</f>
        <v>145000000</v>
      </c>
      <c r="T117" s="126">
        <f>+N117/S117*100</f>
        <v>0</v>
      </c>
      <c r="U117" s="103">
        <f>+R117/S117*100</f>
        <v>100</v>
      </c>
      <c r="V117" s="111"/>
    </row>
    <row r="118" spans="1:22" ht="27.75" customHeight="1">
      <c r="A118" s="1"/>
      <c r="B118" s="91"/>
      <c r="C118" s="91"/>
      <c r="D118" s="91"/>
      <c r="E118" s="129"/>
      <c r="F118" s="91"/>
      <c r="G118" s="31"/>
      <c r="H118" s="127" t="s">
        <v>31</v>
      </c>
      <c r="I118" s="130"/>
      <c r="J118" s="139"/>
      <c r="K118" s="139"/>
      <c r="L118" s="133"/>
      <c r="M118" s="134"/>
      <c r="N118" s="139"/>
      <c r="O118" s="99">
        <v>145000000</v>
      </c>
      <c r="P118" s="135"/>
      <c r="Q118" s="134"/>
      <c r="R118" s="99">
        <f>SUM(O118:Q118)</f>
        <v>145000000</v>
      </c>
      <c r="S118" s="94">
        <f>+N118+R118</f>
        <v>145000000</v>
      </c>
      <c r="T118" s="126">
        <f>+N118/S118*100</f>
        <v>0</v>
      </c>
      <c r="U118" s="103">
        <f>+R118/S118*100</f>
        <v>100</v>
      </c>
      <c r="V118" s="111"/>
    </row>
    <row r="119" spans="1:22" ht="27.75" customHeight="1">
      <c r="A119" s="1"/>
      <c r="B119" s="91"/>
      <c r="C119" s="91"/>
      <c r="D119" s="91"/>
      <c r="E119" s="129"/>
      <c r="F119" s="91"/>
      <c r="G119" s="31"/>
      <c r="H119" s="127" t="s">
        <v>61</v>
      </c>
      <c r="I119" s="130"/>
      <c r="J119" s="139"/>
      <c r="K119" s="139"/>
      <c r="L119" s="133"/>
      <c r="M119" s="134"/>
      <c r="N119" s="139"/>
      <c r="O119" s="99">
        <v>106713112.58500002</v>
      </c>
      <c r="P119" s="135"/>
      <c r="Q119" s="134"/>
      <c r="R119" s="99">
        <f>SUM(O119:Q119)</f>
        <v>106713112.58500002</v>
      </c>
      <c r="S119" s="94">
        <f>+N119+R119</f>
        <v>106713112.58500002</v>
      </c>
      <c r="T119" s="126">
        <f>+N119/S119*100</f>
        <v>0</v>
      </c>
      <c r="U119" s="103">
        <f>+R119/S119*100</f>
        <v>100</v>
      </c>
      <c r="V119" s="111"/>
    </row>
    <row r="120" spans="1:22" ht="27.75" customHeight="1">
      <c r="A120" s="1"/>
      <c r="B120" s="91"/>
      <c r="C120" s="91"/>
      <c r="D120" s="91"/>
      <c r="E120" s="129"/>
      <c r="F120" s="91"/>
      <c r="G120" s="31"/>
      <c r="H120" s="127" t="s">
        <v>62</v>
      </c>
      <c r="I120" s="130"/>
      <c r="J120" s="140"/>
      <c r="K120" s="140"/>
      <c r="L120" s="133"/>
      <c r="M120" s="134"/>
      <c r="N120" s="140"/>
      <c r="O120" s="104">
        <f>IF(O119=0,IF(O117=0,0,1)*100,(O119/O117)*100)</f>
        <v>73.5952500586207</v>
      </c>
      <c r="P120" s="135"/>
      <c r="Q120" s="134"/>
      <c r="R120" s="104">
        <f>(+R119/R117)*100</f>
        <v>73.5952500586207</v>
      </c>
      <c r="S120" s="104">
        <f>(+S119/S117)*100</f>
        <v>73.5952500586207</v>
      </c>
      <c r="T120" s="123"/>
      <c r="U120" s="124"/>
      <c r="V120" s="111"/>
    </row>
    <row r="121" spans="1:22" ht="27.75" customHeight="1">
      <c r="A121" s="1"/>
      <c r="B121" s="91"/>
      <c r="C121" s="102"/>
      <c r="D121" s="102"/>
      <c r="E121" s="129"/>
      <c r="F121" s="91"/>
      <c r="G121" s="31"/>
      <c r="H121" s="127" t="s">
        <v>63</v>
      </c>
      <c r="I121" s="130"/>
      <c r="J121" s="141"/>
      <c r="K121" s="141"/>
      <c r="L121" s="133"/>
      <c r="M121" s="134"/>
      <c r="N121" s="141"/>
      <c r="O121" s="104">
        <f>IF(O119=0,IF(O118=0,0,1)*100,(O119/O118)*100)</f>
        <v>73.5952500586207</v>
      </c>
      <c r="P121" s="135"/>
      <c r="Q121" s="134"/>
      <c r="R121" s="104">
        <f>(+R119/R118)*100</f>
        <v>73.5952500586207</v>
      </c>
      <c r="S121" s="104">
        <f>(+S119/S118)*100</f>
        <v>73.5952500586207</v>
      </c>
      <c r="T121" s="103"/>
      <c r="U121" s="103"/>
      <c r="V121" s="90"/>
    </row>
    <row r="122" spans="1:22" ht="27.75" customHeight="1">
      <c r="A122" s="1"/>
      <c r="B122" s="91"/>
      <c r="C122" s="102"/>
      <c r="D122" s="102"/>
      <c r="E122" s="129"/>
      <c r="F122" s="143"/>
      <c r="G122" s="144"/>
      <c r="H122" s="138"/>
      <c r="I122" s="145"/>
      <c r="J122" s="141"/>
      <c r="K122" s="141"/>
      <c r="L122" s="133"/>
      <c r="M122" s="134"/>
      <c r="N122" s="141"/>
      <c r="O122" s="134"/>
      <c r="P122" s="135"/>
      <c r="Q122" s="134"/>
      <c r="R122" s="142"/>
      <c r="S122" s="142"/>
      <c r="T122" s="137"/>
      <c r="U122" s="146"/>
      <c r="V122" s="90"/>
    </row>
    <row r="123" spans="1:22" ht="27.75" customHeight="1">
      <c r="A123" s="1"/>
      <c r="B123" s="91"/>
      <c r="C123" s="102"/>
      <c r="D123" s="102"/>
      <c r="E123" s="91" t="s">
        <v>64</v>
      </c>
      <c r="F123" s="91"/>
      <c r="G123" s="31"/>
      <c r="H123" s="127" t="s">
        <v>65</v>
      </c>
      <c r="I123" s="144"/>
      <c r="J123" s="132"/>
      <c r="K123" s="132"/>
      <c r="L123" s="133"/>
      <c r="M123" s="134"/>
      <c r="N123" s="132"/>
      <c r="O123" s="134"/>
      <c r="P123" s="135"/>
      <c r="Q123" s="134"/>
      <c r="R123" s="136">
        <f>SUM(O123:P123)</f>
        <v>0</v>
      </c>
      <c r="S123" s="136">
        <f>+N123+R123</f>
        <v>0</v>
      </c>
      <c r="T123" s="137"/>
      <c r="U123" s="146"/>
      <c r="V123" s="90"/>
    </row>
    <row r="124" spans="1:22" ht="27.75" customHeight="1">
      <c r="A124" s="1"/>
      <c r="B124" s="91"/>
      <c r="C124" s="102"/>
      <c r="D124" s="102"/>
      <c r="E124" s="129"/>
      <c r="F124" s="91"/>
      <c r="G124" s="31"/>
      <c r="H124" s="127" t="s">
        <v>60</v>
      </c>
      <c r="I124" s="144"/>
      <c r="J124" s="99">
        <f>J131</f>
        <v>95263329</v>
      </c>
      <c r="K124" s="99">
        <f>K131</f>
        <v>290996742</v>
      </c>
      <c r="L124" s="98"/>
      <c r="M124" s="99">
        <f>M131</f>
        <v>1000000</v>
      </c>
      <c r="N124" s="98">
        <f>SUM(J124:M124)</f>
        <v>387260071</v>
      </c>
      <c r="O124" s="99"/>
      <c r="P124" s="135"/>
      <c r="Q124" s="134"/>
      <c r="R124" s="99">
        <f>SUM(O124:Q124)</f>
        <v>0</v>
      </c>
      <c r="S124" s="94">
        <f>+N124+R124</f>
        <v>387260071</v>
      </c>
      <c r="T124" s="126">
        <f>+N124/S124*100</f>
        <v>100</v>
      </c>
      <c r="U124" s="103">
        <f>+R124/S124*100</f>
        <v>0</v>
      </c>
      <c r="V124" s="90"/>
    </row>
    <row r="125" spans="1:22" ht="27.75" customHeight="1">
      <c r="A125" s="1"/>
      <c r="B125" s="91"/>
      <c r="C125" s="102"/>
      <c r="D125" s="102"/>
      <c r="E125" s="129"/>
      <c r="F125" s="91"/>
      <c r="G125" s="31"/>
      <c r="H125" s="127" t="s">
        <v>31</v>
      </c>
      <c r="I125" s="144"/>
      <c r="J125" s="99">
        <f>J132</f>
        <v>95263329</v>
      </c>
      <c r="K125" s="99">
        <f>K132</f>
        <v>271187361</v>
      </c>
      <c r="L125" s="98"/>
      <c r="M125" s="99">
        <f>M132</f>
        <v>1000000</v>
      </c>
      <c r="N125" s="98">
        <f>SUM(J125:M125)</f>
        <v>367450690</v>
      </c>
      <c r="O125" s="99"/>
      <c r="P125" s="135"/>
      <c r="Q125" s="134"/>
      <c r="R125" s="99">
        <f>SUM(O125:Q125)</f>
        <v>0</v>
      </c>
      <c r="S125" s="94">
        <f>+N125+R125</f>
        <v>367450690</v>
      </c>
      <c r="T125" s="126">
        <f>+N125/S125*100</f>
        <v>100</v>
      </c>
      <c r="U125" s="103">
        <f>+R125/S125*100</f>
        <v>0</v>
      </c>
      <c r="V125" s="90"/>
    </row>
    <row r="126" spans="1:22" ht="27.75" customHeight="1">
      <c r="A126" s="1"/>
      <c r="B126" s="91"/>
      <c r="C126" s="102"/>
      <c r="D126" s="102"/>
      <c r="E126" s="129"/>
      <c r="F126" s="91"/>
      <c r="G126" s="31"/>
      <c r="H126" s="127" t="s">
        <v>61</v>
      </c>
      <c r="I126" s="144"/>
      <c r="J126" s="99">
        <f>J133</f>
        <v>93716845.99057633</v>
      </c>
      <c r="K126" s="99">
        <f>K133</f>
        <v>270646512.4633333</v>
      </c>
      <c r="L126" s="98"/>
      <c r="M126" s="99">
        <f>M133</f>
        <v>205079.55999999997</v>
      </c>
      <c r="N126" s="98">
        <f>SUM(J126:M126)</f>
        <v>364568438.01390964</v>
      </c>
      <c r="O126" s="99"/>
      <c r="P126" s="135"/>
      <c r="Q126" s="134"/>
      <c r="R126" s="99"/>
      <c r="S126" s="94">
        <f>+N126+R126</f>
        <v>364568438.01390964</v>
      </c>
      <c r="T126" s="126">
        <f>+N126/S126*100</f>
        <v>100</v>
      </c>
      <c r="U126" s="103">
        <f>+R126/S126*100</f>
        <v>0</v>
      </c>
      <c r="V126" s="90"/>
    </row>
    <row r="127" spans="1:22" ht="27.75" customHeight="1">
      <c r="A127" s="1"/>
      <c r="B127" s="91"/>
      <c r="C127" s="102"/>
      <c r="D127" s="102"/>
      <c r="E127" s="129"/>
      <c r="F127" s="91"/>
      <c r="G127" s="31"/>
      <c r="H127" s="127" t="s">
        <v>62</v>
      </c>
      <c r="I127" s="144"/>
      <c r="J127" s="103">
        <f>(+J126/J124)*100</f>
        <v>98.37662296115678</v>
      </c>
      <c r="K127" s="104">
        <f>(+K126/K124)*100</f>
        <v>93.00671567770793</v>
      </c>
      <c r="L127" s="104"/>
      <c r="M127" s="104">
        <f>(+M126/M124)*100</f>
        <v>20.507955999999997</v>
      </c>
      <c r="N127" s="104">
        <f>(+N126/N124)*100</f>
        <v>94.14046665655589</v>
      </c>
      <c r="O127" s="104"/>
      <c r="P127" s="135"/>
      <c r="Q127" s="134"/>
      <c r="R127" s="104"/>
      <c r="S127" s="104">
        <f>(+S126/S124)*100</f>
        <v>94.14046665655589</v>
      </c>
      <c r="T127" s="123"/>
      <c r="U127" s="124"/>
      <c r="V127" s="90"/>
    </row>
    <row r="128" spans="1:22" ht="27.75" customHeight="1">
      <c r="A128" s="1"/>
      <c r="B128" s="91"/>
      <c r="C128" s="102"/>
      <c r="D128" s="102"/>
      <c r="E128" s="129"/>
      <c r="F128" s="91"/>
      <c r="G128" s="31"/>
      <c r="H128" s="127" t="s">
        <v>63</v>
      </c>
      <c r="I128" s="144"/>
      <c r="J128" s="103">
        <f>(+J126/J125)*100</f>
        <v>98.37662296115678</v>
      </c>
      <c r="K128" s="104">
        <f>(+K126/K125)*100</f>
        <v>99.80056277893176</v>
      </c>
      <c r="L128" s="104"/>
      <c r="M128" s="104">
        <f>(+M126/M125)*100</f>
        <v>20.507955999999997</v>
      </c>
      <c r="N128" s="104">
        <f>(+N126/N125)*100</f>
        <v>99.21560849808436</v>
      </c>
      <c r="O128" s="104"/>
      <c r="P128" s="135"/>
      <c r="Q128" s="134"/>
      <c r="R128" s="104"/>
      <c r="S128" s="104">
        <f>(+S126/S125)*100</f>
        <v>99.21560849808436</v>
      </c>
      <c r="T128" s="103"/>
      <c r="U128" s="103"/>
      <c r="V128" s="90"/>
    </row>
    <row r="129" spans="1:22" ht="27.75" customHeight="1">
      <c r="A129" s="1"/>
      <c r="B129" s="91"/>
      <c r="C129" s="102"/>
      <c r="D129" s="102"/>
      <c r="E129" s="129"/>
      <c r="F129" s="143"/>
      <c r="G129" s="144"/>
      <c r="H129" s="138"/>
      <c r="I129" s="144"/>
      <c r="J129" s="140"/>
      <c r="K129" s="141"/>
      <c r="L129" s="133"/>
      <c r="M129" s="134"/>
      <c r="N129" s="141"/>
      <c r="O129" s="134"/>
      <c r="P129" s="135"/>
      <c r="Q129" s="134"/>
      <c r="R129" s="142"/>
      <c r="S129" s="142"/>
      <c r="T129" s="137"/>
      <c r="U129" s="146"/>
      <c r="V129" s="90"/>
    </row>
    <row r="130" spans="1:22" ht="27.75" customHeight="1">
      <c r="A130" s="1"/>
      <c r="B130" s="91"/>
      <c r="C130" s="102"/>
      <c r="D130" s="102"/>
      <c r="E130" s="129"/>
      <c r="F130" s="91" t="s">
        <v>66</v>
      </c>
      <c r="G130" s="31"/>
      <c r="H130" s="127" t="s">
        <v>67</v>
      </c>
      <c r="I130" s="144"/>
      <c r="J130" s="132"/>
      <c r="K130" s="132"/>
      <c r="L130" s="133"/>
      <c r="M130" s="134"/>
      <c r="N130" s="132"/>
      <c r="O130" s="134"/>
      <c r="P130" s="135"/>
      <c r="Q130" s="134"/>
      <c r="R130" s="136"/>
      <c r="S130" s="136">
        <f>+N130+R130</f>
        <v>0</v>
      </c>
      <c r="T130" s="137"/>
      <c r="U130" s="146"/>
      <c r="V130" s="90"/>
    </row>
    <row r="131" spans="1:22" ht="27.75" customHeight="1">
      <c r="A131" s="1"/>
      <c r="B131" s="91"/>
      <c r="C131" s="102"/>
      <c r="D131" s="102"/>
      <c r="E131" s="129"/>
      <c r="F131" s="91"/>
      <c r="G131" s="31"/>
      <c r="H131" s="127" t="s">
        <v>60</v>
      </c>
      <c r="I131" s="144"/>
      <c r="J131" s="99">
        <v>95263329</v>
      </c>
      <c r="K131" s="99">
        <v>290996742</v>
      </c>
      <c r="L131" s="98"/>
      <c r="M131" s="99">
        <v>1000000</v>
      </c>
      <c r="N131" s="98">
        <f>SUM(J131:M131)</f>
        <v>387260071</v>
      </c>
      <c r="O131" s="99"/>
      <c r="P131" s="135"/>
      <c r="Q131" s="134"/>
      <c r="R131" s="99"/>
      <c r="S131" s="94">
        <f>+N131+R131</f>
        <v>387260071</v>
      </c>
      <c r="T131" s="126">
        <f>+N131/S131*100</f>
        <v>100</v>
      </c>
      <c r="U131" s="103">
        <f>+R131/S131*100</f>
        <v>0</v>
      </c>
      <c r="V131" s="90"/>
    </row>
    <row r="132" spans="1:22" ht="27.75" customHeight="1">
      <c r="A132" s="1"/>
      <c r="B132" s="91"/>
      <c r="C132" s="102"/>
      <c r="D132" s="102"/>
      <c r="E132" s="129"/>
      <c r="F132" s="91"/>
      <c r="G132" s="31"/>
      <c r="H132" s="127" t="s">
        <v>31</v>
      </c>
      <c r="I132" s="144"/>
      <c r="J132" s="99">
        <v>95263329</v>
      </c>
      <c r="K132" s="99">
        <v>271187361</v>
      </c>
      <c r="L132" s="98"/>
      <c r="M132" s="99">
        <v>1000000</v>
      </c>
      <c r="N132" s="98">
        <f>SUM(J132:M132)</f>
        <v>367450690</v>
      </c>
      <c r="O132" s="99"/>
      <c r="P132" s="135"/>
      <c r="Q132" s="134"/>
      <c r="R132" s="99"/>
      <c r="S132" s="94">
        <f>+N132+R132</f>
        <v>367450690</v>
      </c>
      <c r="T132" s="126">
        <f>+N132/S132*100</f>
        <v>100</v>
      </c>
      <c r="U132" s="103">
        <f>+R132/S132*100</f>
        <v>0</v>
      </c>
      <c r="V132" s="90"/>
    </row>
    <row r="133" spans="1:22" ht="27.75" customHeight="1">
      <c r="A133" s="1"/>
      <c r="B133" s="91"/>
      <c r="C133" s="102"/>
      <c r="D133" s="102"/>
      <c r="E133" s="129"/>
      <c r="F133" s="91"/>
      <c r="G133" s="31"/>
      <c r="H133" s="127" t="s">
        <v>61</v>
      </c>
      <c r="I133" s="144"/>
      <c r="J133" s="99">
        <v>93716845.99057633</v>
      </c>
      <c r="K133" s="99">
        <v>270646512.4633333</v>
      </c>
      <c r="L133" s="98"/>
      <c r="M133" s="99">
        <v>205079.55999999997</v>
      </c>
      <c r="N133" s="98">
        <f>SUM(J133:M133)</f>
        <v>364568438.01390964</v>
      </c>
      <c r="O133" s="99"/>
      <c r="P133" s="135"/>
      <c r="Q133" s="134"/>
      <c r="R133" s="99">
        <f>SUM(O133:P133)</f>
        <v>0</v>
      </c>
      <c r="S133" s="94">
        <f>+N133+R133</f>
        <v>364568438.01390964</v>
      </c>
      <c r="T133" s="126">
        <f>+N133/S133*100</f>
        <v>100</v>
      </c>
      <c r="U133" s="103">
        <f>+R133/S133*100</f>
        <v>0</v>
      </c>
      <c r="V133" s="90"/>
    </row>
    <row r="134" spans="1:22" ht="27.75" customHeight="1">
      <c r="A134" s="1"/>
      <c r="B134" s="91"/>
      <c r="C134" s="102"/>
      <c r="D134" s="102"/>
      <c r="E134" s="129"/>
      <c r="F134" s="91"/>
      <c r="G134" s="31"/>
      <c r="H134" s="127" t="s">
        <v>62</v>
      </c>
      <c r="I134" s="144"/>
      <c r="J134" s="103">
        <f>(+J133/J131)*100</f>
        <v>98.37662296115678</v>
      </c>
      <c r="K134" s="104">
        <f>(+K133/K131)*100</f>
        <v>93.00671567770793</v>
      </c>
      <c r="L134" s="104"/>
      <c r="M134" s="104">
        <f>(+M133/M131)*100</f>
        <v>20.507955999999997</v>
      </c>
      <c r="N134" s="104">
        <f>(+N133/N131)*100</f>
        <v>94.14046665655589</v>
      </c>
      <c r="O134" s="104"/>
      <c r="P134" s="135"/>
      <c r="Q134" s="134"/>
      <c r="R134" s="104"/>
      <c r="S134" s="104">
        <f>(+S133/S131)*100</f>
        <v>94.14046665655589</v>
      </c>
      <c r="T134" s="123"/>
      <c r="U134" s="124"/>
      <c r="V134" s="90"/>
    </row>
    <row r="135" spans="1:22" ht="27.75" customHeight="1">
      <c r="A135" s="1"/>
      <c r="B135" s="91"/>
      <c r="C135" s="102"/>
      <c r="D135" s="102"/>
      <c r="E135" s="129"/>
      <c r="F135" s="91"/>
      <c r="G135" s="31"/>
      <c r="H135" s="127" t="s">
        <v>63</v>
      </c>
      <c r="I135" s="144"/>
      <c r="J135" s="103">
        <f>(+J133/J132)*100</f>
        <v>98.37662296115678</v>
      </c>
      <c r="K135" s="104">
        <f>(+K133/K132)*100</f>
        <v>99.80056277893176</v>
      </c>
      <c r="L135" s="104"/>
      <c r="M135" s="104">
        <f>(+M133/M132)*100</f>
        <v>20.507955999999997</v>
      </c>
      <c r="N135" s="104">
        <f>(+N133/N132)*100</f>
        <v>99.21560849808436</v>
      </c>
      <c r="O135" s="104"/>
      <c r="P135" s="135"/>
      <c r="Q135" s="134"/>
      <c r="R135" s="104">
        <v>0</v>
      </c>
      <c r="S135" s="104">
        <f>(+S133/S132)*100</f>
        <v>99.21560849808436</v>
      </c>
      <c r="T135" s="103"/>
      <c r="U135" s="103"/>
      <c r="V135" s="90"/>
    </row>
    <row r="136" spans="1:22" ht="27.75" customHeight="1">
      <c r="A136" s="1"/>
      <c r="B136" s="91"/>
      <c r="C136" s="102"/>
      <c r="D136" s="102"/>
      <c r="E136" s="102"/>
      <c r="F136" s="109"/>
      <c r="G136" s="108"/>
      <c r="H136" s="147"/>
      <c r="I136" s="108"/>
      <c r="J136" s="105"/>
      <c r="K136" s="106"/>
      <c r="L136" s="106"/>
      <c r="M136" s="106"/>
      <c r="N136" s="106"/>
      <c r="O136" s="106"/>
      <c r="P136" s="105"/>
      <c r="Q136" s="106"/>
      <c r="R136" s="106"/>
      <c r="S136" s="106"/>
      <c r="T136" s="101"/>
      <c r="U136" s="107"/>
      <c r="V136" s="90"/>
    </row>
    <row r="137" spans="1:22" ht="27.75" customHeight="1">
      <c r="A137" s="1"/>
      <c r="B137" s="21"/>
      <c r="C137" s="21"/>
      <c r="D137" s="22"/>
      <c r="E137" s="23"/>
      <c r="F137" s="21"/>
      <c r="G137" s="24"/>
      <c r="H137" s="25"/>
      <c r="I137" s="2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8"/>
      <c r="U137" s="29"/>
      <c r="V137" s="90"/>
    </row>
    <row r="138" spans="1:22" ht="27.75" customHeight="1">
      <c r="A138" s="1"/>
      <c r="B138" s="21"/>
      <c r="C138" s="21"/>
      <c r="D138" s="22"/>
      <c r="E138" s="23"/>
      <c r="F138" s="21"/>
      <c r="G138" s="24"/>
      <c r="H138" s="25"/>
      <c r="I138" s="26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8"/>
      <c r="U138" s="28"/>
      <c r="V138" s="90"/>
    </row>
    <row r="139" spans="1:22" ht="27.75" customHeight="1">
      <c r="A139" s="1"/>
      <c r="B139" s="21"/>
      <c r="C139" s="21"/>
      <c r="D139" s="22"/>
      <c r="E139" s="23"/>
      <c r="F139" s="21"/>
      <c r="G139" s="24"/>
      <c r="H139" s="25"/>
      <c r="I139" s="26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8"/>
      <c r="U139" s="28"/>
      <c r="V139" s="90"/>
    </row>
    <row r="140" spans="1:22" ht="27.75" customHeight="1">
      <c r="A140" s="1"/>
      <c r="B140" s="21"/>
      <c r="C140" s="21"/>
      <c r="D140" s="22"/>
      <c r="E140" s="23"/>
      <c r="F140" s="21"/>
      <c r="G140" s="24"/>
      <c r="H140" s="25"/>
      <c r="I140" s="2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8"/>
      <c r="U140" s="28"/>
      <c r="V140" s="90"/>
    </row>
    <row r="141" spans="1:22" ht="27.75" customHeight="1">
      <c r="A141" s="1"/>
      <c r="B141" s="21"/>
      <c r="C141" s="21"/>
      <c r="D141" s="22"/>
      <c r="E141" s="23"/>
      <c r="F141" s="21"/>
      <c r="G141" s="24"/>
      <c r="H141" s="25"/>
      <c r="I141" s="2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8"/>
      <c r="U141" s="28"/>
      <c r="V141" s="90"/>
    </row>
    <row r="142" spans="1:22" ht="27.75" customHeight="1">
      <c r="A142" s="1"/>
      <c r="B142" s="30"/>
      <c r="C142" s="30"/>
      <c r="D142" s="30"/>
      <c r="E142" s="30"/>
      <c r="F142" s="30"/>
      <c r="G142" s="31"/>
      <c r="H142" s="32"/>
      <c r="I142" s="33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35"/>
      <c r="V142" s="110"/>
    </row>
    <row r="143" spans="1:22" ht="23.25">
      <c r="A143" s="8" t="s">
        <v>20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 t="s">
        <v>20</v>
      </c>
    </row>
    <row r="144" spans="1:22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9"/>
      <c r="S144" s="9"/>
      <c r="T144" s="9"/>
      <c r="U144" s="9"/>
      <c r="V144" s="8"/>
    </row>
    <row r="145" spans="1:22" ht="23.25">
      <c r="A145" s="8"/>
      <c r="B145" s="10"/>
      <c r="C145" s="10"/>
      <c r="D145" s="10"/>
      <c r="E145" s="10"/>
      <c r="F145" s="10"/>
      <c r="G145" s="8"/>
      <c r="H145" s="8"/>
      <c r="I145" s="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8"/>
    </row>
    <row r="146" spans="1:22" ht="23.25">
      <c r="A146" s="8"/>
      <c r="B146" s="10"/>
      <c r="C146" s="10"/>
      <c r="D146" s="10"/>
      <c r="E146" s="10"/>
      <c r="F146" s="10"/>
      <c r="G146" s="8"/>
      <c r="H146" s="11"/>
      <c r="I146" s="8"/>
      <c r="J146" s="12"/>
      <c r="K146" s="12"/>
      <c r="L146" s="12"/>
      <c r="M146" s="12"/>
      <c r="N146" s="12"/>
      <c r="O146" s="13"/>
      <c r="P146" s="13"/>
      <c r="Q146" s="13"/>
      <c r="R146" s="12"/>
      <c r="S146" s="14"/>
      <c r="T146" s="14"/>
      <c r="U146" s="14"/>
      <c r="V146" s="8"/>
    </row>
    <row r="147" spans="1:22" ht="23.25">
      <c r="A147" s="8"/>
      <c r="B147" s="15"/>
      <c r="C147" s="15"/>
      <c r="D147" s="15"/>
      <c r="E147" s="15"/>
      <c r="F147" s="15"/>
      <c r="G147" s="8"/>
      <c r="H147" s="10"/>
      <c r="I147" s="8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8"/>
    </row>
    <row r="148" spans="1:22" ht="23.25">
      <c r="A148" s="8"/>
      <c r="B148" s="15"/>
      <c r="C148" s="15"/>
      <c r="D148" s="15"/>
      <c r="E148" s="15"/>
      <c r="F148" s="15"/>
      <c r="G148" s="8"/>
      <c r="H148" s="15"/>
      <c r="I148" s="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8"/>
    </row>
    <row r="149" spans="1:22" ht="23.25">
      <c r="A149" s="8"/>
      <c r="B149" s="16"/>
      <c r="C149" s="16"/>
      <c r="D149" s="16"/>
      <c r="E149" s="16"/>
      <c r="F149" s="16"/>
      <c r="G149" s="17"/>
      <c r="H149" s="17"/>
      <c r="I149" s="1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8"/>
    </row>
    <row r="150" spans="1:22" ht="23.25">
      <c r="A150" s="8"/>
      <c r="B150" s="16"/>
      <c r="C150" s="16"/>
      <c r="D150" s="16"/>
      <c r="E150" s="16"/>
      <c r="F150" s="16"/>
      <c r="G150" s="17"/>
      <c r="H150" s="17"/>
      <c r="I150" s="1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8"/>
    </row>
    <row r="151" spans="1:22" ht="23.25">
      <c r="A151" s="8"/>
      <c r="B151" s="16"/>
      <c r="C151" s="16"/>
      <c r="D151" s="16"/>
      <c r="E151" s="16"/>
      <c r="F151" s="16"/>
      <c r="G151" s="17"/>
      <c r="H151" s="18"/>
      <c r="I151" s="18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8"/>
    </row>
    <row r="152" spans="1:22" ht="23.25">
      <c r="A152" s="8"/>
      <c r="B152" s="16"/>
      <c r="C152" s="16"/>
      <c r="D152" s="16"/>
      <c r="E152" s="16"/>
      <c r="F152" s="16"/>
      <c r="G152" s="17"/>
      <c r="H152" s="18"/>
      <c r="I152" s="18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8"/>
    </row>
    <row r="153" spans="1:22" ht="23.25">
      <c r="A153" s="8"/>
      <c r="B153" s="16"/>
      <c r="C153" s="16"/>
      <c r="D153" s="16"/>
      <c r="E153" s="16"/>
      <c r="F153" s="16"/>
      <c r="G153" s="17"/>
      <c r="H153" s="17"/>
      <c r="I153" s="1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8"/>
    </row>
    <row r="154" spans="1:22" ht="23.25">
      <c r="A154" s="8"/>
      <c r="B154" s="16"/>
      <c r="C154" s="16"/>
      <c r="D154" s="16"/>
      <c r="E154" s="16"/>
      <c r="F154" s="16"/>
      <c r="G154" s="17"/>
      <c r="H154" s="17"/>
      <c r="I154" s="1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8"/>
    </row>
    <row r="155" spans="1:22" ht="23.25">
      <c r="A155" s="8"/>
      <c r="B155" s="16"/>
      <c r="C155" s="16"/>
      <c r="D155" s="16"/>
      <c r="E155" s="16"/>
      <c r="F155" s="16"/>
      <c r="G155" s="17"/>
      <c r="H155" s="17"/>
      <c r="I155" s="17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8"/>
    </row>
    <row r="156" spans="1:22" ht="23.25">
      <c r="A156" s="8"/>
      <c r="B156" s="16"/>
      <c r="C156" s="16"/>
      <c r="D156" s="16"/>
      <c r="E156" s="16"/>
      <c r="F156" s="16"/>
      <c r="G156" s="17"/>
      <c r="H156" s="17"/>
      <c r="I156" s="17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8"/>
    </row>
    <row r="157" spans="1:22" ht="23.25">
      <c r="A157" s="8"/>
      <c r="B157" s="16"/>
      <c r="C157" s="16"/>
      <c r="D157" s="16"/>
      <c r="E157" s="16"/>
      <c r="F157" s="16"/>
      <c r="G157" s="17"/>
      <c r="H157" s="17"/>
      <c r="I157" s="1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8"/>
    </row>
    <row r="158" spans="1:22" ht="23.25">
      <c r="A158" s="8"/>
      <c r="B158" s="16"/>
      <c r="C158" s="16"/>
      <c r="D158" s="16"/>
      <c r="E158" s="16"/>
      <c r="F158" s="16"/>
      <c r="G158" s="17"/>
      <c r="H158" s="17"/>
      <c r="I158" s="1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8"/>
    </row>
    <row r="159" spans="1:22" ht="23.25">
      <c r="A159" s="8"/>
      <c r="B159" s="16"/>
      <c r="C159" s="16"/>
      <c r="D159" s="16"/>
      <c r="E159" s="16"/>
      <c r="F159" s="16"/>
      <c r="G159" s="17"/>
      <c r="H159" s="17"/>
      <c r="I159" s="1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8"/>
    </row>
    <row r="160" spans="1:22" ht="23.25">
      <c r="A160" s="8"/>
      <c r="B160" s="16"/>
      <c r="C160" s="16"/>
      <c r="D160" s="16"/>
      <c r="E160" s="16"/>
      <c r="F160" s="16"/>
      <c r="G160" s="17"/>
      <c r="H160" s="17"/>
      <c r="I160" s="1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8"/>
    </row>
    <row r="161" spans="1:22" ht="23.25">
      <c r="A161" s="8"/>
      <c r="B161" s="16"/>
      <c r="C161" s="16"/>
      <c r="D161" s="16"/>
      <c r="E161" s="16"/>
      <c r="F161" s="16"/>
      <c r="G161" s="17"/>
      <c r="H161" s="17"/>
      <c r="I161" s="1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8"/>
    </row>
    <row r="162" spans="1:22" ht="23.25">
      <c r="A162" s="8"/>
      <c r="B162" s="16"/>
      <c r="C162" s="16"/>
      <c r="D162" s="16"/>
      <c r="E162" s="16"/>
      <c r="F162" s="16"/>
      <c r="G162" s="17"/>
      <c r="H162" s="17"/>
      <c r="I162" s="1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8"/>
    </row>
    <row r="163" spans="1:22" ht="23.25">
      <c r="A163" s="8"/>
      <c r="B163" s="16"/>
      <c r="C163" s="16"/>
      <c r="D163" s="16"/>
      <c r="E163" s="16"/>
      <c r="F163" s="16"/>
      <c r="G163" s="17"/>
      <c r="H163" s="17"/>
      <c r="I163" s="1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8"/>
    </row>
    <row r="164" spans="1:22" ht="23.25">
      <c r="A164" s="8"/>
      <c r="B164" s="16"/>
      <c r="C164" s="16"/>
      <c r="D164" s="16"/>
      <c r="E164" s="16"/>
      <c r="F164" s="16"/>
      <c r="G164" s="17"/>
      <c r="H164" s="17"/>
      <c r="I164" s="1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8"/>
    </row>
    <row r="165" spans="1:22" ht="23.25">
      <c r="A165" s="8"/>
      <c r="B165" s="16"/>
      <c r="C165" s="16"/>
      <c r="D165" s="16"/>
      <c r="E165" s="16"/>
      <c r="F165" s="16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23.25">
      <c r="A166" s="8"/>
      <c r="B166" s="16"/>
      <c r="C166" s="16"/>
      <c r="D166" s="16"/>
      <c r="E166" s="16"/>
      <c r="F166" s="16"/>
      <c r="G166" s="17"/>
      <c r="H166" s="17"/>
      <c r="I166" s="1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8"/>
    </row>
    <row r="167" spans="1:22" ht="23.25">
      <c r="A167" s="8"/>
      <c r="B167" s="16"/>
      <c r="C167" s="16"/>
      <c r="D167" s="16"/>
      <c r="E167" s="16"/>
      <c r="F167" s="16"/>
      <c r="G167" s="17"/>
      <c r="H167" s="17"/>
      <c r="I167" s="1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8"/>
    </row>
    <row r="168" spans="1:22" ht="23.25">
      <c r="A168" s="8"/>
      <c r="B168" s="16"/>
      <c r="C168" s="16"/>
      <c r="D168" s="16"/>
      <c r="E168" s="16"/>
      <c r="F168" s="16"/>
      <c r="G168" s="17"/>
      <c r="H168" s="17"/>
      <c r="I168" s="1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8"/>
    </row>
    <row r="169" spans="1:22" ht="23.25">
      <c r="A169" s="8"/>
      <c r="B169" s="16"/>
      <c r="C169" s="16"/>
      <c r="D169" s="16"/>
      <c r="E169" s="16"/>
      <c r="F169" s="16"/>
      <c r="G169" s="17"/>
      <c r="H169" s="17"/>
      <c r="I169" s="1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8"/>
    </row>
    <row r="170" spans="1:22" ht="23.25">
      <c r="A170" s="8"/>
      <c r="B170" s="16"/>
      <c r="C170" s="16"/>
      <c r="D170" s="16"/>
      <c r="E170" s="16"/>
      <c r="F170" s="16"/>
      <c r="G170" s="17"/>
      <c r="H170" s="17"/>
      <c r="I170" s="1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8"/>
    </row>
    <row r="171" spans="1:22" ht="23.25">
      <c r="A171" s="8"/>
      <c r="B171" s="16"/>
      <c r="C171" s="16"/>
      <c r="D171" s="16"/>
      <c r="E171" s="16"/>
      <c r="F171" s="16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8"/>
    </row>
    <row r="172" spans="1:22" ht="23.25">
      <c r="A172" s="8"/>
      <c r="B172" s="16"/>
      <c r="C172" s="16"/>
      <c r="D172" s="16"/>
      <c r="E172" s="16"/>
      <c r="F172" s="16"/>
      <c r="G172" s="17"/>
      <c r="H172" s="17"/>
      <c r="I172" s="1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8"/>
    </row>
    <row r="173" spans="1:22" ht="23.25">
      <c r="A173" s="8"/>
      <c r="B173" s="16"/>
      <c r="C173" s="16"/>
      <c r="D173" s="16"/>
      <c r="E173" s="16"/>
      <c r="F173" s="16"/>
      <c r="G173" s="17"/>
      <c r="H173" s="17"/>
      <c r="I173" s="1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8"/>
    </row>
    <row r="174" spans="1:22" ht="23.25">
      <c r="A174" s="8"/>
      <c r="B174" s="16"/>
      <c r="C174" s="16"/>
      <c r="D174" s="16"/>
      <c r="E174" s="16"/>
      <c r="F174" s="16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23.25">
      <c r="A175" s="8"/>
      <c r="B175" s="16"/>
      <c r="C175" s="16"/>
      <c r="D175" s="16"/>
      <c r="E175" s="16"/>
      <c r="F175" s="16"/>
      <c r="G175" s="17"/>
      <c r="H175" s="17"/>
      <c r="I175" s="1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8"/>
    </row>
    <row r="176" spans="1:22" ht="23.25">
      <c r="A176" s="8"/>
      <c r="B176" s="16"/>
      <c r="C176" s="16"/>
      <c r="D176" s="16"/>
      <c r="E176" s="16"/>
      <c r="F176" s="16"/>
      <c r="G176" s="17"/>
      <c r="H176" s="17"/>
      <c r="I176" s="1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8"/>
    </row>
    <row r="177" spans="1:22" ht="23.25">
      <c r="A177" s="8"/>
      <c r="B177" s="16"/>
      <c r="C177" s="16"/>
      <c r="D177" s="16"/>
      <c r="E177" s="16"/>
      <c r="F177" s="16"/>
      <c r="G177" s="17"/>
      <c r="H177" s="17"/>
      <c r="I177" s="1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8"/>
    </row>
    <row r="178" spans="1:22" ht="23.25">
      <c r="A178" s="8"/>
      <c r="B178" s="16"/>
      <c r="C178" s="16"/>
      <c r="D178" s="16"/>
      <c r="E178" s="16"/>
      <c r="F178" s="16"/>
      <c r="G178" s="17"/>
      <c r="H178" s="17"/>
      <c r="I178" s="1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8"/>
    </row>
    <row r="179" spans="1:22" ht="23.25">
      <c r="A179" s="8"/>
      <c r="B179" s="16"/>
      <c r="C179" s="16"/>
      <c r="D179" s="16"/>
      <c r="E179" s="16"/>
      <c r="F179" s="16"/>
      <c r="G179" s="17"/>
      <c r="H179" s="17"/>
      <c r="I179" s="1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8"/>
    </row>
    <row r="180" spans="1:22" ht="23.25">
      <c r="A180" s="8"/>
      <c r="B180" s="16"/>
      <c r="C180" s="16"/>
      <c r="D180" s="16"/>
      <c r="E180" s="16"/>
      <c r="F180" s="16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23.25">
      <c r="A181" s="8"/>
      <c r="B181" s="16"/>
      <c r="C181" s="16"/>
      <c r="D181" s="16"/>
      <c r="E181" s="16"/>
      <c r="F181" s="16"/>
      <c r="G181" s="17"/>
      <c r="H181" s="17"/>
      <c r="I181" s="1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8"/>
    </row>
    <row r="182" spans="1:22" ht="23.25">
      <c r="A182" s="8"/>
      <c r="B182" s="16"/>
      <c r="C182" s="16"/>
      <c r="D182" s="16"/>
      <c r="E182" s="16"/>
      <c r="F182" s="16"/>
      <c r="G182" s="17"/>
      <c r="H182" s="17"/>
      <c r="I182" s="1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8"/>
    </row>
    <row r="183" spans="1:22" ht="23.25">
      <c r="A183" s="8"/>
      <c r="B183" s="16"/>
      <c r="C183" s="16"/>
      <c r="D183" s="16"/>
      <c r="E183" s="16"/>
      <c r="F183" s="16"/>
      <c r="G183" s="17"/>
      <c r="H183" s="17"/>
      <c r="I183" s="1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8"/>
    </row>
    <row r="184" spans="1:22" ht="23.25">
      <c r="A184" s="8"/>
      <c r="B184" s="16"/>
      <c r="C184" s="16"/>
      <c r="D184" s="16"/>
      <c r="E184" s="16"/>
      <c r="F184" s="16"/>
      <c r="G184" s="17"/>
      <c r="H184" s="17"/>
      <c r="I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8"/>
    </row>
    <row r="185" spans="1:22" ht="23.25">
      <c r="A185" s="8"/>
      <c r="B185" s="16"/>
      <c r="C185" s="16"/>
      <c r="D185" s="16"/>
      <c r="E185" s="16"/>
      <c r="F185" s="16"/>
      <c r="G185" s="17"/>
      <c r="H185" s="17"/>
      <c r="I185" s="1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8"/>
    </row>
    <row r="186" spans="1:22" ht="23.25">
      <c r="A186" s="8"/>
      <c r="B186" s="16"/>
      <c r="C186" s="16"/>
      <c r="D186" s="16"/>
      <c r="E186" s="16"/>
      <c r="F186" s="16"/>
      <c r="G186" s="17"/>
      <c r="H186" s="17"/>
      <c r="I186" s="1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8"/>
    </row>
    <row r="187" spans="1:22" ht="23.25">
      <c r="A187" s="8"/>
      <c r="B187" s="16"/>
      <c r="C187" s="16"/>
      <c r="D187" s="16"/>
      <c r="E187" s="16"/>
      <c r="F187" s="16"/>
      <c r="G187" s="17"/>
      <c r="H187" s="17"/>
      <c r="I187" s="1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8"/>
    </row>
    <row r="188" spans="2:22" ht="23.25">
      <c r="B188" s="8"/>
      <c r="C188" s="8"/>
      <c r="D188" s="8"/>
      <c r="E188" s="8"/>
      <c r="F188" s="8"/>
      <c r="G188" s="8"/>
      <c r="H188" s="8"/>
      <c r="I188" s="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8"/>
    </row>
  </sheetData>
  <sheetProtection/>
  <mergeCells count="3">
    <mergeCell ref="L1:N1"/>
    <mergeCell ref="S7:U7"/>
    <mergeCell ref="T8:U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headerFooter alignWithMargins="0">
    <oddFooter>&amp;CPágina &amp;P</oddFooter>
  </headerFooter>
  <ignoredErrors>
    <ignoredError sqref="N12:N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2013-04-21T02:39:56Z</cp:lastPrinted>
  <dcterms:created xsi:type="dcterms:W3CDTF">2010-04-17T18:31:59Z</dcterms:created>
  <dcterms:modified xsi:type="dcterms:W3CDTF">2013-04-24T22:58:48Z</dcterms:modified>
  <cp:category/>
  <cp:version/>
  <cp:contentType/>
  <cp:contentStatus/>
</cp:coreProperties>
</file>