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7250" windowHeight="4590" activeTab="0"/>
  </bookViews>
  <sheets>
    <sheet name="HJO" sheetId="1" r:id="rId1"/>
  </sheets>
  <definedNames>
    <definedName name="_Fill" hidden="1">#REF!</definedName>
    <definedName name="A_impresión_IM">#REF!</definedName>
    <definedName name="_xlnm.Print_Area" localSheetId="0">'HJO'!$A$1:$V$404</definedName>
    <definedName name="DIFERENCIAS">#N/A</definedName>
    <definedName name="FORM" localSheetId="0">'HJO'!$A$405</definedName>
    <definedName name="FORM">#REF!</definedName>
    <definedName name="_xlnm.Print_Titles" localSheetId="0">'HJO'!$6:$10</definedName>
    <definedName name="VARIABLES">#N/A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A1" authorId="0">
      <text>
        <r>
          <rPr>
            <sz val="8"/>
            <rFont val="Tahoma"/>
            <family val="2"/>
          </rPr>
          <t>99</t>
        </r>
      </text>
    </comment>
    <comment ref="B1" authorId="1">
      <text>
        <r>
          <rPr>
            <b/>
            <sz val="8"/>
            <rFont val="Tahoma"/>
            <family val="2"/>
          </rPr>
          <t>10
35
8
37
18
2
C3AP480F</t>
        </r>
      </text>
    </comment>
  </commentList>
</comments>
</file>

<file path=xl/sharedStrings.xml><?xml version="1.0" encoding="utf-8"?>
<sst xmlns="http://schemas.openxmlformats.org/spreadsheetml/2006/main" count="193" uniqueCount="78">
  <si>
    <t>(Pesos)</t>
  </si>
  <si>
    <t>CATEGORÍAS</t>
  </si>
  <si>
    <t>G A S T O    C O R R I E N T E</t>
  </si>
  <si>
    <t>G A S T O   D E   I N V E R S I Ó N</t>
  </si>
  <si>
    <t>GASTO PROGRAMABLE DEVENGADO</t>
  </si>
  <si>
    <t>PROGRAMÁTICAS</t>
  </si>
  <si>
    <t>Estructura Porcentual</t>
  </si>
  <si>
    <t>D E N O M I N A C I Ó N</t>
  </si>
  <si>
    <t>Servicios</t>
  </si>
  <si>
    <t>Otros de</t>
  </si>
  <si>
    <t>Suma</t>
  </si>
  <si>
    <t>Inversión</t>
  </si>
  <si>
    <t>TOTAL</t>
  </si>
  <si>
    <t>FN</t>
  </si>
  <si>
    <t>SF</t>
  </si>
  <si>
    <t>AI</t>
  </si>
  <si>
    <t>PP</t>
  </si>
  <si>
    <t>Personales</t>
  </si>
  <si>
    <t>Corriente</t>
  </si>
  <si>
    <t>Física</t>
  </si>
  <si>
    <t>*</t>
  </si>
  <si>
    <t>De Inversión</t>
  </si>
  <si>
    <t>Operación</t>
  </si>
  <si>
    <t>Subsidios</t>
  </si>
  <si>
    <t>Gasto de</t>
  </si>
  <si>
    <t>CUENTA DE LA HACIENDA PÚBLICA FEDERAL DE 2012</t>
  </si>
  <si>
    <t>F</t>
  </si>
  <si>
    <t xml:space="preserve">EJERCICIO FUNCIONAL PROGRAMÁTICO ECONÓMICO DEL GASTO PROGRAMABLE EN FLUJO DE EFECTIVO </t>
  </si>
  <si>
    <t>TOTAL MODIFICADO</t>
  </si>
  <si>
    <t>1</t>
  </si>
  <si>
    <t>GOBIERNO</t>
  </si>
  <si>
    <t xml:space="preserve">  Modificado</t>
  </si>
  <si>
    <t>Función Pública</t>
  </si>
  <si>
    <t>001</t>
  </si>
  <si>
    <t>O001</t>
  </si>
  <si>
    <t>Actividades de Apoyo a la Función Pública y Buen Gobierno</t>
  </si>
  <si>
    <t>3</t>
  </si>
  <si>
    <t>002</t>
  </si>
  <si>
    <t>M001</t>
  </si>
  <si>
    <t>TOTAL ORIGINAL</t>
  </si>
  <si>
    <t>TOTAL EJERCIDO</t>
  </si>
  <si>
    <t>PORCENTAJE DE EJERCICIO EJER/ORIG</t>
  </si>
  <si>
    <t>PORCENTAJE DE EJERCICIO EJER/MODIF</t>
  </si>
  <si>
    <t xml:space="preserve">  Original</t>
  </si>
  <si>
    <t xml:space="preserve">  Ejercido</t>
  </si>
  <si>
    <t xml:space="preserve">  Porcentaje de Ejercicio Ejer/Orig</t>
  </si>
  <si>
    <t xml:space="preserve">  Porcentaje de Ejercicio Ejer/Modif</t>
  </si>
  <si>
    <t>Coordinación de la Política de Gobierno</t>
  </si>
  <si>
    <t>04</t>
  </si>
  <si>
    <t>Función Pública y buen gobierno</t>
  </si>
  <si>
    <t>2</t>
  </si>
  <si>
    <t>DESARROLLO SOCIAL</t>
  </si>
  <si>
    <t>7</t>
  </si>
  <si>
    <t>Otros Asuntos Sociales</t>
  </si>
  <si>
    <t>01</t>
  </si>
  <si>
    <t>Servicios de apoyo administrativo</t>
  </si>
  <si>
    <t>Actividades de apoyo administrativo</t>
  </si>
  <si>
    <t>017</t>
  </si>
  <si>
    <t>Ahorro y Crédito Popular</t>
  </si>
  <si>
    <t>F006</t>
  </si>
  <si>
    <t>Productos y Servicios para Fortalecer el Sector y Fomentar la Inclusión Financiera</t>
  </si>
  <si>
    <t>F033</t>
  </si>
  <si>
    <t>Fortalecimiento de la Infraestructura Bancaria (Ampliaciones determinadas por la Cámara de Diputados)</t>
  </si>
  <si>
    <t>U010</t>
  </si>
  <si>
    <t>Apoyos para la Inclusión Financiera y la Bancarización
(Ampliaciones determinadas por la Cámara de Diputados)</t>
  </si>
  <si>
    <t>101</t>
  </si>
  <si>
    <t>Financiamiento y recuperación de Banca de Desarrollo</t>
  </si>
  <si>
    <t>E010</t>
  </si>
  <si>
    <t>Financiamiento a Entidades
Financieras no Bancarias y
Gobierno</t>
  </si>
  <si>
    <t>102</t>
  </si>
  <si>
    <t>Otros servicios financieros de Banca de Desarrollo</t>
  </si>
  <si>
    <t>E015</t>
  </si>
  <si>
    <t>Captación de Recursos y Servicios Financieros</t>
  </si>
  <si>
    <t>103</t>
  </si>
  <si>
    <t>Actividades de fomento de la Banca de Desarrollo</t>
  </si>
  <si>
    <t>Productos y Servicios para
Fortalecer el Sector y
Fomentar la Inclusión
Financiera</t>
  </si>
  <si>
    <t/>
  </si>
  <si>
    <t>BANCO DEL AHORRO NACIONAL Y SERVICIOS FINANCIEROS, S.N.C.</t>
  </si>
</sst>
</file>

<file path=xl/styles.xml><?xml version="1.0" encoding="utf-8"?>
<styleSheet xmlns="http://schemas.openxmlformats.org/spreadsheetml/2006/main">
  <numFmts count="6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_);\(#,##0.0\)"/>
    <numFmt numFmtId="169" formatCode="#,###_);\(#,###\)"/>
    <numFmt numFmtId="170" formatCode="0.0"/>
    <numFmt numFmtId="171" formatCode="#,##0.0"/>
    <numFmt numFmtId="172" formatCode="#,##0_);\(#,##0\)"/>
    <numFmt numFmtId="173" formatCode="#,###,##0.0"/>
    <numFmt numFmtId="174" formatCode="#,###,##0"/>
    <numFmt numFmtId="175" formatCode="_-[$€-2]* #,##0.00_-;\-[$€-2]* #,##0.00_-;_-[$€-2]* &quot;-&quot;??_-"/>
    <numFmt numFmtId="176" formatCode="00#"/>
    <numFmt numFmtId="177" formatCode="h:mm"/>
    <numFmt numFmtId="178" formatCode="#,##0.00_);\(#,##0.00\)"/>
    <numFmt numFmtId="179" formatCode="#\ ###\ ##0.0_);\(#\ ###\ ##0.0\)"/>
    <numFmt numFmtId="180" formatCode="#,##0.0_)"/>
    <numFmt numFmtId="181" formatCode="0#"/>
    <numFmt numFmtId="182" formatCode="#,##0.0__"/>
    <numFmt numFmtId="183" formatCode="#,##0__"/>
    <numFmt numFmtId="184" formatCode="###\ ###\ ##0___);\-\ ###\ ###\ ##0___)"/>
    <numFmt numFmtId="185" formatCode="#,##0\ &quot;€&quot;;\-#,##0\ &quot;€&quot;"/>
    <numFmt numFmtId="186" formatCode="#,##0\ &quot;€&quot;;[Red]\-#,##0\ &quot;€&quot;"/>
    <numFmt numFmtId="187" formatCode="#,##0.00\ &quot;€&quot;;\-#,##0.00\ &quot;€&quot;"/>
    <numFmt numFmtId="188" formatCode="#,##0.00\ &quot;€&quot;;[Red]\-#,##0.00\ &quot;€&quot;"/>
    <numFmt numFmtId="189" formatCode="_-* #,##0\ &quot;€&quot;_-;\-* #,##0\ &quot;€&quot;_-;_-* &quot;-&quot;\ &quot;€&quot;_-;_-@_-"/>
    <numFmt numFmtId="190" formatCode="_-* #,##0\ _€_-;\-* #,##0\ _€_-;_-* &quot;-&quot;\ _€_-;_-@_-"/>
    <numFmt numFmtId="191" formatCode="_-* #,##0.00\ &quot;€&quot;_-;\-* #,##0.00\ &quot;€&quot;_-;_-* &quot;-&quot;??\ &quot;€&quot;_-;_-@_-"/>
    <numFmt numFmtId="192" formatCode="_-* #,##0.00\ _€_-;\-* #,##0.00\ _€_-;_-* &quot;-&quot;??\ 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#,###.#_);\(#,###.#\)"/>
    <numFmt numFmtId="198" formatCode="#,###.0_);\(#,###.0\)"/>
    <numFmt numFmtId="199" formatCode="h:mm\ \a\.m\./\p\.m\."/>
    <numFmt numFmtId="200" formatCode="###\ ###\ ###\ ##0__"/>
    <numFmt numFmtId="201" formatCode="###\ ###\ ###\ ##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0.000"/>
    <numFmt numFmtId="207" formatCode="#\ ###\ ##0_);\(#\ ###\ ##0\)"/>
    <numFmt numFmtId="208" formatCode="###\ ###\ ###\ ##0___);\-\ ###\ ###\ ###\ ##0___)"/>
    <numFmt numFmtId="209" formatCode="###\ ###\ ###\ ##0_);\(###\ ###\ ###\ ##0\)"/>
    <numFmt numFmtId="210" formatCode="#\ ###.0_);\(#\ ###.0_)"/>
    <numFmt numFmtId="211" formatCode="###.0\ ###\ ###\ ##0_);\(###.0\ ###\ ###\ ##0\)"/>
    <numFmt numFmtId="212" formatCode="0.0__"/>
    <numFmt numFmtId="213" formatCode="00"/>
    <numFmt numFmtId="214" formatCode="000"/>
    <numFmt numFmtId="215" formatCode="#\ ##0.0"/>
    <numFmt numFmtId="216" formatCode="#\ ##0.0__"/>
    <numFmt numFmtId="217" formatCode="\ ###\ ###\ ###\ ###\ ##0"/>
    <numFmt numFmtId="218" formatCode="##\ ###\ ##0_);\(#\ ###\)"/>
    <numFmt numFmtId="219" formatCode="#,###,\ ###,\ ##0_);\(#\ ###\)"/>
  </numFmts>
  <fonts count="41">
    <font>
      <sz val="18"/>
      <name val="Arial"/>
      <family val="0"/>
    </font>
    <font>
      <u val="single"/>
      <sz val="18"/>
      <color indexed="12"/>
      <name val="Arial"/>
      <family val="2"/>
    </font>
    <font>
      <u val="single"/>
      <sz val="18"/>
      <color indexed="3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name val="Trajan Pro"/>
      <family val="1"/>
    </font>
    <font>
      <sz val="23.5"/>
      <name val="Trajan Pro"/>
      <family val="1"/>
    </font>
    <font>
      <sz val="21"/>
      <name val="Times New Roman"/>
      <family val="1"/>
    </font>
    <font>
      <u val="single"/>
      <sz val="21"/>
      <name val="Times New Roman"/>
      <family val="1"/>
    </font>
    <font>
      <sz val="21"/>
      <color indexed="8"/>
      <name val="Times New Roman"/>
      <family val="1"/>
    </font>
    <font>
      <u val="single"/>
      <sz val="21"/>
      <color indexed="8"/>
      <name val="Times New Roman"/>
      <family val="1"/>
    </font>
    <font>
      <sz val="20"/>
      <color indexed="8"/>
      <name val="Arial"/>
      <family val="2"/>
    </font>
    <font>
      <sz val="23.5"/>
      <color indexed="9"/>
      <name val="Trajan Pro"/>
      <family val="1"/>
    </font>
    <font>
      <sz val="23.5"/>
      <color indexed="9"/>
      <name val="Adobe Caslon Pro"/>
      <family val="1"/>
    </font>
    <font>
      <sz val="18"/>
      <color indexed="9"/>
      <name val="Arial"/>
      <family val="2"/>
    </font>
    <font>
      <sz val="23.5"/>
      <color theme="0"/>
      <name val="Trajan Pro"/>
      <family val="1"/>
    </font>
    <font>
      <sz val="23.5"/>
      <color theme="0"/>
      <name val="Adobe Caslon Pro"/>
      <family val="1"/>
    </font>
    <font>
      <sz val="18"/>
      <color theme="0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/>
      <top/>
      <bottom/>
    </border>
    <border>
      <left style="thin"/>
      <right style="thin">
        <color indexed="8"/>
      </right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17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161">
    <xf numFmtId="0" fontId="0" fillId="0" borderId="0" xfId="0" applyAlignment="1">
      <alignment/>
    </xf>
    <xf numFmtId="168" fontId="0" fillId="0" borderId="0" xfId="0" applyNumberFormat="1" applyFont="1" applyFill="1" applyAlignment="1">
      <alignment vertical="center"/>
    </xf>
    <xf numFmtId="168" fontId="0" fillId="0" borderId="0" xfId="0" applyNumberFormat="1" applyFont="1" applyFill="1" applyAlignment="1">
      <alignment horizontal="centerContinuous" vertical="center"/>
    </xf>
    <xf numFmtId="14" fontId="0" fillId="0" borderId="0" xfId="0" applyNumberFormat="1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77" fontId="0" fillId="0" borderId="0" xfId="0" applyNumberFormat="1" applyFont="1" applyFill="1" applyAlignment="1">
      <alignment horizontal="centerContinuous" vertical="center"/>
    </xf>
    <xf numFmtId="168" fontId="0" fillId="0" borderId="0" xfId="0" applyNumberFormat="1" applyFont="1" applyFill="1" applyAlignment="1">
      <alignment horizontal="right" vertical="center"/>
    </xf>
    <xf numFmtId="168" fontId="0" fillId="16" borderId="0" xfId="0" applyNumberFormat="1" applyFont="1" applyFill="1" applyAlignment="1">
      <alignment vertical="center"/>
    </xf>
    <xf numFmtId="168" fontId="0" fillId="0" borderId="0" xfId="0" applyNumberFormat="1" applyFont="1" applyFill="1" applyBorder="1" applyAlignment="1">
      <alignment vertical="center"/>
    </xf>
    <xf numFmtId="168" fontId="0" fillId="0" borderId="0" xfId="0" applyNumberFormat="1" applyFont="1" applyFill="1" applyBorder="1" applyAlignment="1">
      <alignment horizontal="right" vertical="center"/>
    </xf>
    <xf numFmtId="168" fontId="0" fillId="0" borderId="0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horizontal="center" vertical="center"/>
    </xf>
    <xf numFmtId="168" fontId="5" fillId="0" borderId="0" xfId="0" applyNumberFormat="1" applyFont="1" applyFill="1" applyBorder="1" applyAlignment="1">
      <alignment horizontal="centerContinuous" vertical="center"/>
    </xf>
    <xf numFmtId="168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168" fontId="27" fillId="0" borderId="0" xfId="0" applyNumberFormat="1" applyFont="1" applyFill="1" applyAlignment="1">
      <alignment horizontal="centerContinuous" vertical="center"/>
    </xf>
    <xf numFmtId="168" fontId="28" fillId="0" borderId="0" xfId="0" applyNumberFormat="1" applyFont="1" applyFill="1" applyAlignment="1">
      <alignment horizontal="centerContinuous" vertical="center"/>
    </xf>
    <xf numFmtId="0" fontId="29" fillId="0" borderId="10" xfId="0" applyFont="1" applyBorder="1" applyAlignment="1">
      <alignment/>
    </xf>
    <xf numFmtId="181" fontId="29" fillId="0" borderId="11" xfId="0" applyNumberFormat="1" applyFont="1" applyFill="1" applyBorder="1" applyAlignment="1">
      <alignment horizontal="center" vertical="top"/>
    </xf>
    <xf numFmtId="176" fontId="29" fillId="0" borderId="11" xfId="0" applyNumberFormat="1" applyFont="1" applyFill="1" applyBorder="1" applyAlignment="1">
      <alignment horizontal="center" vertical="top"/>
    </xf>
    <xf numFmtId="0" fontId="29" fillId="0" borderId="11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2" xfId="0" applyFont="1" applyBorder="1" applyAlignment="1">
      <alignment/>
    </xf>
    <xf numFmtId="217" fontId="29" fillId="0" borderId="10" xfId="0" applyNumberFormat="1" applyFont="1" applyBorder="1" applyAlignment="1">
      <alignment/>
    </xf>
    <xf numFmtId="170" fontId="29" fillId="0" borderId="10" xfId="0" applyNumberFormat="1" applyFont="1" applyBorder="1" applyAlignment="1">
      <alignment/>
    </xf>
    <xf numFmtId="170" fontId="29" fillId="0" borderId="10" xfId="0" applyNumberFormat="1" applyFont="1" applyFill="1" applyBorder="1" applyAlignment="1">
      <alignment vertical="top"/>
    </xf>
    <xf numFmtId="0" fontId="29" fillId="0" borderId="0" xfId="0" applyFont="1" applyBorder="1" applyAlignment="1">
      <alignment wrapText="1"/>
    </xf>
    <xf numFmtId="49" fontId="29" fillId="0" borderId="13" xfId="0" applyNumberFormat="1" applyFont="1" applyFill="1" applyBorder="1" applyAlignment="1">
      <alignment horizontal="center" vertical="top"/>
    </xf>
    <xf numFmtId="49" fontId="29" fillId="0" borderId="11" xfId="0" applyNumberFormat="1" applyFont="1" applyFill="1" applyBorder="1" applyAlignment="1">
      <alignment vertical="top"/>
    </xf>
    <xf numFmtId="49" fontId="29" fillId="0" borderId="14" xfId="0" applyNumberFormat="1" applyFont="1" applyFill="1" applyBorder="1" applyAlignment="1">
      <alignment vertical="top"/>
    </xf>
    <xf numFmtId="49" fontId="29" fillId="0" borderId="15" xfId="0" applyNumberFormat="1" applyFont="1" applyFill="1" applyBorder="1" applyAlignment="1">
      <alignment vertical="top"/>
    </xf>
    <xf numFmtId="209" fontId="29" fillId="0" borderId="13" xfId="0" applyNumberFormat="1" applyFont="1" applyFill="1" applyBorder="1" applyAlignment="1">
      <alignment vertical="top"/>
    </xf>
    <xf numFmtId="0" fontId="29" fillId="0" borderId="13" xfId="0" applyNumberFormat="1" applyFont="1" applyFill="1" applyBorder="1" applyAlignment="1">
      <alignment vertical="top"/>
    </xf>
    <xf numFmtId="168" fontId="0" fillId="24" borderId="16" xfId="0" applyNumberFormat="1" applyFont="1" applyFill="1" applyBorder="1" applyAlignment="1">
      <alignment horizontal="centerContinuous" vertical="center"/>
    </xf>
    <xf numFmtId="168" fontId="0" fillId="24" borderId="17" xfId="0" applyNumberFormat="1" applyFont="1" applyFill="1" applyBorder="1" applyAlignment="1">
      <alignment horizontal="centerContinuous" vertical="center"/>
    </xf>
    <xf numFmtId="168" fontId="0" fillId="24" borderId="16" xfId="0" applyNumberFormat="1" applyFont="1" applyFill="1" applyBorder="1" applyAlignment="1">
      <alignment vertical="center"/>
    </xf>
    <xf numFmtId="168" fontId="0" fillId="24" borderId="17" xfId="0" applyNumberFormat="1" applyFont="1" applyFill="1" applyBorder="1" applyAlignment="1">
      <alignment vertical="center"/>
    </xf>
    <xf numFmtId="168" fontId="0" fillId="24" borderId="18" xfId="0" applyNumberFormat="1" applyFont="1" applyFill="1" applyBorder="1" applyAlignment="1">
      <alignment vertical="center"/>
    </xf>
    <xf numFmtId="168" fontId="0" fillId="24" borderId="19" xfId="0" applyNumberFormat="1" applyFont="1" applyFill="1" applyBorder="1" applyAlignment="1">
      <alignment horizontal="centerContinuous" vertical="center"/>
    </xf>
    <xf numFmtId="168" fontId="0" fillId="24" borderId="11" xfId="0" applyNumberFormat="1" applyFont="1" applyFill="1" applyBorder="1" applyAlignment="1">
      <alignment horizontal="centerContinuous" vertical="center"/>
    </xf>
    <xf numFmtId="168" fontId="0" fillId="24" borderId="0" xfId="0" applyNumberFormat="1" applyFont="1" applyFill="1" applyBorder="1" applyAlignment="1">
      <alignment horizontal="centerContinuous" vertical="center"/>
    </xf>
    <xf numFmtId="168" fontId="0" fillId="24" borderId="11" xfId="0" applyNumberFormat="1" applyFont="1" applyFill="1" applyBorder="1" applyAlignment="1">
      <alignment vertical="center"/>
    </xf>
    <xf numFmtId="37" fontId="0" fillId="24" borderId="0" xfId="0" applyNumberFormat="1" applyFont="1" applyFill="1" applyBorder="1" applyAlignment="1">
      <alignment vertical="center"/>
    </xf>
    <xf numFmtId="168" fontId="0" fillId="24" borderId="12" xfId="0" applyNumberFormat="1" applyFont="1" applyFill="1" applyBorder="1" applyAlignment="1">
      <alignment vertical="center"/>
    </xf>
    <xf numFmtId="168" fontId="5" fillId="24" borderId="0" xfId="0" applyNumberFormat="1" applyFont="1" applyFill="1" applyBorder="1" applyAlignment="1">
      <alignment vertical="center"/>
    </xf>
    <xf numFmtId="168" fontId="5" fillId="24" borderId="10" xfId="0" applyNumberFormat="1" applyFont="1" applyFill="1" applyBorder="1" applyAlignment="1">
      <alignment vertical="center"/>
    </xf>
    <xf numFmtId="168" fontId="5" fillId="24" borderId="20" xfId="0" applyNumberFormat="1" applyFont="1" applyFill="1" applyBorder="1" applyAlignment="1">
      <alignment vertical="center"/>
    </xf>
    <xf numFmtId="168" fontId="5" fillId="24" borderId="0" xfId="0" applyNumberFormat="1" applyFont="1" applyFill="1" applyBorder="1" applyAlignment="1">
      <alignment horizontal="center" vertical="center"/>
    </xf>
    <xf numFmtId="168" fontId="5" fillId="24" borderId="11" xfId="0" applyNumberFormat="1" applyFont="1" applyFill="1" applyBorder="1" applyAlignment="1">
      <alignment vertical="center"/>
    </xf>
    <xf numFmtId="168" fontId="0" fillId="24" borderId="21" xfId="0" applyNumberFormat="1" applyFont="1" applyFill="1" applyBorder="1" applyAlignment="1">
      <alignment horizontal="center" vertical="center"/>
    </xf>
    <xf numFmtId="168" fontId="0" fillId="24" borderId="14" xfId="0" applyNumberFormat="1" applyFont="1" applyFill="1" applyBorder="1" applyAlignment="1">
      <alignment horizontal="center" vertical="center"/>
    </xf>
    <xf numFmtId="168" fontId="0" fillId="24" borderId="15" xfId="0" applyNumberFormat="1" applyFont="1" applyFill="1" applyBorder="1" applyAlignment="1">
      <alignment vertical="center"/>
    </xf>
    <xf numFmtId="168" fontId="37" fillId="24" borderId="16" xfId="0" applyNumberFormat="1" applyFont="1" applyFill="1" applyBorder="1" applyAlignment="1">
      <alignment horizontal="centerContinuous" vertical="center"/>
    </xf>
    <xf numFmtId="168" fontId="37" fillId="24" borderId="11" xfId="0" applyNumberFormat="1" applyFont="1" applyFill="1" applyBorder="1" applyAlignment="1">
      <alignment horizontal="centerContinuous" vertical="center"/>
    </xf>
    <xf numFmtId="168" fontId="38" fillId="24" borderId="22" xfId="0" applyNumberFormat="1" applyFont="1" applyFill="1" applyBorder="1" applyAlignment="1">
      <alignment horizontal="center" vertical="center"/>
    </xf>
    <xf numFmtId="168" fontId="37" fillId="24" borderId="0" xfId="0" applyNumberFormat="1" applyFont="1" applyFill="1" applyBorder="1" applyAlignment="1">
      <alignment horizontal="centerContinuous" vertical="center"/>
    </xf>
    <xf numFmtId="168" fontId="37" fillId="24" borderId="19" xfId="0" applyNumberFormat="1" applyFont="1" applyFill="1" applyBorder="1" applyAlignment="1">
      <alignment horizontal="centerContinuous" vertical="center"/>
    </xf>
    <xf numFmtId="168" fontId="38" fillId="24" borderId="0" xfId="0" applyNumberFormat="1" applyFont="1" applyFill="1" applyBorder="1" applyAlignment="1">
      <alignment horizontal="center" vertical="center"/>
    </xf>
    <xf numFmtId="168" fontId="38" fillId="24" borderId="14" xfId="0" applyNumberFormat="1" applyFont="1" applyFill="1" applyBorder="1" applyAlignment="1">
      <alignment horizontal="center" vertical="center"/>
    </xf>
    <xf numFmtId="168" fontId="38" fillId="24" borderId="10" xfId="0" applyNumberFormat="1" applyFont="1" applyFill="1" applyBorder="1" applyAlignment="1">
      <alignment horizontal="center" vertical="center"/>
    </xf>
    <xf numFmtId="168" fontId="38" fillId="24" borderId="20" xfId="0" applyNumberFormat="1" applyFont="1" applyFill="1" applyBorder="1" applyAlignment="1">
      <alignment horizontal="center" vertical="center"/>
    </xf>
    <xf numFmtId="168" fontId="38" fillId="24" borderId="11" xfId="0" applyNumberFormat="1" applyFont="1" applyFill="1" applyBorder="1" applyAlignment="1">
      <alignment horizontal="center" vertical="center"/>
    </xf>
    <xf numFmtId="168" fontId="38" fillId="24" borderId="23" xfId="0" applyNumberFormat="1" applyFont="1" applyFill="1" applyBorder="1" applyAlignment="1">
      <alignment horizontal="center" vertical="center"/>
    </xf>
    <xf numFmtId="168" fontId="38" fillId="24" borderId="13" xfId="0" applyNumberFormat="1" applyFont="1" applyFill="1" applyBorder="1" applyAlignment="1">
      <alignment horizontal="center" vertical="center"/>
    </xf>
    <xf numFmtId="168" fontId="39" fillId="24" borderId="24" xfId="0" applyNumberFormat="1" applyFont="1" applyFill="1" applyBorder="1" applyAlignment="1">
      <alignment horizontal="center" vertical="center"/>
    </xf>
    <xf numFmtId="168" fontId="39" fillId="24" borderId="22" xfId="0" applyNumberFormat="1" applyFont="1" applyFill="1" applyBorder="1" applyAlignment="1">
      <alignment horizontal="center" vertical="center"/>
    </xf>
    <xf numFmtId="168" fontId="38" fillId="24" borderId="25" xfId="0" applyNumberFormat="1" applyFont="1" applyFill="1" applyBorder="1" applyAlignment="1">
      <alignment horizontal="center" vertical="center"/>
    </xf>
    <xf numFmtId="168" fontId="39" fillId="24" borderId="25" xfId="0" applyNumberFormat="1" applyFont="1" applyFill="1" applyBorder="1" applyAlignment="1">
      <alignment horizontal="center" vertical="center"/>
    </xf>
    <xf numFmtId="168" fontId="37" fillId="24" borderId="26" xfId="0" applyNumberFormat="1" applyFont="1" applyFill="1" applyBorder="1" applyAlignment="1">
      <alignment horizontal="centerContinuous" vertical="center"/>
    </xf>
    <xf numFmtId="168" fontId="39" fillId="24" borderId="19" xfId="0" applyNumberFormat="1" applyFont="1" applyFill="1" applyBorder="1" applyAlignment="1">
      <alignment horizontal="centerContinuous" vertical="center"/>
    </xf>
    <xf numFmtId="168" fontId="39" fillId="24" borderId="27" xfId="0" applyNumberFormat="1" applyFont="1" applyFill="1" applyBorder="1" applyAlignment="1">
      <alignment horizontal="center" vertical="center"/>
    </xf>
    <xf numFmtId="168" fontId="39" fillId="24" borderId="27" xfId="0" applyNumberFormat="1" applyFont="1" applyFill="1" applyBorder="1" applyAlignment="1">
      <alignment vertical="center"/>
    </xf>
    <xf numFmtId="168" fontId="39" fillId="24" borderId="23" xfId="0" applyNumberFormat="1" applyFont="1" applyFill="1" applyBorder="1" applyAlignment="1">
      <alignment horizontal="center" vertical="center"/>
    </xf>
    <xf numFmtId="0" fontId="39" fillId="24" borderId="23" xfId="0" applyFont="1" applyFill="1" applyBorder="1" applyAlignment="1">
      <alignment horizontal="center" vertical="center"/>
    </xf>
    <xf numFmtId="168" fontId="39" fillId="24" borderId="28" xfId="0" applyNumberFormat="1" applyFont="1" applyFill="1" applyBorder="1" applyAlignment="1">
      <alignment vertical="center"/>
    </xf>
    <xf numFmtId="0" fontId="38" fillId="24" borderId="28" xfId="0" applyFont="1" applyFill="1" applyBorder="1" applyAlignment="1">
      <alignment horizontal="center" vertical="center"/>
    </xf>
    <xf numFmtId="168" fontId="38" fillId="24" borderId="28" xfId="0" applyNumberFormat="1" applyFont="1" applyFill="1" applyBorder="1" applyAlignment="1">
      <alignment horizontal="center" vertical="center"/>
    </xf>
    <xf numFmtId="49" fontId="29" fillId="0" borderId="21" xfId="0" applyNumberFormat="1" applyFont="1" applyFill="1" applyBorder="1" applyAlignment="1">
      <alignment horizontal="center" vertical="top"/>
    </xf>
    <xf numFmtId="49" fontId="29" fillId="0" borderId="21" xfId="0" applyNumberFormat="1" applyFont="1" applyFill="1" applyBorder="1" applyAlignment="1">
      <alignment vertical="top"/>
    </xf>
    <xf numFmtId="49" fontId="29" fillId="0" borderId="29" xfId="0" applyNumberFormat="1" applyFont="1" applyFill="1" applyBorder="1" applyAlignment="1">
      <alignment vertical="top"/>
    </xf>
    <xf numFmtId="49" fontId="29" fillId="0" borderId="30" xfId="0" applyNumberFormat="1" applyFont="1" applyFill="1" applyBorder="1" applyAlignment="1">
      <alignment vertical="top"/>
    </xf>
    <xf numFmtId="172" fontId="31" fillId="0" borderId="29" xfId="0" applyNumberFormat="1" applyFont="1" applyFill="1" applyBorder="1" applyAlignment="1">
      <alignment vertical="top"/>
    </xf>
    <xf numFmtId="172" fontId="31" fillId="0" borderId="31" xfId="0" applyNumberFormat="1" applyFont="1" applyFill="1" applyBorder="1" applyAlignment="1">
      <alignment vertical="top"/>
    </xf>
    <xf numFmtId="172" fontId="31" fillId="0" borderId="32" xfId="0" applyNumberFormat="1" applyFont="1" applyFill="1" applyBorder="1" applyAlignment="1">
      <alignment vertical="top"/>
    </xf>
    <xf numFmtId="172" fontId="31" fillId="0" borderId="21" xfId="0" applyNumberFormat="1" applyFont="1" applyFill="1" applyBorder="1" applyAlignment="1">
      <alignment vertical="top"/>
    </xf>
    <xf numFmtId="168" fontId="31" fillId="0" borderId="21" xfId="0" applyNumberFormat="1" applyFont="1" applyFill="1" applyBorder="1" applyAlignment="1">
      <alignment vertical="top"/>
    </xf>
    <xf numFmtId="168" fontId="31" fillId="0" borderId="31" xfId="0" applyNumberFormat="1" applyFont="1" applyFill="1" applyBorder="1" applyAlignment="1">
      <alignment vertical="top"/>
    </xf>
    <xf numFmtId="168" fontId="31" fillId="0" borderId="0" xfId="0" applyNumberFormat="1" applyFont="1" applyFill="1" applyAlignment="1">
      <alignment vertical="center"/>
    </xf>
    <xf numFmtId="49" fontId="29" fillId="0" borderId="11" xfId="0" applyNumberFormat="1" applyFont="1" applyFill="1" applyBorder="1" applyAlignment="1">
      <alignment horizontal="center" vertical="top"/>
    </xf>
    <xf numFmtId="49" fontId="29" fillId="0" borderId="12" xfId="0" applyNumberFormat="1" applyFont="1" applyFill="1" applyBorder="1" applyAlignment="1">
      <alignment vertical="top"/>
    </xf>
    <xf numFmtId="172" fontId="31" fillId="0" borderId="0" xfId="0" applyNumberFormat="1" applyFont="1" applyFill="1" applyBorder="1" applyAlignment="1">
      <alignment vertical="top"/>
    </xf>
    <xf numFmtId="172" fontId="31" fillId="0" borderId="11" xfId="0" applyNumberFormat="1" applyFont="1" applyFill="1" applyBorder="1" applyAlignment="1">
      <alignment vertical="top"/>
    </xf>
    <xf numFmtId="172" fontId="31" fillId="0" borderId="33" xfId="0" applyNumberFormat="1" applyFont="1" applyFill="1" applyBorder="1" applyAlignment="1">
      <alignment vertical="top"/>
    </xf>
    <xf numFmtId="172" fontId="31" fillId="0" borderId="34" xfId="0" applyNumberFormat="1" applyFont="1" applyFill="1" applyBorder="1" applyAlignment="1">
      <alignment vertical="top"/>
    </xf>
    <xf numFmtId="49" fontId="31" fillId="0" borderId="12" xfId="0" applyNumberFormat="1" applyFont="1" applyFill="1" applyBorder="1" applyAlignment="1">
      <alignment vertical="top"/>
    </xf>
    <xf numFmtId="172" fontId="31" fillId="0" borderId="12" xfId="0" applyNumberFormat="1" applyFont="1" applyFill="1" applyBorder="1" applyAlignment="1">
      <alignment vertical="top"/>
    </xf>
    <xf numFmtId="172" fontId="31" fillId="0" borderId="10" xfId="0" applyNumberFormat="1" applyFont="1" applyFill="1" applyBorder="1" applyAlignment="1">
      <alignment vertical="top"/>
    </xf>
    <xf numFmtId="49" fontId="31" fillId="0" borderId="0" xfId="0" applyNumberFormat="1" applyFont="1" applyFill="1" applyAlignment="1">
      <alignment vertical="top"/>
    </xf>
    <xf numFmtId="168" fontId="31" fillId="25" borderId="10" xfId="0" applyNumberFormat="1" applyFont="1" applyFill="1" applyBorder="1" applyAlignment="1">
      <alignment vertical="top"/>
    </xf>
    <xf numFmtId="172" fontId="31" fillId="26" borderId="12" xfId="0" applyNumberFormat="1" applyFont="1" applyFill="1" applyBorder="1" applyAlignment="1">
      <alignment vertical="top"/>
    </xf>
    <xf numFmtId="172" fontId="31" fillId="26" borderId="10" xfId="0" applyNumberFormat="1" applyFont="1" applyFill="1" applyBorder="1" applyAlignment="1">
      <alignment vertical="top"/>
    </xf>
    <xf numFmtId="49" fontId="29" fillId="25" borderId="11" xfId="0" applyNumberFormat="1" applyFont="1" applyFill="1" applyBorder="1" applyAlignment="1">
      <alignment horizontal="center" vertical="top"/>
    </xf>
    <xf numFmtId="49" fontId="29" fillId="25" borderId="11" xfId="0" applyNumberFormat="1" applyFont="1" applyFill="1" applyBorder="1" applyAlignment="1">
      <alignment vertical="top"/>
    </xf>
    <xf numFmtId="49" fontId="31" fillId="25" borderId="0" xfId="0" applyNumberFormat="1" applyFont="1" applyFill="1" applyAlignment="1">
      <alignment wrapText="1"/>
    </xf>
    <xf numFmtId="218" fontId="31" fillId="0" borderId="12" xfId="0" applyNumberFormat="1" applyFont="1" applyFill="1" applyBorder="1" applyAlignment="1">
      <alignment vertical="top"/>
    </xf>
    <xf numFmtId="218" fontId="31" fillId="25" borderId="12" xfId="0" applyNumberFormat="1" applyFont="1" applyFill="1" applyBorder="1" applyAlignment="1">
      <alignment vertical="top"/>
    </xf>
    <xf numFmtId="168" fontId="31" fillId="0" borderId="10" xfId="0" applyNumberFormat="1" applyFont="1" applyFill="1" applyBorder="1" applyAlignment="1">
      <alignment vertical="top"/>
    </xf>
    <xf numFmtId="168" fontId="31" fillId="0" borderId="12" xfId="0" applyNumberFormat="1" applyFont="1" applyFill="1" applyBorder="1" applyAlignment="1">
      <alignment vertical="top"/>
    </xf>
    <xf numFmtId="168" fontId="31" fillId="25" borderId="12" xfId="0" applyNumberFormat="1" applyFont="1" applyFill="1" applyBorder="1" applyAlignment="1">
      <alignment vertical="top"/>
    </xf>
    <xf numFmtId="49" fontId="29" fillId="25" borderId="12" xfId="0" applyNumberFormat="1" applyFont="1" applyFill="1" applyBorder="1" applyAlignment="1">
      <alignment vertical="top"/>
    </xf>
    <xf numFmtId="49" fontId="29" fillId="25" borderId="0" xfId="0" applyNumberFormat="1" applyFont="1" applyFill="1" applyAlignment="1">
      <alignment vertical="top"/>
    </xf>
    <xf numFmtId="168" fontId="31" fillId="26" borderId="10" xfId="0" applyNumberFormat="1" applyFont="1" applyFill="1" applyBorder="1" applyAlignment="1">
      <alignment vertical="top"/>
    </xf>
    <xf numFmtId="168" fontId="31" fillId="26" borderId="12" xfId="0" applyNumberFormat="1" applyFont="1" applyFill="1" applyBorder="1" applyAlignment="1">
      <alignment vertical="top"/>
    </xf>
    <xf numFmtId="218" fontId="31" fillId="26" borderId="12" xfId="0" applyNumberFormat="1" applyFont="1" applyFill="1" applyBorder="1" applyAlignment="1">
      <alignment vertical="top"/>
    </xf>
    <xf numFmtId="49" fontId="29" fillId="25" borderId="0" xfId="0" applyNumberFormat="1" applyFont="1" applyFill="1" applyAlignment="1">
      <alignment horizontal="justify" vertical="justify"/>
    </xf>
    <xf numFmtId="168" fontId="31" fillId="25" borderId="34" xfId="0" applyNumberFormat="1" applyFont="1" applyFill="1" applyBorder="1" applyAlignment="1">
      <alignment vertical="top"/>
    </xf>
    <xf numFmtId="49" fontId="29" fillId="25" borderId="34" xfId="0" applyNumberFormat="1" applyFont="1" applyFill="1" applyBorder="1" applyAlignment="1">
      <alignment horizontal="center" vertical="top"/>
    </xf>
    <xf numFmtId="49" fontId="29" fillId="25" borderId="0" xfId="0" applyNumberFormat="1" applyFont="1" applyFill="1" applyBorder="1" applyAlignment="1">
      <alignment vertical="top"/>
    </xf>
    <xf numFmtId="49" fontId="29" fillId="25" borderId="20" xfId="0" applyNumberFormat="1" applyFont="1" applyFill="1" applyBorder="1" applyAlignment="1">
      <alignment vertical="top"/>
    </xf>
    <xf numFmtId="168" fontId="31" fillId="26" borderId="35" xfId="0" applyNumberFormat="1" applyFont="1" applyFill="1" applyBorder="1" applyAlignment="1">
      <alignment vertical="top"/>
    </xf>
    <xf numFmtId="172" fontId="31" fillId="26" borderId="35" xfId="0" applyNumberFormat="1" applyFont="1" applyFill="1" applyBorder="1" applyAlignment="1">
      <alignment vertical="top"/>
    </xf>
    <xf numFmtId="218" fontId="31" fillId="0" borderId="35" xfId="0" applyNumberFormat="1" applyFont="1" applyFill="1" applyBorder="1" applyAlignment="1">
      <alignment vertical="top"/>
    </xf>
    <xf numFmtId="49" fontId="29" fillId="25" borderId="10" xfId="0" applyNumberFormat="1" applyFont="1" applyFill="1" applyBorder="1" applyAlignment="1">
      <alignment horizontal="center" vertical="top"/>
    </xf>
    <xf numFmtId="168" fontId="29" fillId="0" borderId="0" xfId="0" applyNumberFormat="1" applyFont="1" applyFill="1" applyAlignment="1">
      <alignment vertical="center"/>
    </xf>
    <xf numFmtId="168" fontId="4" fillId="0" borderId="0" xfId="0" applyNumberFormat="1" applyFont="1" applyFill="1" applyAlignment="1">
      <alignment vertical="center"/>
    </xf>
    <xf numFmtId="168" fontId="33" fillId="0" borderId="0" xfId="0" applyNumberFormat="1" applyFont="1" applyFill="1" applyAlignment="1">
      <alignment vertical="center"/>
    </xf>
    <xf numFmtId="49" fontId="30" fillId="0" borderId="0" xfId="0" applyNumberFormat="1" applyFont="1" applyFill="1" applyBorder="1" applyAlignment="1">
      <alignment vertical="top"/>
    </xf>
    <xf numFmtId="172" fontId="32" fillId="0" borderId="0" xfId="0" applyNumberFormat="1" applyFont="1" applyFill="1" applyBorder="1" applyAlignment="1">
      <alignment vertical="top"/>
    </xf>
    <xf numFmtId="172" fontId="32" fillId="0" borderId="10" xfId="0" applyNumberFormat="1" applyFont="1" applyFill="1" applyBorder="1" applyAlignment="1">
      <alignment vertical="top"/>
    </xf>
    <xf numFmtId="172" fontId="32" fillId="0" borderId="20" xfId="0" applyNumberFormat="1" applyFont="1" applyFill="1" applyBorder="1" applyAlignment="1">
      <alignment vertical="top"/>
    </xf>
    <xf numFmtId="172" fontId="32" fillId="0" borderId="11" xfId="0" applyNumberFormat="1" applyFont="1" applyFill="1" applyBorder="1" applyAlignment="1">
      <alignment vertical="top"/>
    </xf>
    <xf numFmtId="168" fontId="32" fillId="0" borderId="11" xfId="0" applyNumberFormat="1" applyFont="1" applyFill="1" applyBorder="1" applyAlignment="1">
      <alignment vertical="top"/>
    </xf>
    <xf numFmtId="168" fontId="32" fillId="0" borderId="10" xfId="0" applyNumberFormat="1" applyFont="1" applyFill="1" applyBorder="1" applyAlignment="1">
      <alignment vertical="top"/>
    </xf>
    <xf numFmtId="172" fontId="32" fillId="0" borderId="23" xfId="0" applyNumberFormat="1" applyFont="1" applyFill="1" applyBorder="1" applyAlignment="1">
      <alignment vertical="top"/>
    </xf>
    <xf numFmtId="49" fontId="30" fillId="0" borderId="0" xfId="0" applyNumberFormat="1" applyFont="1" applyFill="1" applyAlignment="1">
      <alignment vertical="top"/>
    </xf>
    <xf numFmtId="168" fontId="32" fillId="0" borderId="12" xfId="0" applyNumberFormat="1" applyFont="1" applyFill="1" applyBorder="1" applyAlignment="1">
      <alignment vertical="top"/>
    </xf>
    <xf numFmtId="168" fontId="31" fillId="0" borderId="11" xfId="0" applyNumberFormat="1" applyFont="1" applyFill="1" applyBorder="1" applyAlignment="1">
      <alignment horizontal="center" vertical="top"/>
    </xf>
    <xf numFmtId="168" fontId="31" fillId="0" borderId="10" xfId="0" applyNumberFormat="1" applyFont="1" applyFill="1" applyBorder="1" applyAlignment="1">
      <alignment horizontal="center" vertical="top"/>
    </xf>
    <xf numFmtId="49" fontId="32" fillId="0" borderId="0" xfId="0" applyNumberFormat="1" applyFont="1" applyFill="1" applyAlignment="1">
      <alignment vertical="top"/>
    </xf>
    <xf numFmtId="168" fontId="31" fillId="0" borderId="11" xfId="0" applyNumberFormat="1" applyFont="1" applyFill="1" applyBorder="1" applyAlignment="1">
      <alignment vertical="top"/>
    </xf>
    <xf numFmtId="49" fontId="29" fillId="0" borderId="0" xfId="0" applyNumberFormat="1" applyFont="1" applyFill="1" applyAlignment="1">
      <alignment vertical="top"/>
    </xf>
    <xf numFmtId="49" fontId="29" fillId="0" borderId="0" xfId="0" applyNumberFormat="1" applyFont="1" applyFill="1" applyAlignment="1">
      <alignment horizontal="justify" vertical="justify"/>
    </xf>
    <xf numFmtId="49" fontId="29" fillId="0" borderId="0" xfId="0" applyNumberFormat="1" applyFont="1" applyFill="1" applyBorder="1" applyAlignment="1">
      <alignment vertical="top"/>
    </xf>
    <xf numFmtId="172" fontId="31" fillId="0" borderId="20" xfId="0" applyNumberFormat="1" applyFont="1" applyFill="1" applyBorder="1" applyAlignment="1">
      <alignment vertical="top"/>
    </xf>
    <xf numFmtId="49" fontId="30" fillId="0" borderId="12" xfId="0" applyNumberFormat="1" applyFont="1" applyFill="1" applyBorder="1" applyAlignment="1">
      <alignment vertical="top"/>
    </xf>
    <xf numFmtId="168" fontId="32" fillId="0" borderId="0" xfId="0" applyNumberFormat="1" applyFont="1" applyFill="1" applyBorder="1" applyAlignment="1">
      <alignment vertical="top"/>
    </xf>
    <xf numFmtId="168" fontId="32" fillId="0" borderId="20" xfId="0" applyNumberFormat="1" applyFont="1" applyFill="1" applyBorder="1" applyAlignment="1">
      <alignment vertical="top"/>
    </xf>
    <xf numFmtId="168" fontId="31" fillId="0" borderId="0" xfId="0" applyNumberFormat="1" applyFont="1" applyFill="1" applyBorder="1" applyAlignment="1">
      <alignment vertical="top"/>
    </xf>
    <xf numFmtId="168" fontId="31" fillId="0" borderId="20" xfId="0" applyNumberFormat="1" applyFont="1" applyFill="1" applyBorder="1" applyAlignment="1">
      <alignment vertical="top"/>
    </xf>
    <xf numFmtId="49" fontId="29" fillId="0" borderId="12" xfId="0" applyNumberFormat="1" applyFont="1" applyFill="1" applyBorder="1" applyAlignment="1" quotePrefix="1">
      <alignment vertical="top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8" fontId="37" fillId="24" borderId="36" xfId="0" applyNumberFormat="1" applyFont="1" applyFill="1" applyBorder="1" applyAlignment="1">
      <alignment horizontal="center" vertical="center" wrapText="1"/>
    </xf>
    <xf numFmtId="0" fontId="39" fillId="24" borderId="19" xfId="0" applyFont="1" applyFill="1" applyBorder="1" applyAlignment="1">
      <alignment horizontal="center" vertical="center" wrapText="1"/>
    </xf>
    <xf numFmtId="0" fontId="39" fillId="24" borderId="37" xfId="0" applyFont="1" applyFill="1" applyBorder="1" applyAlignment="1">
      <alignment horizontal="center" vertical="center" wrapText="1"/>
    </xf>
    <xf numFmtId="168" fontId="38" fillId="24" borderId="36" xfId="0" applyNumberFormat="1" applyFont="1" applyFill="1" applyBorder="1" applyAlignment="1">
      <alignment horizontal="center" vertical="center" wrapText="1"/>
    </xf>
    <xf numFmtId="0" fontId="38" fillId="24" borderId="37" xfId="0" applyFont="1" applyFill="1" applyBorder="1" applyAlignment="1">
      <alignment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0"/>
  <sheetViews>
    <sheetView showGridLines="0" showRowColHeaders="0" showZeros="0" tabSelected="1" showOutlineSymbols="0" zoomScale="40" zoomScaleNormal="40" zoomScalePageLayoutView="0" workbookViewId="0" topLeftCell="A1">
      <pane xSplit="9" ySplit="10" topLeftCell="J11" activePane="bottomRight" state="frozen"/>
      <selection pane="topLeft" activeCell="A1" sqref="A1"/>
      <selection pane="topRight" activeCell="J1" sqref="J1"/>
      <selection pane="bottomLeft" activeCell="A11" sqref="A11"/>
      <selection pane="bottomRight" activeCell="J11" sqref="J11"/>
    </sheetView>
  </sheetViews>
  <sheetFormatPr defaultColWidth="0" defaultRowHeight="23.25"/>
  <cols>
    <col min="1" max="1" width="1.60546875" style="0" customWidth="1"/>
    <col min="2" max="4" width="5.69140625" style="0" customWidth="1"/>
    <col min="5" max="5" width="6.69140625" style="0" customWidth="1"/>
    <col min="6" max="6" width="7.69140625" style="0" customWidth="1"/>
    <col min="7" max="7" width="0.453125" style="0" customWidth="1"/>
    <col min="8" max="8" width="46.69140625" style="0" customWidth="1"/>
    <col min="9" max="9" width="4.69140625" style="0" customWidth="1"/>
    <col min="10" max="21" width="16.69140625" style="0" customWidth="1"/>
    <col min="22" max="22" width="0.453125" style="0" customWidth="1"/>
    <col min="23" max="16384" width="0" style="0" hidden="1" customWidth="1"/>
  </cols>
  <sheetData>
    <row r="1" spans="1:22" ht="26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54"/>
      <c r="M1" s="155"/>
      <c r="N1" s="155"/>
      <c r="O1" s="2"/>
      <c r="P1" s="2"/>
      <c r="Q1" s="2"/>
      <c r="R1" s="2"/>
      <c r="S1" s="3"/>
      <c r="T1" s="3"/>
      <c r="U1" s="3"/>
      <c r="V1" s="1"/>
    </row>
    <row r="2" spans="1:22" ht="30">
      <c r="A2" s="1"/>
      <c r="B2" s="20" t="s">
        <v>25</v>
      </c>
      <c r="C2" s="2"/>
      <c r="D2" s="2"/>
      <c r="E2" s="2"/>
      <c r="F2" s="2"/>
      <c r="G2" s="2"/>
      <c r="H2" s="2"/>
      <c r="I2" s="2"/>
      <c r="J2" s="2"/>
      <c r="K2" s="2"/>
      <c r="L2" s="19"/>
      <c r="M2" s="2"/>
      <c r="N2" s="2"/>
      <c r="O2" s="2"/>
      <c r="P2" s="2"/>
      <c r="Q2" s="2"/>
      <c r="R2" s="2"/>
      <c r="S2" s="4"/>
      <c r="T2" s="4"/>
      <c r="U2" s="4"/>
      <c r="V2" s="1"/>
    </row>
    <row r="3" spans="1:22" ht="30">
      <c r="A3" s="1"/>
      <c r="B3" s="20" t="s">
        <v>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5"/>
      <c r="T3" s="5"/>
      <c r="U3" s="5"/>
      <c r="V3" s="1"/>
    </row>
    <row r="4" spans="1:22" ht="30">
      <c r="A4" s="1"/>
      <c r="B4" s="20" t="s">
        <v>77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5"/>
      <c r="T4" s="5"/>
      <c r="U4" s="5"/>
      <c r="V4" s="1"/>
    </row>
    <row r="5" spans="1:22" ht="30">
      <c r="A5" s="1"/>
      <c r="B5" s="20" t="s">
        <v>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5"/>
      <c r="T5" s="5"/>
      <c r="U5" s="5"/>
      <c r="V5" s="1"/>
    </row>
    <row r="6" spans="1:22" ht="23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T6" s="6"/>
      <c r="U6" s="6"/>
      <c r="V6" s="1"/>
    </row>
    <row r="7" spans="1:22" ht="34.5" customHeight="1">
      <c r="A7" s="1"/>
      <c r="B7" s="56" t="s">
        <v>1</v>
      </c>
      <c r="C7" s="37"/>
      <c r="D7" s="38"/>
      <c r="E7" s="38"/>
      <c r="F7" s="38"/>
      <c r="G7" s="39"/>
      <c r="H7" s="40"/>
      <c r="I7" s="41"/>
      <c r="J7" s="60" t="s">
        <v>2</v>
      </c>
      <c r="K7" s="42"/>
      <c r="L7" s="42"/>
      <c r="M7" s="42"/>
      <c r="N7" s="42"/>
      <c r="O7" s="72" t="s">
        <v>3</v>
      </c>
      <c r="P7" s="73"/>
      <c r="Q7" s="73"/>
      <c r="R7" s="73"/>
      <c r="S7" s="156" t="s">
        <v>4</v>
      </c>
      <c r="T7" s="157"/>
      <c r="U7" s="158"/>
      <c r="V7" s="7"/>
    </row>
    <row r="8" spans="1:22" ht="40.5">
      <c r="A8" s="1"/>
      <c r="B8" s="57" t="s">
        <v>5</v>
      </c>
      <c r="C8" s="43"/>
      <c r="D8" s="44"/>
      <c r="E8" s="44"/>
      <c r="F8" s="44"/>
      <c r="G8" s="45"/>
      <c r="H8" s="46"/>
      <c r="I8" s="47"/>
      <c r="J8" s="48"/>
      <c r="K8" s="49"/>
      <c r="L8" s="50"/>
      <c r="M8" s="51"/>
      <c r="N8" s="52"/>
      <c r="O8" s="74"/>
      <c r="P8" s="74"/>
      <c r="Q8" s="74"/>
      <c r="R8" s="75"/>
      <c r="S8" s="76"/>
      <c r="T8" s="159" t="s">
        <v>6</v>
      </c>
      <c r="U8" s="160"/>
      <c r="V8" s="7"/>
    </row>
    <row r="9" spans="1:22" ht="40.5">
      <c r="A9" s="1"/>
      <c r="B9" s="53"/>
      <c r="C9" s="53"/>
      <c r="D9" s="53"/>
      <c r="E9" s="53"/>
      <c r="F9" s="53"/>
      <c r="G9" s="45"/>
      <c r="H9" s="59" t="s">
        <v>7</v>
      </c>
      <c r="I9" s="47"/>
      <c r="J9" s="61" t="s">
        <v>8</v>
      </c>
      <c r="K9" s="63" t="s">
        <v>24</v>
      </c>
      <c r="L9" s="64" t="s">
        <v>23</v>
      </c>
      <c r="M9" s="61" t="s">
        <v>9</v>
      </c>
      <c r="N9" s="65" t="s">
        <v>10</v>
      </c>
      <c r="O9" s="66" t="s">
        <v>11</v>
      </c>
      <c r="P9" s="64" t="s">
        <v>23</v>
      </c>
      <c r="Q9" s="66" t="s">
        <v>9</v>
      </c>
      <c r="R9" s="66" t="s">
        <v>10</v>
      </c>
      <c r="S9" s="66" t="s">
        <v>12</v>
      </c>
      <c r="T9" s="77"/>
      <c r="U9" s="76"/>
      <c r="V9" s="7"/>
    </row>
    <row r="10" spans="1:22" ht="40.5">
      <c r="A10" s="1"/>
      <c r="B10" s="58" t="s">
        <v>26</v>
      </c>
      <c r="C10" s="58" t="s">
        <v>13</v>
      </c>
      <c r="D10" s="58" t="s">
        <v>14</v>
      </c>
      <c r="E10" s="58" t="s">
        <v>15</v>
      </c>
      <c r="F10" s="58" t="s">
        <v>16</v>
      </c>
      <c r="G10" s="45"/>
      <c r="H10" s="54"/>
      <c r="I10" s="55"/>
      <c r="J10" s="62" t="s">
        <v>17</v>
      </c>
      <c r="K10" s="67" t="s">
        <v>22</v>
      </c>
      <c r="L10" s="68"/>
      <c r="M10" s="62" t="s">
        <v>18</v>
      </c>
      <c r="N10" s="69"/>
      <c r="O10" s="70" t="s">
        <v>19</v>
      </c>
      <c r="P10" s="71"/>
      <c r="Q10" s="70" t="s">
        <v>11</v>
      </c>
      <c r="R10" s="71"/>
      <c r="S10" s="78"/>
      <c r="T10" s="79" t="s">
        <v>18</v>
      </c>
      <c r="U10" s="80" t="s">
        <v>21</v>
      </c>
      <c r="V10" s="7"/>
    </row>
    <row r="11" spans="1:22" ht="27.75" customHeight="1">
      <c r="A11" s="1"/>
      <c r="B11" s="81"/>
      <c r="C11" s="81"/>
      <c r="D11" s="81"/>
      <c r="E11" s="81"/>
      <c r="F11" s="81"/>
      <c r="G11" s="82"/>
      <c r="H11" s="83"/>
      <c r="I11" s="84"/>
      <c r="J11" s="85"/>
      <c r="K11" s="86"/>
      <c r="L11" s="87"/>
      <c r="M11" s="88"/>
      <c r="N11" s="88"/>
      <c r="O11" s="86"/>
      <c r="P11" s="88"/>
      <c r="Q11" s="88"/>
      <c r="R11" s="88"/>
      <c r="S11" s="88"/>
      <c r="T11" s="89"/>
      <c r="U11" s="90"/>
      <c r="V11" s="128"/>
    </row>
    <row r="12" spans="1:22" ht="27.75" customHeight="1">
      <c r="A12" s="1"/>
      <c r="B12" s="92"/>
      <c r="C12" s="92"/>
      <c r="D12" s="92"/>
      <c r="E12" s="92"/>
      <c r="F12" s="92"/>
      <c r="G12" s="32"/>
      <c r="H12" s="130" t="s">
        <v>39</v>
      </c>
      <c r="I12" s="148"/>
      <c r="J12" s="131">
        <f>+J19+J56</f>
        <v>552371238</v>
      </c>
      <c r="K12" s="132">
        <f>+K19+K56</f>
        <v>1457846000</v>
      </c>
      <c r="L12" s="133">
        <f>+L19+L56</f>
        <v>250000000</v>
      </c>
      <c r="M12" s="134">
        <f>+M19+M56</f>
        <v>38530000</v>
      </c>
      <c r="N12" s="134">
        <f>+J12+K12+L12+M12</f>
        <v>2298747238</v>
      </c>
      <c r="O12" s="132">
        <f aca="true" t="shared" si="0" ref="O12:Q14">+O19+O56</f>
        <v>722932000</v>
      </c>
      <c r="P12" s="131">
        <f t="shared" si="0"/>
        <v>0</v>
      </c>
      <c r="Q12" s="134">
        <f t="shared" si="0"/>
        <v>0</v>
      </c>
      <c r="R12" s="134">
        <f>+O12+P12+Q12</f>
        <v>722932000</v>
      </c>
      <c r="S12" s="134">
        <f>+N12+R12</f>
        <v>3021679238</v>
      </c>
      <c r="T12" s="135">
        <f>IF(ISERROR((N12/S12)*100),0,(N12/S12)*100)</f>
        <v>76.07515745190423</v>
      </c>
      <c r="U12" s="136">
        <f>IF(ISERROR((R12/S12)*100),0,(R12/S12)*100)</f>
        <v>23.924842548095768</v>
      </c>
      <c r="V12" s="128"/>
    </row>
    <row r="13" spans="1:22" ht="27.75" customHeight="1">
      <c r="A13" s="1"/>
      <c r="B13" s="92"/>
      <c r="C13" s="92"/>
      <c r="D13" s="92"/>
      <c r="E13" s="92"/>
      <c r="F13" s="92"/>
      <c r="G13" s="32"/>
      <c r="H13" s="130" t="s">
        <v>28</v>
      </c>
      <c r="I13" s="148"/>
      <c r="J13" s="131">
        <f aca="true" t="shared" si="1" ref="J13:M14">+J20+J57</f>
        <v>519213241</v>
      </c>
      <c r="K13" s="132">
        <f t="shared" si="1"/>
        <v>1358504497</v>
      </c>
      <c r="L13" s="133">
        <f t="shared" si="1"/>
        <v>47644186</v>
      </c>
      <c r="M13" s="134">
        <f t="shared" si="1"/>
        <v>256440496</v>
      </c>
      <c r="N13" s="134">
        <f>+J13+K13+L13+M13</f>
        <v>2181802420</v>
      </c>
      <c r="O13" s="132">
        <f t="shared" si="0"/>
        <v>359952395</v>
      </c>
      <c r="P13" s="131">
        <f t="shared" si="0"/>
        <v>133766332</v>
      </c>
      <c r="Q13" s="134">
        <f t="shared" si="0"/>
        <v>0</v>
      </c>
      <c r="R13" s="134">
        <f>+O13+P13+Q13</f>
        <v>493718727</v>
      </c>
      <c r="S13" s="134">
        <f>+N13+R13</f>
        <v>2675521147</v>
      </c>
      <c r="T13" s="135">
        <f>IF(ISERROR((N13/S13)*100),0,(N13/S13)*100)</f>
        <v>81.54682023150535</v>
      </c>
      <c r="U13" s="136">
        <f>IF(ISERROR((R13/S13)*100),0,(R13/S13)*100)</f>
        <v>18.45317976849465</v>
      </c>
      <c r="V13" s="128"/>
    </row>
    <row r="14" spans="1:22" ht="27.75" customHeight="1">
      <c r="A14" s="1"/>
      <c r="B14" s="92"/>
      <c r="C14" s="92"/>
      <c r="D14" s="92"/>
      <c r="E14" s="92"/>
      <c r="F14" s="92"/>
      <c r="G14" s="32"/>
      <c r="H14" s="130" t="s">
        <v>40</v>
      </c>
      <c r="I14" s="148"/>
      <c r="J14" s="131">
        <f t="shared" si="1"/>
        <v>481259957</v>
      </c>
      <c r="K14" s="132">
        <f t="shared" si="1"/>
        <v>892825424</v>
      </c>
      <c r="L14" s="133">
        <f t="shared" si="1"/>
        <v>47644186</v>
      </c>
      <c r="M14" s="134">
        <f t="shared" si="1"/>
        <v>238666343</v>
      </c>
      <c r="N14" s="134">
        <f>+J14+K14+L14+M14</f>
        <v>1660395910</v>
      </c>
      <c r="O14" s="132">
        <f t="shared" si="0"/>
        <v>351391974</v>
      </c>
      <c r="P14" s="131">
        <f t="shared" si="0"/>
        <v>133766332</v>
      </c>
      <c r="Q14" s="134">
        <f t="shared" si="0"/>
        <v>0</v>
      </c>
      <c r="R14" s="134">
        <f>+O14+P14+Q14</f>
        <v>485158306</v>
      </c>
      <c r="S14" s="134">
        <f>+N14+R14</f>
        <v>2145554216</v>
      </c>
      <c r="T14" s="135">
        <f>IF(ISERROR((N14/S14)*100),0,(N14/S14)*100)</f>
        <v>77.38773961608435</v>
      </c>
      <c r="U14" s="136">
        <f>IF(ISERROR((R14/S14)*100),0,(R14/S14)*100)</f>
        <v>22.61226038391565</v>
      </c>
      <c r="V14" s="128"/>
    </row>
    <row r="15" spans="1:22" ht="27.75" customHeight="1">
      <c r="A15" s="1"/>
      <c r="B15" s="92"/>
      <c r="C15" s="92"/>
      <c r="D15" s="92"/>
      <c r="E15" s="92"/>
      <c r="F15" s="92"/>
      <c r="G15" s="32"/>
      <c r="H15" s="130" t="s">
        <v>41</v>
      </c>
      <c r="I15" s="148"/>
      <c r="J15" s="149">
        <f>IF(ISERROR((J14/J12)*100),0,(J14/J12)*100)</f>
        <v>87.12617962197373</v>
      </c>
      <c r="K15" s="136">
        <f>IF(ISERROR((K14/K12)*100),0,(K14/K12)*100)</f>
        <v>61.24278037597936</v>
      </c>
      <c r="L15" s="150">
        <f>IF(ISERROR((L14/L12)*100),0,(L14/L12)*100)</f>
        <v>19.0576744</v>
      </c>
      <c r="M15" s="135">
        <f aca="true" t="shared" si="2" ref="M15:S15">IF(ISERROR((M14/M12)*100),0,(M14/M12)*100)</f>
        <v>619.429906566312</v>
      </c>
      <c r="N15" s="135">
        <f t="shared" si="2"/>
        <v>72.23046895075814</v>
      </c>
      <c r="O15" s="136">
        <f t="shared" si="2"/>
        <v>48.606504346190235</v>
      </c>
      <c r="P15" s="149">
        <f t="shared" si="2"/>
        <v>0</v>
      </c>
      <c r="Q15" s="135">
        <f t="shared" si="2"/>
        <v>0</v>
      </c>
      <c r="R15" s="135">
        <f t="shared" si="2"/>
        <v>67.10981198784948</v>
      </c>
      <c r="S15" s="135">
        <f t="shared" si="2"/>
        <v>71.00535983495413</v>
      </c>
      <c r="T15" s="135"/>
      <c r="U15" s="136"/>
      <c r="V15" s="128"/>
    </row>
    <row r="16" spans="1:22" ht="27.75" customHeight="1">
      <c r="A16" s="1"/>
      <c r="B16" s="92"/>
      <c r="C16" s="92"/>
      <c r="D16" s="92"/>
      <c r="E16" s="92"/>
      <c r="F16" s="92"/>
      <c r="G16" s="32"/>
      <c r="H16" s="130" t="s">
        <v>42</v>
      </c>
      <c r="I16" s="148"/>
      <c r="J16" s="149">
        <f>IF(ISERROR(+J14/J13*100),0,+J14/J13*100)</f>
        <v>92.69023187334315</v>
      </c>
      <c r="K16" s="136">
        <f aca="true" t="shared" si="3" ref="K16:S16">IF(ISERROR(+K14/K13*100),0,+K14/K13*100)</f>
        <v>65.72119753535127</v>
      </c>
      <c r="L16" s="150">
        <f t="shared" si="3"/>
        <v>100</v>
      </c>
      <c r="M16" s="135">
        <f t="shared" si="3"/>
        <v>93.06889774538574</v>
      </c>
      <c r="N16" s="135">
        <f t="shared" si="3"/>
        <v>76.10202898207437</v>
      </c>
      <c r="O16" s="136">
        <f t="shared" si="3"/>
        <v>97.62179079264078</v>
      </c>
      <c r="P16" s="149">
        <f t="shared" si="3"/>
        <v>100</v>
      </c>
      <c r="Q16" s="135">
        <f t="shared" si="3"/>
        <v>0</v>
      </c>
      <c r="R16" s="135">
        <f t="shared" si="3"/>
        <v>98.26613402898124</v>
      </c>
      <c r="S16" s="135">
        <f t="shared" si="3"/>
        <v>80.1920111304581</v>
      </c>
      <c r="T16" s="135"/>
      <c r="U16" s="136"/>
      <c r="V16" s="128"/>
    </row>
    <row r="17" spans="1:22" ht="27.75" customHeight="1">
      <c r="A17" s="1"/>
      <c r="B17" s="92"/>
      <c r="C17" s="92"/>
      <c r="D17" s="92"/>
      <c r="E17" s="92"/>
      <c r="F17" s="92"/>
      <c r="G17" s="32"/>
      <c r="H17" s="146"/>
      <c r="I17" s="93"/>
      <c r="J17" s="94"/>
      <c r="K17" s="100"/>
      <c r="L17" s="147"/>
      <c r="M17" s="95"/>
      <c r="N17" s="95"/>
      <c r="O17" s="100"/>
      <c r="P17" s="94"/>
      <c r="Q17" s="95"/>
      <c r="R17" s="95"/>
      <c r="S17" s="95"/>
      <c r="T17" s="143"/>
      <c r="U17" s="110"/>
      <c r="V17" s="128"/>
    </row>
    <row r="18" spans="1:22" ht="27.75" customHeight="1">
      <c r="A18" s="1"/>
      <c r="B18" s="92" t="s">
        <v>29</v>
      </c>
      <c r="C18" s="92"/>
      <c r="D18" s="92"/>
      <c r="E18" s="92"/>
      <c r="F18" s="92"/>
      <c r="G18" s="32"/>
      <c r="H18" s="146" t="s">
        <v>30</v>
      </c>
      <c r="I18" s="93"/>
      <c r="J18" s="94"/>
      <c r="K18" s="100"/>
      <c r="L18" s="147"/>
      <c r="M18" s="95"/>
      <c r="N18" s="95"/>
      <c r="O18" s="100"/>
      <c r="P18" s="94"/>
      <c r="Q18" s="95"/>
      <c r="R18" s="95"/>
      <c r="S18" s="95"/>
      <c r="T18" s="143"/>
      <c r="U18" s="110"/>
      <c r="V18" s="128"/>
    </row>
    <row r="19" spans="1:22" ht="27.75" customHeight="1">
      <c r="A19" s="1"/>
      <c r="B19" s="92"/>
      <c r="C19" s="92"/>
      <c r="D19" s="92"/>
      <c r="E19" s="92"/>
      <c r="F19" s="92"/>
      <c r="G19" s="32"/>
      <c r="H19" s="146" t="s">
        <v>43</v>
      </c>
      <c r="I19" s="93"/>
      <c r="J19" s="94">
        <f>+J26</f>
        <v>25009124</v>
      </c>
      <c r="K19" s="100">
        <f>+K26</f>
        <v>8304332</v>
      </c>
      <c r="L19" s="147">
        <f>+L26</f>
        <v>0</v>
      </c>
      <c r="M19" s="95">
        <f>+M26</f>
        <v>0</v>
      </c>
      <c r="N19" s="95">
        <f>J19+K19+L19+M19</f>
        <v>33313456</v>
      </c>
      <c r="O19" s="100">
        <f aca="true" t="shared" si="4" ref="O19:Q21">+O26</f>
        <v>0</v>
      </c>
      <c r="P19" s="94">
        <f t="shared" si="4"/>
        <v>0</v>
      </c>
      <c r="Q19" s="95">
        <f t="shared" si="4"/>
        <v>0</v>
      </c>
      <c r="R19" s="95"/>
      <c r="S19" s="95">
        <f>N19+R19</f>
        <v>33313456</v>
      </c>
      <c r="T19" s="143">
        <f>IF(ISERROR((N19/S19)*100),0,(N19/S19)*100)</f>
        <v>100</v>
      </c>
      <c r="U19" s="110">
        <f>IF(ISERROR((R19/S19)*100),0,(R19/S19)*100)</f>
        <v>0</v>
      </c>
      <c r="V19" s="128"/>
    </row>
    <row r="20" spans="1:22" ht="27.75" customHeight="1">
      <c r="A20" s="1"/>
      <c r="B20" s="92"/>
      <c r="C20" s="92"/>
      <c r="D20" s="92"/>
      <c r="E20" s="92"/>
      <c r="F20" s="92"/>
      <c r="G20" s="32"/>
      <c r="H20" s="146" t="s">
        <v>31</v>
      </c>
      <c r="I20" s="93"/>
      <c r="J20" s="94">
        <f aca="true" t="shared" si="5" ref="J20:M21">+J27</f>
        <v>25009124</v>
      </c>
      <c r="K20" s="100">
        <f t="shared" si="5"/>
        <v>7806072</v>
      </c>
      <c r="L20" s="147">
        <f t="shared" si="5"/>
        <v>0</v>
      </c>
      <c r="M20" s="95">
        <f t="shared" si="5"/>
        <v>0</v>
      </c>
      <c r="N20" s="95">
        <f>J20+K20+L20+M20</f>
        <v>32815196</v>
      </c>
      <c r="O20" s="100">
        <f t="shared" si="4"/>
        <v>0</v>
      </c>
      <c r="P20" s="94">
        <f t="shared" si="4"/>
        <v>0</v>
      </c>
      <c r="Q20" s="95">
        <f t="shared" si="4"/>
        <v>0</v>
      </c>
      <c r="R20" s="95"/>
      <c r="S20" s="95">
        <f>N20+R20</f>
        <v>32815196</v>
      </c>
      <c r="T20" s="143">
        <f>IF(ISERROR((N20/S20)*100),0,(N20/S20)*100)</f>
        <v>100</v>
      </c>
      <c r="U20" s="110">
        <f>IF(ISERROR((R20/S20)*100),0,(R20/S20)*100)</f>
        <v>0</v>
      </c>
      <c r="V20" s="128"/>
    </row>
    <row r="21" spans="1:22" ht="27.75" customHeight="1">
      <c r="A21" s="1"/>
      <c r="B21" s="92"/>
      <c r="C21" s="92"/>
      <c r="D21" s="92"/>
      <c r="E21" s="92"/>
      <c r="F21" s="92"/>
      <c r="G21" s="32"/>
      <c r="H21" s="146" t="s">
        <v>44</v>
      </c>
      <c r="I21" s="93"/>
      <c r="J21" s="94">
        <f t="shared" si="5"/>
        <v>21905875</v>
      </c>
      <c r="K21" s="100">
        <f t="shared" si="5"/>
        <v>6241838</v>
      </c>
      <c r="L21" s="147">
        <f t="shared" si="5"/>
        <v>0</v>
      </c>
      <c r="M21" s="95">
        <f t="shared" si="5"/>
        <v>0</v>
      </c>
      <c r="N21" s="95">
        <f>J21+K21+L21+M21</f>
        <v>28147713</v>
      </c>
      <c r="O21" s="100">
        <f t="shared" si="4"/>
        <v>0</v>
      </c>
      <c r="P21" s="94">
        <f t="shared" si="4"/>
        <v>0</v>
      </c>
      <c r="Q21" s="95">
        <f t="shared" si="4"/>
        <v>0</v>
      </c>
      <c r="R21" s="95"/>
      <c r="S21" s="95">
        <f>N21+R21</f>
        <v>28147713</v>
      </c>
      <c r="T21" s="143">
        <f>IF(ISERROR((N21/S21)*100),0,(N21/S21)*100)</f>
        <v>100</v>
      </c>
      <c r="U21" s="110">
        <f>IF(ISERROR((R21/S21)*100),0,(R21/S21)*100)</f>
        <v>0</v>
      </c>
      <c r="V21" s="128"/>
    </row>
    <row r="22" spans="1:22" ht="27.75" customHeight="1">
      <c r="A22" s="1"/>
      <c r="B22" s="92"/>
      <c r="C22" s="92"/>
      <c r="D22" s="92"/>
      <c r="E22" s="92"/>
      <c r="F22" s="92"/>
      <c r="G22" s="32"/>
      <c r="H22" s="146" t="s">
        <v>45</v>
      </c>
      <c r="I22" s="93"/>
      <c r="J22" s="151">
        <f>IF(ISERROR((J21/J19)*100),0,(J21/J19)*100)</f>
        <v>87.5915325942644</v>
      </c>
      <c r="K22" s="110">
        <f>IF(ISERROR((K21/K19)*100),0,(K21/K19)*100)</f>
        <v>75.16363748462851</v>
      </c>
      <c r="L22" s="152">
        <f>IF(ISERROR((L21/L19)*100),0,(L21/L19)*100)</f>
        <v>0</v>
      </c>
      <c r="M22" s="143">
        <f aca="true" t="shared" si="6" ref="M22:S22">IF(ISERROR((M21/M19)*100),0,(M21/M19)*100)</f>
        <v>0</v>
      </c>
      <c r="N22" s="143">
        <f t="shared" si="6"/>
        <v>84.49352417833803</v>
      </c>
      <c r="O22" s="110">
        <f t="shared" si="6"/>
        <v>0</v>
      </c>
      <c r="P22" s="151">
        <f t="shared" si="6"/>
        <v>0</v>
      </c>
      <c r="Q22" s="143">
        <f t="shared" si="6"/>
        <v>0</v>
      </c>
      <c r="R22" s="143">
        <f t="shared" si="6"/>
        <v>0</v>
      </c>
      <c r="S22" s="143">
        <f t="shared" si="6"/>
        <v>84.49352417833803</v>
      </c>
      <c r="T22" s="143"/>
      <c r="U22" s="110"/>
      <c r="V22" s="128"/>
    </row>
    <row r="23" spans="1:22" ht="27.75" customHeight="1">
      <c r="A23" s="1"/>
      <c r="B23" s="92"/>
      <c r="C23" s="92"/>
      <c r="D23" s="92"/>
      <c r="E23" s="92"/>
      <c r="F23" s="92"/>
      <c r="G23" s="32"/>
      <c r="H23" s="146" t="s">
        <v>46</v>
      </c>
      <c r="I23" s="93"/>
      <c r="J23" s="151">
        <f>IF(ISERROR(+J21/J20*100),0,+J21/J20*100)</f>
        <v>87.5915325942644</v>
      </c>
      <c r="K23" s="110">
        <f aca="true" t="shared" si="7" ref="K23:S23">IF(ISERROR(+K21/K20*100),0,+K21/K20*100)</f>
        <v>79.96131729248718</v>
      </c>
      <c r="L23" s="152">
        <f t="shared" si="7"/>
        <v>0</v>
      </c>
      <c r="M23" s="143">
        <f t="shared" si="7"/>
        <v>0</v>
      </c>
      <c r="N23" s="143">
        <f t="shared" si="7"/>
        <v>85.77645856511111</v>
      </c>
      <c r="O23" s="110">
        <f t="shared" si="7"/>
        <v>0</v>
      </c>
      <c r="P23" s="151">
        <f t="shared" si="7"/>
        <v>0</v>
      </c>
      <c r="Q23" s="143">
        <f t="shared" si="7"/>
        <v>0</v>
      </c>
      <c r="R23" s="143">
        <f t="shared" si="7"/>
        <v>0</v>
      </c>
      <c r="S23" s="143">
        <f t="shared" si="7"/>
        <v>85.77645856511111</v>
      </c>
      <c r="T23" s="143"/>
      <c r="U23" s="110"/>
      <c r="V23" s="128"/>
    </row>
    <row r="24" spans="1:22" ht="27.75" customHeight="1">
      <c r="A24" s="1"/>
      <c r="B24" s="92"/>
      <c r="C24" s="92"/>
      <c r="D24" s="92"/>
      <c r="E24" s="92"/>
      <c r="F24" s="92"/>
      <c r="G24" s="32"/>
      <c r="H24" s="146"/>
      <c r="I24" s="93"/>
      <c r="J24" s="151"/>
      <c r="K24" s="110"/>
      <c r="L24" s="152"/>
      <c r="M24" s="143"/>
      <c r="N24" s="143"/>
      <c r="O24" s="110"/>
      <c r="P24" s="151"/>
      <c r="Q24" s="143"/>
      <c r="R24" s="143"/>
      <c r="S24" s="143"/>
      <c r="T24" s="143"/>
      <c r="U24" s="110"/>
      <c r="V24" s="128"/>
    </row>
    <row r="25" spans="1:22" ht="27.75" customHeight="1">
      <c r="A25" s="1"/>
      <c r="B25" s="92"/>
      <c r="C25" s="92" t="s">
        <v>36</v>
      </c>
      <c r="D25" s="92"/>
      <c r="E25" s="92"/>
      <c r="F25" s="92"/>
      <c r="G25" s="32"/>
      <c r="H25" s="146" t="s">
        <v>47</v>
      </c>
      <c r="I25" s="93"/>
      <c r="J25" s="94"/>
      <c r="K25" s="100"/>
      <c r="L25" s="147"/>
      <c r="M25" s="95"/>
      <c r="N25" s="95"/>
      <c r="O25" s="100"/>
      <c r="P25" s="94"/>
      <c r="Q25" s="95"/>
      <c r="R25" s="95"/>
      <c r="S25" s="95"/>
      <c r="T25" s="143"/>
      <c r="U25" s="110"/>
      <c r="V25" s="128"/>
    </row>
    <row r="26" spans="1:22" ht="27.75" customHeight="1">
      <c r="A26" s="1"/>
      <c r="B26" s="92"/>
      <c r="C26" s="92"/>
      <c r="D26" s="92"/>
      <c r="E26" s="92"/>
      <c r="F26" s="92"/>
      <c r="G26" s="32"/>
      <c r="H26" s="146" t="s">
        <v>43</v>
      </c>
      <c r="I26" s="93"/>
      <c r="J26" s="94">
        <f>+J33</f>
        <v>25009124</v>
      </c>
      <c r="K26" s="100">
        <f>+K33</f>
        <v>8304332</v>
      </c>
      <c r="L26" s="147">
        <f>+L33</f>
        <v>0</v>
      </c>
      <c r="M26" s="95">
        <f>+M33</f>
        <v>0</v>
      </c>
      <c r="N26" s="95">
        <f>J26+K26+L26+M26</f>
        <v>33313456</v>
      </c>
      <c r="O26" s="100">
        <f aca="true" t="shared" si="8" ref="O26:Q28">+O33</f>
        <v>0</v>
      </c>
      <c r="P26" s="94">
        <f t="shared" si="8"/>
        <v>0</v>
      </c>
      <c r="Q26" s="95">
        <f t="shared" si="8"/>
        <v>0</v>
      </c>
      <c r="R26" s="95">
        <f>+O26+P26+Q26</f>
        <v>0</v>
      </c>
      <c r="S26" s="95">
        <f>N26+R26</f>
        <v>33313456</v>
      </c>
      <c r="T26" s="143">
        <f>IF(ISERROR((N26/S26)*100),0,(N26/S26)*100)</f>
        <v>100</v>
      </c>
      <c r="U26" s="110">
        <f>IF(ISERROR((R26/S26)*100),0,(R26/S26)*100)</f>
        <v>0</v>
      </c>
      <c r="V26" s="128"/>
    </row>
    <row r="27" spans="1:22" ht="27.75" customHeight="1">
      <c r="A27" s="1"/>
      <c r="B27" s="92"/>
      <c r="C27" s="92"/>
      <c r="D27" s="92"/>
      <c r="E27" s="92"/>
      <c r="F27" s="92"/>
      <c r="G27" s="32"/>
      <c r="H27" s="146" t="s">
        <v>31</v>
      </c>
      <c r="I27" s="93"/>
      <c r="J27" s="94">
        <f aca="true" t="shared" si="9" ref="J27:M28">+J34</f>
        <v>25009124</v>
      </c>
      <c r="K27" s="100">
        <f t="shared" si="9"/>
        <v>7806072</v>
      </c>
      <c r="L27" s="147">
        <f t="shared" si="9"/>
        <v>0</v>
      </c>
      <c r="M27" s="95">
        <f t="shared" si="9"/>
        <v>0</v>
      </c>
      <c r="N27" s="95">
        <f>J27+K27+L27+M27</f>
        <v>32815196</v>
      </c>
      <c r="O27" s="100">
        <f t="shared" si="8"/>
        <v>0</v>
      </c>
      <c r="P27" s="94">
        <f t="shared" si="8"/>
        <v>0</v>
      </c>
      <c r="Q27" s="95">
        <f t="shared" si="8"/>
        <v>0</v>
      </c>
      <c r="R27" s="95">
        <f>+O27+P27+Q27</f>
        <v>0</v>
      </c>
      <c r="S27" s="95">
        <f>N27+R27</f>
        <v>32815196</v>
      </c>
      <c r="T27" s="143">
        <f>IF(ISERROR((N27/S27)*100),0,(N27/S27)*100)</f>
        <v>100</v>
      </c>
      <c r="U27" s="110">
        <f>IF(ISERROR((R27/S27)*100),0,(R27/S27)*100)</f>
        <v>0</v>
      </c>
      <c r="V27" s="128"/>
    </row>
    <row r="28" spans="1:22" ht="27.75" customHeight="1">
      <c r="A28" s="1"/>
      <c r="B28" s="92"/>
      <c r="C28" s="92"/>
      <c r="D28" s="92"/>
      <c r="E28" s="92"/>
      <c r="F28" s="92"/>
      <c r="G28" s="32"/>
      <c r="H28" s="146" t="s">
        <v>44</v>
      </c>
      <c r="I28" s="93"/>
      <c r="J28" s="94">
        <f t="shared" si="9"/>
        <v>21905875</v>
      </c>
      <c r="K28" s="100">
        <f t="shared" si="9"/>
        <v>6241838</v>
      </c>
      <c r="L28" s="147">
        <f t="shared" si="9"/>
        <v>0</v>
      </c>
      <c r="M28" s="95">
        <f t="shared" si="9"/>
        <v>0</v>
      </c>
      <c r="N28" s="95">
        <f>J28+K28+L28+M28</f>
        <v>28147713</v>
      </c>
      <c r="O28" s="100">
        <f t="shared" si="8"/>
        <v>0</v>
      </c>
      <c r="P28" s="94">
        <f t="shared" si="8"/>
        <v>0</v>
      </c>
      <c r="Q28" s="95">
        <f t="shared" si="8"/>
        <v>0</v>
      </c>
      <c r="R28" s="95">
        <f>+O28+P28+Q28</f>
        <v>0</v>
      </c>
      <c r="S28" s="95">
        <f>N28+R28</f>
        <v>28147713</v>
      </c>
      <c r="T28" s="143">
        <f>IF(ISERROR((N28/S28)*100),0,(N28/S28)*100)</f>
        <v>100</v>
      </c>
      <c r="U28" s="110">
        <f>IF(ISERROR((R28/S28)*100),0,(R28/S28)*100)</f>
        <v>0</v>
      </c>
      <c r="V28" s="128"/>
    </row>
    <row r="29" spans="1:22" ht="27.75" customHeight="1">
      <c r="A29" s="1"/>
      <c r="B29" s="92"/>
      <c r="C29" s="92"/>
      <c r="D29" s="92"/>
      <c r="E29" s="92"/>
      <c r="F29" s="92"/>
      <c r="G29" s="32"/>
      <c r="H29" s="146" t="s">
        <v>45</v>
      </c>
      <c r="I29" s="93"/>
      <c r="J29" s="151">
        <f>IF(ISERROR((J28/J26)*100),0,(J28/J26)*100)</f>
        <v>87.5915325942644</v>
      </c>
      <c r="K29" s="110">
        <f>IF(ISERROR((K28/K26)*100),0,(K28/K26)*100)</f>
        <v>75.16363748462851</v>
      </c>
      <c r="L29" s="152">
        <f>IF(ISERROR((L28/L26)*100),0,(L28/L26)*100)</f>
        <v>0</v>
      </c>
      <c r="M29" s="143">
        <f aca="true" t="shared" si="10" ref="M29:S29">IF(ISERROR((M28/M26)*100),0,(M28/M26)*100)</f>
        <v>0</v>
      </c>
      <c r="N29" s="143">
        <f t="shared" si="10"/>
        <v>84.49352417833803</v>
      </c>
      <c r="O29" s="110">
        <f t="shared" si="10"/>
        <v>0</v>
      </c>
      <c r="P29" s="151">
        <f t="shared" si="10"/>
        <v>0</v>
      </c>
      <c r="Q29" s="143">
        <f t="shared" si="10"/>
        <v>0</v>
      </c>
      <c r="R29" s="143">
        <f t="shared" si="10"/>
        <v>0</v>
      </c>
      <c r="S29" s="143">
        <f t="shared" si="10"/>
        <v>84.49352417833803</v>
      </c>
      <c r="T29" s="143"/>
      <c r="U29" s="110"/>
      <c r="V29" s="128"/>
    </row>
    <row r="30" spans="1:22" ht="27.75" customHeight="1">
      <c r="A30" s="1"/>
      <c r="B30" s="92"/>
      <c r="C30" s="92"/>
      <c r="D30" s="92"/>
      <c r="E30" s="92"/>
      <c r="F30" s="92"/>
      <c r="G30" s="32"/>
      <c r="H30" s="146" t="s">
        <v>46</v>
      </c>
      <c r="I30" s="93"/>
      <c r="J30" s="151">
        <f>IF(ISERROR(+J28/J27*100),0,+J28/J27*100)</f>
        <v>87.5915325942644</v>
      </c>
      <c r="K30" s="110">
        <f aca="true" t="shared" si="11" ref="K30:S30">IF(ISERROR(+K28/K27*100),0,+K28/K27*100)</f>
        <v>79.96131729248718</v>
      </c>
      <c r="L30" s="152">
        <f t="shared" si="11"/>
        <v>0</v>
      </c>
      <c r="M30" s="143">
        <f t="shared" si="11"/>
        <v>0</v>
      </c>
      <c r="N30" s="143">
        <f t="shared" si="11"/>
        <v>85.77645856511111</v>
      </c>
      <c r="O30" s="110">
        <f t="shared" si="11"/>
        <v>0</v>
      </c>
      <c r="P30" s="151">
        <f t="shared" si="11"/>
        <v>0</v>
      </c>
      <c r="Q30" s="143">
        <f t="shared" si="11"/>
        <v>0</v>
      </c>
      <c r="R30" s="143">
        <f t="shared" si="11"/>
        <v>0</v>
      </c>
      <c r="S30" s="143">
        <f t="shared" si="11"/>
        <v>85.77645856511111</v>
      </c>
      <c r="T30" s="143"/>
      <c r="U30" s="110"/>
      <c r="V30" s="128"/>
    </row>
    <row r="31" spans="1:22" ht="27.75" customHeight="1">
      <c r="A31" s="1"/>
      <c r="B31" s="92"/>
      <c r="C31" s="92"/>
      <c r="D31" s="92"/>
      <c r="E31" s="92"/>
      <c r="F31" s="92"/>
      <c r="G31" s="32"/>
      <c r="H31" s="146"/>
      <c r="I31" s="93"/>
      <c r="J31" s="151"/>
      <c r="K31" s="110"/>
      <c r="L31" s="152"/>
      <c r="M31" s="143"/>
      <c r="N31" s="143"/>
      <c r="O31" s="110"/>
      <c r="P31" s="151"/>
      <c r="Q31" s="143"/>
      <c r="R31" s="143"/>
      <c r="S31" s="143"/>
      <c r="T31" s="143"/>
      <c r="U31" s="110"/>
      <c r="V31" s="128"/>
    </row>
    <row r="32" spans="1:22" ht="27.75" customHeight="1">
      <c r="A32" s="1"/>
      <c r="B32" s="92"/>
      <c r="C32" s="92"/>
      <c r="D32" s="92" t="s">
        <v>48</v>
      </c>
      <c r="E32" s="92"/>
      <c r="F32" s="92"/>
      <c r="G32" s="32"/>
      <c r="H32" s="146" t="s">
        <v>32</v>
      </c>
      <c r="I32" s="93"/>
      <c r="J32" s="94"/>
      <c r="K32" s="100"/>
      <c r="L32" s="147"/>
      <c r="M32" s="95"/>
      <c r="N32" s="95"/>
      <c r="O32" s="100"/>
      <c r="P32" s="94"/>
      <c r="Q32" s="95"/>
      <c r="R32" s="95"/>
      <c r="S32" s="95"/>
      <c r="T32" s="143"/>
      <c r="U32" s="110"/>
      <c r="V32" s="128"/>
    </row>
    <row r="33" spans="1:22" ht="27.75" customHeight="1">
      <c r="A33" s="1"/>
      <c r="B33" s="92"/>
      <c r="C33" s="92"/>
      <c r="D33" s="92"/>
      <c r="E33" s="92"/>
      <c r="F33" s="92"/>
      <c r="G33" s="32"/>
      <c r="H33" s="146" t="s">
        <v>43</v>
      </c>
      <c r="I33" s="93"/>
      <c r="J33" s="94">
        <f>+J41</f>
        <v>25009124</v>
      </c>
      <c r="K33" s="100">
        <f>+K41</f>
        <v>8304332</v>
      </c>
      <c r="L33" s="147">
        <f>+L41</f>
        <v>0</v>
      </c>
      <c r="M33" s="95">
        <f>+M41</f>
        <v>0</v>
      </c>
      <c r="N33" s="95">
        <f>J33+K33+L33+M33</f>
        <v>33313456</v>
      </c>
      <c r="O33" s="100">
        <f aca="true" t="shared" si="12" ref="O33:Q35">+O41</f>
        <v>0</v>
      </c>
      <c r="P33" s="94">
        <f t="shared" si="12"/>
        <v>0</v>
      </c>
      <c r="Q33" s="95">
        <f t="shared" si="12"/>
        <v>0</v>
      </c>
      <c r="R33" s="95">
        <f>+O33+P33+Q33</f>
        <v>0</v>
      </c>
      <c r="S33" s="95">
        <f>N33+R33</f>
        <v>33313456</v>
      </c>
      <c r="T33" s="143">
        <f>IF(ISERROR((N33/S33)*100),0,(N33/S33)*100)</f>
        <v>100</v>
      </c>
      <c r="U33" s="110">
        <f>IF(ISERROR((R33/S33)*100),0,(R33/S33)*100)</f>
        <v>0</v>
      </c>
      <c r="V33" s="128"/>
    </row>
    <row r="34" spans="1:22" ht="27.75" customHeight="1">
      <c r="A34" s="1"/>
      <c r="B34" s="92"/>
      <c r="C34" s="92"/>
      <c r="D34" s="92"/>
      <c r="E34" s="92"/>
      <c r="F34" s="92"/>
      <c r="G34" s="32"/>
      <c r="H34" s="146" t="s">
        <v>31</v>
      </c>
      <c r="I34" s="93"/>
      <c r="J34" s="94">
        <f aca="true" t="shared" si="13" ref="J34:M35">+J42</f>
        <v>25009124</v>
      </c>
      <c r="K34" s="100">
        <f t="shared" si="13"/>
        <v>7806072</v>
      </c>
      <c r="L34" s="147">
        <f t="shared" si="13"/>
        <v>0</v>
      </c>
      <c r="M34" s="95">
        <f t="shared" si="13"/>
        <v>0</v>
      </c>
      <c r="N34" s="95">
        <f>J34+K34+L34+M34</f>
        <v>32815196</v>
      </c>
      <c r="O34" s="100">
        <f t="shared" si="12"/>
        <v>0</v>
      </c>
      <c r="P34" s="94">
        <f t="shared" si="12"/>
        <v>0</v>
      </c>
      <c r="Q34" s="95">
        <f t="shared" si="12"/>
        <v>0</v>
      </c>
      <c r="R34" s="95">
        <f>+O34+P34+Q34</f>
        <v>0</v>
      </c>
      <c r="S34" s="95">
        <f>N34+R34</f>
        <v>32815196</v>
      </c>
      <c r="T34" s="143">
        <f>IF(ISERROR((N34/S34)*100),0,(N34/S34)*100)</f>
        <v>100</v>
      </c>
      <c r="U34" s="110">
        <f>IF(ISERROR((R34/S34)*100),0,(R34/S34)*100)</f>
        <v>0</v>
      </c>
      <c r="V34" s="128"/>
    </row>
    <row r="35" spans="1:22" ht="27.75" customHeight="1">
      <c r="A35" s="1"/>
      <c r="B35" s="92"/>
      <c r="C35" s="92"/>
      <c r="D35" s="92"/>
      <c r="E35" s="92"/>
      <c r="F35" s="92"/>
      <c r="G35" s="32"/>
      <c r="H35" s="146" t="s">
        <v>44</v>
      </c>
      <c r="I35" s="93"/>
      <c r="J35" s="94">
        <f t="shared" si="13"/>
        <v>21905875</v>
      </c>
      <c r="K35" s="100">
        <f t="shared" si="13"/>
        <v>6241838</v>
      </c>
      <c r="L35" s="147">
        <f t="shared" si="13"/>
        <v>0</v>
      </c>
      <c r="M35" s="95">
        <f t="shared" si="13"/>
        <v>0</v>
      </c>
      <c r="N35" s="95">
        <f>J35+K35+L35+M35</f>
        <v>28147713</v>
      </c>
      <c r="O35" s="100">
        <f t="shared" si="12"/>
        <v>0</v>
      </c>
      <c r="P35" s="94">
        <f t="shared" si="12"/>
        <v>0</v>
      </c>
      <c r="Q35" s="95">
        <f t="shared" si="12"/>
        <v>0</v>
      </c>
      <c r="R35" s="95">
        <f>+O35+P35+Q35</f>
        <v>0</v>
      </c>
      <c r="S35" s="95">
        <f>N35+R35</f>
        <v>28147713</v>
      </c>
      <c r="T35" s="143">
        <f>IF(ISERROR((N35/S35)*100),0,(N35/S35)*100)</f>
        <v>100</v>
      </c>
      <c r="U35" s="110">
        <f>IF(ISERROR((R35/S35)*100),0,(R35/S35)*100)</f>
        <v>0</v>
      </c>
      <c r="V35" s="128"/>
    </row>
    <row r="36" spans="1:22" ht="27.75" customHeight="1">
      <c r="A36" s="1"/>
      <c r="B36" s="92"/>
      <c r="C36" s="92"/>
      <c r="D36" s="92"/>
      <c r="E36" s="92"/>
      <c r="F36" s="92"/>
      <c r="G36" s="32"/>
      <c r="H36" s="146" t="s">
        <v>45</v>
      </c>
      <c r="I36" s="93"/>
      <c r="J36" s="151">
        <f>IF(ISERROR((J35/J33)*100),0,(J35/J33)*100)</f>
        <v>87.5915325942644</v>
      </c>
      <c r="K36" s="110">
        <f>IF(ISERROR((K35/K33)*100),0,(K35/K33)*100)</f>
        <v>75.16363748462851</v>
      </c>
      <c r="L36" s="152">
        <f>IF(ISERROR((L35/L33)*100),0,(L35/L33)*100)</f>
        <v>0</v>
      </c>
      <c r="M36" s="143">
        <f aca="true" t="shared" si="14" ref="M36:S36">IF(ISERROR((M35/M33)*100),0,(M35/M33)*100)</f>
        <v>0</v>
      </c>
      <c r="N36" s="143">
        <f t="shared" si="14"/>
        <v>84.49352417833803</v>
      </c>
      <c r="O36" s="110">
        <f t="shared" si="14"/>
        <v>0</v>
      </c>
      <c r="P36" s="151">
        <f t="shared" si="14"/>
        <v>0</v>
      </c>
      <c r="Q36" s="143">
        <f t="shared" si="14"/>
        <v>0</v>
      </c>
      <c r="R36" s="143">
        <f t="shared" si="14"/>
        <v>0</v>
      </c>
      <c r="S36" s="143">
        <f t="shared" si="14"/>
        <v>84.49352417833803</v>
      </c>
      <c r="T36" s="143"/>
      <c r="U36" s="110"/>
      <c r="V36" s="128"/>
    </row>
    <row r="37" spans="1:22" ht="27.75" customHeight="1">
      <c r="A37" s="1"/>
      <c r="B37" s="92"/>
      <c r="C37" s="92"/>
      <c r="D37" s="92"/>
      <c r="E37" s="92"/>
      <c r="F37" s="92"/>
      <c r="G37" s="32"/>
      <c r="H37" s="146" t="s">
        <v>46</v>
      </c>
      <c r="I37" s="93"/>
      <c r="J37" s="151">
        <f>IF(ISERROR(+J35/J34*100),0,+J35/J34*100)</f>
        <v>87.5915325942644</v>
      </c>
      <c r="K37" s="110">
        <f aca="true" t="shared" si="15" ref="K37:S37">IF(ISERROR(+K35/K34*100),0,+K35/K34*100)</f>
        <v>79.96131729248718</v>
      </c>
      <c r="L37" s="152">
        <f t="shared" si="15"/>
        <v>0</v>
      </c>
      <c r="M37" s="143">
        <f t="shared" si="15"/>
        <v>0</v>
      </c>
      <c r="N37" s="143">
        <f t="shared" si="15"/>
        <v>85.77645856511111</v>
      </c>
      <c r="O37" s="110">
        <f t="shared" si="15"/>
        <v>0</v>
      </c>
      <c r="P37" s="151">
        <f t="shared" si="15"/>
        <v>0</v>
      </c>
      <c r="Q37" s="143">
        <f t="shared" si="15"/>
        <v>0</v>
      </c>
      <c r="R37" s="143">
        <f t="shared" si="15"/>
        <v>0</v>
      </c>
      <c r="S37" s="143">
        <f t="shared" si="15"/>
        <v>85.77645856511111</v>
      </c>
      <c r="T37" s="143"/>
      <c r="U37" s="110"/>
      <c r="V37" s="128"/>
    </row>
    <row r="38" spans="1:22" ht="27.75" customHeight="1">
      <c r="A38" s="1"/>
      <c r="B38" s="92"/>
      <c r="C38" s="92"/>
      <c r="D38" s="92"/>
      <c r="E38" s="92"/>
      <c r="F38" s="92"/>
      <c r="G38" s="32"/>
      <c r="H38" s="146"/>
      <c r="I38" s="93"/>
      <c r="J38" s="94"/>
      <c r="K38" s="100"/>
      <c r="L38" s="147"/>
      <c r="M38" s="95"/>
      <c r="N38" s="95"/>
      <c r="O38" s="100"/>
      <c r="P38" s="94"/>
      <c r="Q38" s="95"/>
      <c r="R38" s="95"/>
      <c r="S38" s="95"/>
      <c r="T38" s="143"/>
      <c r="U38" s="110"/>
      <c r="V38" s="128"/>
    </row>
    <row r="39" spans="1:22" ht="27.75" customHeight="1">
      <c r="A39" s="1"/>
      <c r="B39" s="92"/>
      <c r="C39" s="92"/>
      <c r="D39" s="92"/>
      <c r="E39" s="92" t="s">
        <v>33</v>
      </c>
      <c r="F39" s="92"/>
      <c r="G39" s="32"/>
      <c r="H39" s="146" t="s">
        <v>49</v>
      </c>
      <c r="I39" s="93"/>
      <c r="J39" s="94"/>
      <c r="K39" s="100"/>
      <c r="L39" s="147"/>
      <c r="M39" s="95"/>
      <c r="N39" s="95"/>
      <c r="O39" s="100"/>
      <c r="P39" s="94"/>
      <c r="Q39" s="95"/>
      <c r="R39" s="95"/>
      <c r="S39" s="95"/>
      <c r="T39" s="143"/>
      <c r="U39" s="110"/>
      <c r="V39" s="128"/>
    </row>
    <row r="40" spans="1:22" ht="27.75" customHeight="1">
      <c r="A40" s="1"/>
      <c r="B40" s="92"/>
      <c r="C40" s="92"/>
      <c r="D40" s="92"/>
      <c r="E40" s="92"/>
      <c r="F40" s="92"/>
      <c r="G40" s="32"/>
      <c r="H40" s="146"/>
      <c r="I40" s="93"/>
      <c r="J40" s="94"/>
      <c r="K40" s="100"/>
      <c r="L40" s="147"/>
      <c r="M40" s="95"/>
      <c r="N40" s="95"/>
      <c r="O40" s="100"/>
      <c r="P40" s="94"/>
      <c r="Q40" s="95"/>
      <c r="R40" s="95"/>
      <c r="S40" s="95"/>
      <c r="T40" s="143"/>
      <c r="U40" s="110"/>
      <c r="V40" s="128"/>
    </row>
    <row r="41" spans="1:22" ht="27.75" customHeight="1">
      <c r="A41" s="1"/>
      <c r="B41" s="92"/>
      <c r="C41" s="92"/>
      <c r="D41" s="92"/>
      <c r="E41" s="92"/>
      <c r="F41" s="92"/>
      <c r="G41" s="32"/>
      <c r="H41" s="146" t="s">
        <v>43</v>
      </c>
      <c r="I41" s="93"/>
      <c r="J41" s="94">
        <f>+J49</f>
        <v>25009124</v>
      </c>
      <c r="K41" s="100">
        <f>+K49</f>
        <v>8304332</v>
      </c>
      <c r="L41" s="147">
        <f>+L49</f>
        <v>0</v>
      </c>
      <c r="M41" s="95">
        <f>+M49</f>
        <v>0</v>
      </c>
      <c r="N41" s="95">
        <f>J41+K41+L41+M41</f>
        <v>33313456</v>
      </c>
      <c r="O41" s="100"/>
      <c r="P41" s="94"/>
      <c r="Q41" s="95"/>
      <c r="R41" s="95">
        <f>+O41+P41+Q41</f>
        <v>0</v>
      </c>
      <c r="S41" s="95">
        <f>N41+R41</f>
        <v>33313456</v>
      </c>
      <c r="T41" s="143">
        <f>IF(ISERROR((N41/S41)*100),0,(N41/S41)*100)</f>
        <v>100</v>
      </c>
      <c r="U41" s="110">
        <f>IF(ISERROR((R41/S41)*100),0,(R41/S41)*100)</f>
        <v>0</v>
      </c>
      <c r="V41" s="128"/>
    </row>
    <row r="42" spans="1:22" ht="27.75" customHeight="1">
      <c r="A42" s="1"/>
      <c r="B42" s="92"/>
      <c r="C42" s="92"/>
      <c r="D42" s="92"/>
      <c r="E42" s="92"/>
      <c r="F42" s="92"/>
      <c r="G42" s="32"/>
      <c r="H42" s="146" t="s">
        <v>31</v>
      </c>
      <c r="I42" s="93"/>
      <c r="J42" s="94">
        <f aca="true" t="shared" si="16" ref="J42:M43">+J50</f>
        <v>25009124</v>
      </c>
      <c r="K42" s="100">
        <f t="shared" si="16"/>
        <v>7806072</v>
      </c>
      <c r="L42" s="147">
        <f t="shared" si="16"/>
        <v>0</v>
      </c>
      <c r="M42" s="95">
        <f t="shared" si="16"/>
        <v>0</v>
      </c>
      <c r="N42" s="95">
        <f>J42+K42+L42+M42</f>
        <v>32815196</v>
      </c>
      <c r="O42" s="100"/>
      <c r="P42" s="94"/>
      <c r="Q42" s="95"/>
      <c r="R42" s="95">
        <f>+O42+P42+Q42</f>
        <v>0</v>
      </c>
      <c r="S42" s="95">
        <f>N42+R42</f>
        <v>32815196</v>
      </c>
      <c r="T42" s="143">
        <f>IF(ISERROR((N42/S42)*100),0,(N42/S42)*100)</f>
        <v>100</v>
      </c>
      <c r="U42" s="110">
        <f>IF(ISERROR((R42/S42)*100),0,(R42/S42)*100)</f>
        <v>0</v>
      </c>
      <c r="V42" s="128"/>
    </row>
    <row r="43" spans="1:22" ht="27.75" customHeight="1">
      <c r="A43" s="1"/>
      <c r="B43" s="92"/>
      <c r="C43" s="92"/>
      <c r="D43" s="92"/>
      <c r="E43" s="92"/>
      <c r="F43" s="92"/>
      <c r="G43" s="32"/>
      <c r="H43" s="146" t="s">
        <v>44</v>
      </c>
      <c r="I43" s="93"/>
      <c r="J43" s="94">
        <f t="shared" si="16"/>
        <v>21905875</v>
      </c>
      <c r="K43" s="100">
        <f t="shared" si="16"/>
        <v>6241838</v>
      </c>
      <c r="L43" s="147">
        <f t="shared" si="16"/>
        <v>0</v>
      </c>
      <c r="M43" s="95">
        <f t="shared" si="16"/>
        <v>0</v>
      </c>
      <c r="N43" s="95">
        <f>J43+K43+L43+M43</f>
        <v>28147713</v>
      </c>
      <c r="O43" s="100"/>
      <c r="P43" s="94"/>
      <c r="Q43" s="95"/>
      <c r="R43" s="95">
        <f>+O43+P43+Q43</f>
        <v>0</v>
      </c>
      <c r="S43" s="95">
        <f>N43+R43</f>
        <v>28147713</v>
      </c>
      <c r="T43" s="143">
        <f>IF(ISERROR((N43/S43)*100),0,(N43/S43)*100)</f>
        <v>100</v>
      </c>
      <c r="U43" s="110">
        <f>IF(ISERROR((R43/S43)*100),0,(R43/S43)*100)</f>
        <v>0</v>
      </c>
      <c r="V43" s="128"/>
    </row>
    <row r="44" spans="1:22" ht="27.75" customHeight="1">
      <c r="A44" s="1"/>
      <c r="B44" s="92"/>
      <c r="C44" s="92"/>
      <c r="D44" s="92"/>
      <c r="E44" s="92"/>
      <c r="F44" s="92"/>
      <c r="G44" s="32"/>
      <c r="H44" s="146" t="s">
        <v>45</v>
      </c>
      <c r="I44" s="93"/>
      <c r="J44" s="151">
        <f>IF(ISERROR((J43/J41)*100),0,(J43/J41)*100)</f>
        <v>87.5915325942644</v>
      </c>
      <c r="K44" s="110">
        <f>IF(ISERROR((K43/K41)*100),0,(K43/K41)*100)</f>
        <v>75.16363748462851</v>
      </c>
      <c r="L44" s="152">
        <f>IF(ISERROR((L43/L41)*100),0,(L43/L41)*100)</f>
        <v>0</v>
      </c>
      <c r="M44" s="143">
        <f aca="true" t="shared" si="17" ref="M44:S44">IF(ISERROR((M43/M41)*100),0,(M43/M41)*100)</f>
        <v>0</v>
      </c>
      <c r="N44" s="143">
        <f t="shared" si="17"/>
        <v>84.49352417833803</v>
      </c>
      <c r="O44" s="110">
        <f t="shared" si="17"/>
        <v>0</v>
      </c>
      <c r="P44" s="151">
        <f t="shared" si="17"/>
        <v>0</v>
      </c>
      <c r="Q44" s="143">
        <f t="shared" si="17"/>
        <v>0</v>
      </c>
      <c r="R44" s="143">
        <f t="shared" si="17"/>
        <v>0</v>
      </c>
      <c r="S44" s="143">
        <f t="shared" si="17"/>
        <v>84.49352417833803</v>
      </c>
      <c r="T44" s="143"/>
      <c r="U44" s="110"/>
      <c r="V44" s="128"/>
    </row>
    <row r="45" spans="1:22" ht="27.75" customHeight="1">
      <c r="A45" s="1"/>
      <c r="B45" s="92"/>
      <c r="C45" s="92"/>
      <c r="D45" s="92"/>
      <c r="E45" s="92"/>
      <c r="F45" s="92"/>
      <c r="G45" s="32"/>
      <c r="H45" s="146" t="s">
        <v>46</v>
      </c>
      <c r="I45" s="93"/>
      <c r="J45" s="151">
        <f>IF(ISERROR(+J43/J42*100),0,+J43/J42*100)</f>
        <v>87.5915325942644</v>
      </c>
      <c r="K45" s="110">
        <f aca="true" t="shared" si="18" ref="K45:S45">IF(ISERROR(+K43/K42*100),0,+K43/K42*100)</f>
        <v>79.96131729248718</v>
      </c>
      <c r="L45" s="152">
        <f t="shared" si="18"/>
        <v>0</v>
      </c>
      <c r="M45" s="143">
        <f t="shared" si="18"/>
        <v>0</v>
      </c>
      <c r="N45" s="143">
        <f t="shared" si="18"/>
        <v>85.77645856511111</v>
      </c>
      <c r="O45" s="110">
        <f t="shared" si="18"/>
        <v>0</v>
      </c>
      <c r="P45" s="151">
        <f t="shared" si="18"/>
        <v>0</v>
      </c>
      <c r="Q45" s="143">
        <f t="shared" si="18"/>
        <v>0</v>
      </c>
      <c r="R45" s="143">
        <f t="shared" si="18"/>
        <v>0</v>
      </c>
      <c r="S45" s="143">
        <f t="shared" si="18"/>
        <v>85.77645856511111</v>
      </c>
      <c r="T45" s="143"/>
      <c r="U45" s="110"/>
      <c r="V45" s="128"/>
    </row>
    <row r="46" spans="1:22" ht="27.75" customHeight="1">
      <c r="A46" s="1"/>
      <c r="B46" s="92"/>
      <c r="C46" s="92"/>
      <c r="D46" s="92"/>
      <c r="E46" s="92"/>
      <c r="F46" s="92"/>
      <c r="G46" s="32"/>
      <c r="H46" s="146"/>
      <c r="I46" s="93"/>
      <c r="J46" s="151"/>
      <c r="K46" s="110"/>
      <c r="L46" s="152"/>
      <c r="M46" s="143"/>
      <c r="N46" s="143"/>
      <c r="O46" s="110"/>
      <c r="P46" s="151"/>
      <c r="Q46" s="143"/>
      <c r="R46" s="143"/>
      <c r="S46" s="143"/>
      <c r="T46" s="143"/>
      <c r="U46" s="110"/>
      <c r="V46" s="128"/>
    </row>
    <row r="47" spans="1:22" ht="27.75" customHeight="1">
      <c r="A47" s="1"/>
      <c r="B47" s="92"/>
      <c r="C47" s="92"/>
      <c r="D47" s="92"/>
      <c r="E47" s="92"/>
      <c r="F47" s="92" t="s">
        <v>34</v>
      </c>
      <c r="G47" s="32"/>
      <c r="H47" s="146" t="s">
        <v>35</v>
      </c>
      <c r="I47" s="153" t="s">
        <v>76</v>
      </c>
      <c r="J47" s="94"/>
      <c r="K47" s="100"/>
      <c r="L47" s="147"/>
      <c r="M47" s="95"/>
      <c r="N47" s="95"/>
      <c r="O47" s="100"/>
      <c r="P47" s="94"/>
      <c r="Q47" s="95"/>
      <c r="R47" s="95"/>
      <c r="S47" s="95"/>
      <c r="T47" s="143"/>
      <c r="U47" s="110"/>
      <c r="V47" s="128"/>
    </row>
    <row r="48" spans="1:22" ht="27.75" customHeight="1">
      <c r="A48" s="1"/>
      <c r="B48" s="92"/>
      <c r="C48" s="92"/>
      <c r="D48" s="92"/>
      <c r="E48" s="92"/>
      <c r="F48" s="92"/>
      <c r="G48" s="32"/>
      <c r="H48" s="146"/>
      <c r="I48" s="93"/>
      <c r="J48" s="94"/>
      <c r="K48" s="100"/>
      <c r="L48" s="147"/>
      <c r="M48" s="95"/>
      <c r="N48" s="95"/>
      <c r="O48" s="100"/>
      <c r="P48" s="94"/>
      <c r="Q48" s="95"/>
      <c r="R48" s="95"/>
      <c r="S48" s="95"/>
      <c r="T48" s="143"/>
      <c r="U48" s="110"/>
      <c r="V48" s="128"/>
    </row>
    <row r="49" spans="1:22" ht="27.75" customHeight="1">
      <c r="A49" s="1"/>
      <c r="B49" s="92"/>
      <c r="C49" s="92"/>
      <c r="D49" s="92"/>
      <c r="E49" s="92"/>
      <c r="F49" s="92"/>
      <c r="G49" s="32"/>
      <c r="H49" s="146" t="s">
        <v>43</v>
      </c>
      <c r="I49" s="93"/>
      <c r="J49" s="94">
        <v>25009124</v>
      </c>
      <c r="K49" s="100">
        <v>8304332</v>
      </c>
      <c r="L49" s="147">
        <v>0</v>
      </c>
      <c r="M49" s="95"/>
      <c r="N49" s="95">
        <f>J49+K49+L49+M49</f>
        <v>33313456</v>
      </c>
      <c r="O49" s="100"/>
      <c r="P49" s="94"/>
      <c r="Q49" s="95"/>
      <c r="R49" s="95">
        <f>O49+P49</f>
        <v>0</v>
      </c>
      <c r="S49" s="95">
        <f>N49+R49</f>
        <v>33313456</v>
      </c>
      <c r="T49" s="143">
        <f>IF(ISERROR((N49/S49)*100),0,(N49/S49)*100)</f>
        <v>100</v>
      </c>
      <c r="U49" s="110">
        <f>IF(ISERROR((R49/S49)*100),0,(R49/S49)*100)</f>
        <v>0</v>
      </c>
      <c r="V49" s="128"/>
    </row>
    <row r="50" spans="1:22" ht="27.75" customHeight="1">
      <c r="A50" s="1"/>
      <c r="B50" s="92"/>
      <c r="C50" s="92"/>
      <c r="D50" s="92"/>
      <c r="E50" s="92"/>
      <c r="F50" s="92"/>
      <c r="G50" s="32"/>
      <c r="H50" s="146" t="s">
        <v>31</v>
      </c>
      <c r="I50" s="93"/>
      <c r="J50" s="94">
        <v>25009124</v>
      </c>
      <c r="K50" s="100">
        <v>7806072</v>
      </c>
      <c r="L50" s="147"/>
      <c r="M50" s="95"/>
      <c r="N50" s="95">
        <f>J50+K50+L50+M50</f>
        <v>32815196</v>
      </c>
      <c r="O50" s="100"/>
      <c r="P50" s="94"/>
      <c r="Q50" s="95"/>
      <c r="R50" s="95"/>
      <c r="S50" s="95">
        <f>N50+R50</f>
        <v>32815196</v>
      </c>
      <c r="T50" s="143">
        <f>IF(ISERROR((N50/S50)*100),0,(N50/S50)*100)</f>
        <v>100</v>
      </c>
      <c r="U50" s="110">
        <f>IF(ISERROR((R50/S50)*100),0,(R50/S50)*100)</f>
        <v>0</v>
      </c>
      <c r="V50" s="128"/>
    </row>
    <row r="51" spans="1:22" ht="27.75" customHeight="1">
      <c r="A51" s="1"/>
      <c r="B51" s="92"/>
      <c r="C51" s="92"/>
      <c r="D51" s="92"/>
      <c r="E51" s="92"/>
      <c r="F51" s="92"/>
      <c r="G51" s="32"/>
      <c r="H51" s="146" t="s">
        <v>44</v>
      </c>
      <c r="I51" s="93"/>
      <c r="J51" s="94">
        <v>21905875</v>
      </c>
      <c r="K51" s="100">
        <v>6241838</v>
      </c>
      <c r="L51" s="147"/>
      <c r="M51" s="95"/>
      <c r="N51" s="95">
        <f>J51+K51+L51+M51</f>
        <v>28147713</v>
      </c>
      <c r="O51" s="100"/>
      <c r="P51" s="94"/>
      <c r="Q51" s="95"/>
      <c r="R51" s="95"/>
      <c r="S51" s="95">
        <f>N51+R51</f>
        <v>28147713</v>
      </c>
      <c r="T51" s="143">
        <f>IF(ISERROR((N51/S51)*100),0,(N51/S51)*100)</f>
        <v>100</v>
      </c>
      <c r="U51" s="110">
        <f>IF(ISERROR((R51/S51)*100),0,(R51/S51)*100)</f>
        <v>0</v>
      </c>
      <c r="V51" s="128"/>
    </row>
    <row r="52" spans="1:22" ht="27.75" customHeight="1">
      <c r="A52" s="1"/>
      <c r="B52" s="92"/>
      <c r="C52" s="92"/>
      <c r="D52" s="92"/>
      <c r="E52" s="92"/>
      <c r="F52" s="92"/>
      <c r="G52" s="32"/>
      <c r="H52" s="146" t="s">
        <v>45</v>
      </c>
      <c r="I52" s="93"/>
      <c r="J52" s="151">
        <f>IF(ISERROR((J51/J49)*100),0,(J51/J49)*100)</f>
        <v>87.5915325942644</v>
      </c>
      <c r="K52" s="110">
        <f>IF(ISERROR((K51/K49)*100),0,(K51/K49)*100)</f>
        <v>75.16363748462851</v>
      </c>
      <c r="L52" s="152">
        <f>IF(ISERROR((L51/L49)*100),0,(L51/L49)*100)</f>
        <v>0</v>
      </c>
      <c r="M52" s="143">
        <f aca="true" t="shared" si="19" ref="M52:S52">IF(ISERROR((M51/M49)*100),0,(M51/M49)*100)</f>
        <v>0</v>
      </c>
      <c r="N52" s="143">
        <f t="shared" si="19"/>
        <v>84.49352417833803</v>
      </c>
      <c r="O52" s="110">
        <f t="shared" si="19"/>
        <v>0</v>
      </c>
      <c r="P52" s="151">
        <f t="shared" si="19"/>
        <v>0</v>
      </c>
      <c r="Q52" s="143">
        <f t="shared" si="19"/>
        <v>0</v>
      </c>
      <c r="R52" s="143">
        <f t="shared" si="19"/>
        <v>0</v>
      </c>
      <c r="S52" s="143">
        <f t="shared" si="19"/>
        <v>84.49352417833803</v>
      </c>
      <c r="T52" s="143"/>
      <c r="U52" s="110"/>
      <c r="V52" s="128"/>
    </row>
    <row r="53" spans="1:22" ht="27.75" customHeight="1">
      <c r="A53" s="1"/>
      <c r="B53" s="92"/>
      <c r="C53" s="92"/>
      <c r="D53" s="92"/>
      <c r="E53" s="92"/>
      <c r="F53" s="92"/>
      <c r="G53" s="32"/>
      <c r="H53" s="146" t="s">
        <v>46</v>
      </c>
      <c r="I53" s="93"/>
      <c r="J53" s="151">
        <f>IF(ISERROR(+J51/J50*100),0,+J51/J50*100)</f>
        <v>87.5915325942644</v>
      </c>
      <c r="K53" s="110">
        <f aca="true" t="shared" si="20" ref="K53:S53">IF(ISERROR(+K51/K50*100),0,+K51/K50*100)</f>
        <v>79.96131729248718</v>
      </c>
      <c r="L53" s="152">
        <f t="shared" si="20"/>
        <v>0</v>
      </c>
      <c r="M53" s="143">
        <f t="shared" si="20"/>
        <v>0</v>
      </c>
      <c r="N53" s="143">
        <f t="shared" si="20"/>
        <v>85.77645856511111</v>
      </c>
      <c r="O53" s="110">
        <f t="shared" si="20"/>
        <v>0</v>
      </c>
      <c r="P53" s="151">
        <f t="shared" si="20"/>
        <v>0</v>
      </c>
      <c r="Q53" s="143">
        <f t="shared" si="20"/>
        <v>0</v>
      </c>
      <c r="R53" s="143">
        <f t="shared" si="20"/>
        <v>0</v>
      </c>
      <c r="S53" s="143">
        <f t="shared" si="20"/>
        <v>85.77645856511111</v>
      </c>
      <c r="T53" s="143"/>
      <c r="U53" s="110"/>
      <c r="V53" s="128"/>
    </row>
    <row r="54" spans="1:22" ht="27.75" customHeight="1">
      <c r="A54" s="1"/>
      <c r="B54" s="92"/>
      <c r="C54" s="92"/>
      <c r="D54" s="92"/>
      <c r="E54" s="92"/>
      <c r="F54" s="92"/>
      <c r="G54" s="32"/>
      <c r="H54" s="146"/>
      <c r="I54" s="93"/>
      <c r="J54" s="151"/>
      <c r="K54" s="110"/>
      <c r="L54" s="152"/>
      <c r="M54" s="143"/>
      <c r="N54" s="143"/>
      <c r="O54" s="110"/>
      <c r="P54" s="151"/>
      <c r="Q54" s="143"/>
      <c r="R54" s="143"/>
      <c r="S54" s="143"/>
      <c r="T54" s="143"/>
      <c r="U54" s="110"/>
      <c r="V54" s="128"/>
    </row>
    <row r="55" spans="1:22" ht="27.75" customHeight="1">
      <c r="A55" s="1"/>
      <c r="B55" s="92" t="s">
        <v>50</v>
      </c>
      <c r="C55" s="92"/>
      <c r="D55" s="92"/>
      <c r="E55" s="92"/>
      <c r="F55" s="92"/>
      <c r="G55" s="32"/>
      <c r="H55" s="146" t="s">
        <v>51</v>
      </c>
      <c r="I55" s="93"/>
      <c r="J55" s="94"/>
      <c r="K55" s="100"/>
      <c r="L55" s="147"/>
      <c r="M55" s="95"/>
      <c r="N55" s="95"/>
      <c r="O55" s="100"/>
      <c r="P55" s="94"/>
      <c r="Q55" s="95"/>
      <c r="R55" s="95"/>
      <c r="S55" s="95"/>
      <c r="T55" s="143"/>
      <c r="U55" s="110"/>
      <c r="V55" s="128"/>
    </row>
    <row r="56" spans="1:22" ht="27.75" customHeight="1">
      <c r="A56" s="1"/>
      <c r="B56" s="92"/>
      <c r="C56" s="92"/>
      <c r="D56" s="92"/>
      <c r="E56" s="92"/>
      <c r="F56" s="92"/>
      <c r="G56" s="32"/>
      <c r="H56" s="146" t="s">
        <v>43</v>
      </c>
      <c r="I56" s="93"/>
      <c r="J56" s="94">
        <f>+J63</f>
        <v>527362114</v>
      </c>
      <c r="K56" s="100">
        <f>+K63</f>
        <v>1449541668</v>
      </c>
      <c r="L56" s="147">
        <f>+L63</f>
        <v>250000000</v>
      </c>
      <c r="M56" s="95">
        <f>+M63</f>
        <v>38530000</v>
      </c>
      <c r="N56" s="95">
        <f>+J56+K56+L56+M56</f>
        <v>2265433782</v>
      </c>
      <c r="O56" s="100">
        <f aca="true" t="shared" si="21" ref="O56:Q58">+O63</f>
        <v>722932000</v>
      </c>
      <c r="P56" s="94">
        <f t="shared" si="21"/>
        <v>0</v>
      </c>
      <c r="Q56" s="95">
        <f t="shared" si="21"/>
        <v>0</v>
      </c>
      <c r="R56" s="95">
        <f>+O56+P56+Q56</f>
        <v>722932000</v>
      </c>
      <c r="S56" s="95">
        <f>+N56+R56</f>
        <v>2988365782</v>
      </c>
      <c r="T56" s="143">
        <f>IF(ISERROR((N56/S56)*100),0,(N56/S56)*100)</f>
        <v>75.80845007815043</v>
      </c>
      <c r="U56" s="110">
        <f>IF(ISERROR((R56/S56)*100),0,(R56/S56)*100)</f>
        <v>24.19154992184956</v>
      </c>
      <c r="V56" s="128"/>
    </row>
    <row r="57" spans="1:22" ht="27.75" customHeight="1">
      <c r="A57" s="1"/>
      <c r="B57" s="92"/>
      <c r="C57" s="92"/>
      <c r="D57" s="92"/>
      <c r="E57" s="92"/>
      <c r="F57" s="92"/>
      <c r="G57" s="32"/>
      <c r="H57" s="146" t="s">
        <v>31</v>
      </c>
      <c r="I57" s="93"/>
      <c r="J57" s="94">
        <f aca="true" t="shared" si="22" ref="J57:M58">+J64</f>
        <v>494204117</v>
      </c>
      <c r="K57" s="100">
        <f t="shared" si="22"/>
        <v>1350698425</v>
      </c>
      <c r="L57" s="147">
        <f t="shared" si="22"/>
        <v>47644186</v>
      </c>
      <c r="M57" s="95">
        <f t="shared" si="22"/>
        <v>256440496</v>
      </c>
      <c r="N57" s="95">
        <f>+J57+K57+L57+M57</f>
        <v>2148987224</v>
      </c>
      <c r="O57" s="100">
        <f t="shared" si="21"/>
        <v>359952395</v>
      </c>
      <c r="P57" s="94">
        <f t="shared" si="21"/>
        <v>133766332</v>
      </c>
      <c r="Q57" s="95">
        <f t="shared" si="21"/>
        <v>0</v>
      </c>
      <c r="R57" s="95">
        <f>+O57+P57+Q57</f>
        <v>493718727</v>
      </c>
      <c r="S57" s="95">
        <f>+N57+R57</f>
        <v>2642705951</v>
      </c>
      <c r="T57" s="143">
        <f>IF(ISERROR((N57/S57)*100),0,(N57/S57)*100)</f>
        <v>81.31768209727697</v>
      </c>
      <c r="U57" s="110">
        <f>IF(ISERROR((R57/S57)*100),0,(R57/S57)*100)</f>
        <v>18.682317902723035</v>
      </c>
      <c r="V57" s="128"/>
    </row>
    <row r="58" spans="1:22" ht="27.75" customHeight="1">
      <c r="A58" s="1"/>
      <c r="B58" s="92"/>
      <c r="C58" s="92"/>
      <c r="D58" s="92"/>
      <c r="E58" s="92"/>
      <c r="F58" s="92"/>
      <c r="G58" s="32"/>
      <c r="H58" s="146" t="s">
        <v>44</v>
      </c>
      <c r="I58" s="93"/>
      <c r="J58" s="94">
        <f t="shared" si="22"/>
        <v>459354082</v>
      </c>
      <c r="K58" s="100">
        <f t="shared" si="22"/>
        <v>886583586</v>
      </c>
      <c r="L58" s="147">
        <f t="shared" si="22"/>
        <v>47644186</v>
      </c>
      <c r="M58" s="95">
        <f t="shared" si="22"/>
        <v>238666343</v>
      </c>
      <c r="N58" s="95">
        <f>+J58+K58+L58+M58</f>
        <v>1632248197</v>
      </c>
      <c r="O58" s="100">
        <f t="shared" si="21"/>
        <v>351391974</v>
      </c>
      <c r="P58" s="94">
        <f t="shared" si="21"/>
        <v>133766332</v>
      </c>
      <c r="Q58" s="95">
        <f t="shared" si="21"/>
        <v>0</v>
      </c>
      <c r="R58" s="95">
        <f>+O58+P58+Q58</f>
        <v>485158306</v>
      </c>
      <c r="S58" s="95">
        <f>+N58+R58</f>
        <v>2117406503</v>
      </c>
      <c r="T58" s="143">
        <f>IF(ISERROR((N58/S58)*100),0,(N58/S58)*100)</f>
        <v>77.08714385675994</v>
      </c>
      <c r="U58" s="110">
        <f>IF(ISERROR((R58/S58)*100),0,(R58/S58)*100)</f>
        <v>22.91285614324006</v>
      </c>
      <c r="V58" s="128"/>
    </row>
    <row r="59" spans="1:22" ht="27.75" customHeight="1">
      <c r="A59" s="1"/>
      <c r="B59" s="92"/>
      <c r="C59" s="92"/>
      <c r="D59" s="92"/>
      <c r="E59" s="92"/>
      <c r="F59" s="92"/>
      <c r="G59" s="32"/>
      <c r="H59" s="146" t="s">
        <v>45</v>
      </c>
      <c r="I59" s="93"/>
      <c r="J59" s="151">
        <f>IF(ISERROR((J58/J56)*100),0,(J58/J56)*100)</f>
        <v>87.10411116108352</v>
      </c>
      <c r="K59" s="110">
        <f>IF(ISERROR((K58/K56)*100),0,(K58/K56)*100)</f>
        <v>61.163028671211684</v>
      </c>
      <c r="L59" s="152">
        <f>IF(ISERROR((L58/L56)*100),0,(L58/L56)*100)</f>
        <v>19.0576744</v>
      </c>
      <c r="M59" s="143">
        <f aca="true" t="shared" si="23" ref="M59:S59">IF(ISERROR((M58/M56)*100),0,(M58/M56)*100)</f>
        <v>619.429906566312</v>
      </c>
      <c r="N59" s="143">
        <f t="shared" si="23"/>
        <v>72.05013935825558</v>
      </c>
      <c r="O59" s="110">
        <f t="shared" si="23"/>
        <v>48.606504346190235</v>
      </c>
      <c r="P59" s="151">
        <f t="shared" si="23"/>
        <v>0</v>
      </c>
      <c r="Q59" s="143">
        <f t="shared" si="23"/>
        <v>0</v>
      </c>
      <c r="R59" s="143">
        <f t="shared" si="23"/>
        <v>67.10981198784948</v>
      </c>
      <c r="S59" s="143">
        <f t="shared" si="23"/>
        <v>70.85499759614099</v>
      </c>
      <c r="T59" s="143"/>
      <c r="U59" s="110"/>
      <c r="V59" s="128"/>
    </row>
    <row r="60" spans="1:22" ht="27.75" customHeight="1">
      <c r="A60" s="1"/>
      <c r="B60" s="92"/>
      <c r="C60" s="92"/>
      <c r="D60" s="92"/>
      <c r="E60" s="92"/>
      <c r="F60" s="92"/>
      <c r="G60" s="32"/>
      <c r="H60" s="146" t="s">
        <v>46</v>
      </c>
      <c r="I60" s="93"/>
      <c r="J60" s="151">
        <f>IF(ISERROR(+J58/J57*100),0,+J58/J57*100)</f>
        <v>92.94825077307075</v>
      </c>
      <c r="K60" s="110">
        <f aca="true" t="shared" si="24" ref="K60:S60">IF(ISERROR(+K58/K57*100),0,+K58/K57*100)</f>
        <v>65.63889981584897</v>
      </c>
      <c r="L60" s="152">
        <f t="shared" si="24"/>
        <v>100</v>
      </c>
      <c r="M60" s="143">
        <f t="shared" si="24"/>
        <v>93.06889774538574</v>
      </c>
      <c r="N60" s="143">
        <f t="shared" si="24"/>
        <v>75.95429971713969</v>
      </c>
      <c r="O60" s="110">
        <f t="shared" si="24"/>
        <v>97.62179079264078</v>
      </c>
      <c r="P60" s="151">
        <f t="shared" si="24"/>
        <v>100</v>
      </c>
      <c r="Q60" s="143">
        <f t="shared" si="24"/>
        <v>0</v>
      </c>
      <c r="R60" s="143">
        <f t="shared" si="24"/>
        <v>98.26613402898124</v>
      </c>
      <c r="S60" s="143">
        <f t="shared" si="24"/>
        <v>80.12266753320677</v>
      </c>
      <c r="T60" s="143"/>
      <c r="U60" s="110"/>
      <c r="V60" s="128"/>
    </row>
    <row r="61" spans="1:22" ht="27.75" customHeight="1">
      <c r="A61" s="1"/>
      <c r="B61" s="92"/>
      <c r="C61" s="92"/>
      <c r="D61" s="92"/>
      <c r="E61" s="92"/>
      <c r="F61" s="92"/>
      <c r="G61" s="32"/>
      <c r="H61" s="146"/>
      <c r="I61" s="93"/>
      <c r="J61" s="94"/>
      <c r="K61" s="100"/>
      <c r="L61" s="147"/>
      <c r="M61" s="95"/>
      <c r="N61" s="95"/>
      <c r="O61" s="100"/>
      <c r="P61" s="94"/>
      <c r="Q61" s="95"/>
      <c r="R61" s="95"/>
      <c r="S61" s="95"/>
      <c r="T61" s="143"/>
      <c r="U61" s="110"/>
      <c r="V61" s="128"/>
    </row>
    <row r="62" spans="1:22" ht="27.75" customHeight="1">
      <c r="A62" s="1"/>
      <c r="B62" s="92"/>
      <c r="C62" s="92" t="s">
        <v>52</v>
      </c>
      <c r="D62" s="92"/>
      <c r="E62" s="92"/>
      <c r="F62" s="92"/>
      <c r="G62" s="32"/>
      <c r="H62" s="146" t="s">
        <v>53</v>
      </c>
      <c r="I62" s="93"/>
      <c r="J62" s="94"/>
      <c r="K62" s="100"/>
      <c r="L62" s="147"/>
      <c r="M62" s="95"/>
      <c r="N62" s="95"/>
      <c r="O62" s="100"/>
      <c r="P62" s="94"/>
      <c r="Q62" s="95"/>
      <c r="R62" s="95"/>
      <c r="S62" s="95"/>
      <c r="T62" s="143"/>
      <c r="U62" s="110"/>
      <c r="V62" s="128"/>
    </row>
    <row r="63" spans="1:22" ht="27.75" customHeight="1">
      <c r="A63" s="1"/>
      <c r="B63" s="92"/>
      <c r="C63" s="92"/>
      <c r="D63" s="92"/>
      <c r="E63" s="92"/>
      <c r="F63" s="92"/>
      <c r="G63" s="32"/>
      <c r="H63" s="146" t="s">
        <v>43</v>
      </c>
      <c r="I63" s="93"/>
      <c r="J63" s="94">
        <f>+J70</f>
        <v>527362114</v>
      </c>
      <c r="K63" s="100">
        <f>+K70</f>
        <v>1449541668</v>
      </c>
      <c r="L63" s="147">
        <f>+L70</f>
        <v>250000000</v>
      </c>
      <c r="M63" s="95">
        <f>+M70</f>
        <v>38530000</v>
      </c>
      <c r="N63" s="95">
        <f>+J63+K63+L63+M63</f>
        <v>2265433782</v>
      </c>
      <c r="O63" s="100">
        <f aca="true" t="shared" si="25" ref="O63:Q65">+O70</f>
        <v>722932000</v>
      </c>
      <c r="P63" s="94">
        <f t="shared" si="25"/>
        <v>0</v>
      </c>
      <c r="Q63" s="95">
        <f t="shared" si="25"/>
        <v>0</v>
      </c>
      <c r="R63" s="95">
        <f>+O63+P63+Q63</f>
        <v>722932000</v>
      </c>
      <c r="S63" s="95">
        <f>+N63+R63</f>
        <v>2988365782</v>
      </c>
      <c r="T63" s="143">
        <f>IF(ISERROR((N63/S63)*100),0,(N63/S63)*100)</f>
        <v>75.80845007815043</v>
      </c>
      <c r="U63" s="110">
        <f>IF(ISERROR((R63/S63)*100),0,(R63/S63)*100)</f>
        <v>24.19154992184956</v>
      </c>
      <c r="V63" s="128"/>
    </row>
    <row r="64" spans="1:22" ht="27.75" customHeight="1">
      <c r="A64" s="1"/>
      <c r="B64" s="92"/>
      <c r="C64" s="92"/>
      <c r="D64" s="92"/>
      <c r="E64" s="92"/>
      <c r="F64" s="92"/>
      <c r="G64" s="32"/>
      <c r="H64" s="146" t="s">
        <v>31</v>
      </c>
      <c r="I64" s="93"/>
      <c r="J64" s="94">
        <f aca="true" t="shared" si="26" ref="J64:M65">+J71</f>
        <v>494204117</v>
      </c>
      <c r="K64" s="100">
        <f t="shared" si="26"/>
        <v>1350698425</v>
      </c>
      <c r="L64" s="147">
        <f t="shared" si="26"/>
        <v>47644186</v>
      </c>
      <c r="M64" s="95">
        <f t="shared" si="26"/>
        <v>256440496</v>
      </c>
      <c r="N64" s="95">
        <f>+J64+K64+L64+M64</f>
        <v>2148987224</v>
      </c>
      <c r="O64" s="100">
        <f t="shared" si="25"/>
        <v>359952395</v>
      </c>
      <c r="P64" s="94">
        <f t="shared" si="25"/>
        <v>133766332</v>
      </c>
      <c r="Q64" s="95">
        <f t="shared" si="25"/>
        <v>0</v>
      </c>
      <c r="R64" s="95">
        <f>+O64+P64+Q64</f>
        <v>493718727</v>
      </c>
      <c r="S64" s="95">
        <f>+N64+R64</f>
        <v>2642705951</v>
      </c>
      <c r="T64" s="143">
        <f>IF(ISERROR((N64/S64)*100),0,(N64/S64)*100)</f>
        <v>81.31768209727697</v>
      </c>
      <c r="U64" s="110">
        <f>IF(ISERROR((R64/S64)*100),0,(R64/S64)*100)</f>
        <v>18.682317902723035</v>
      </c>
      <c r="V64" s="128"/>
    </row>
    <row r="65" spans="1:22" ht="27.75" customHeight="1">
      <c r="A65" s="1"/>
      <c r="B65" s="92"/>
      <c r="C65" s="92"/>
      <c r="D65" s="92"/>
      <c r="E65" s="92"/>
      <c r="F65" s="92"/>
      <c r="G65" s="32"/>
      <c r="H65" s="146" t="s">
        <v>44</v>
      </c>
      <c r="I65" s="93"/>
      <c r="J65" s="94">
        <f t="shared" si="26"/>
        <v>459354082</v>
      </c>
      <c r="K65" s="100">
        <f t="shared" si="26"/>
        <v>886583586</v>
      </c>
      <c r="L65" s="147">
        <f t="shared" si="26"/>
        <v>47644186</v>
      </c>
      <c r="M65" s="95">
        <f t="shared" si="26"/>
        <v>238666343</v>
      </c>
      <c r="N65" s="95">
        <f>+J65+K65+L65+M65</f>
        <v>1632248197</v>
      </c>
      <c r="O65" s="100">
        <f t="shared" si="25"/>
        <v>351391974</v>
      </c>
      <c r="P65" s="94">
        <f t="shared" si="25"/>
        <v>133766332</v>
      </c>
      <c r="Q65" s="95">
        <f t="shared" si="25"/>
        <v>0</v>
      </c>
      <c r="R65" s="95">
        <f>+O65+P65+Q65</f>
        <v>485158306</v>
      </c>
      <c r="S65" s="95">
        <f>+N65+R65</f>
        <v>2117406503</v>
      </c>
      <c r="T65" s="143">
        <f>IF(ISERROR((N65/S65)*100),0,(N65/S65)*100)</f>
        <v>77.08714385675994</v>
      </c>
      <c r="U65" s="110">
        <f>IF(ISERROR((R65/S65)*100),0,(R65/S65)*100)</f>
        <v>22.91285614324006</v>
      </c>
      <c r="V65" s="128"/>
    </row>
    <row r="66" spans="1:22" ht="27.75" customHeight="1">
      <c r="A66" s="1"/>
      <c r="B66" s="92"/>
      <c r="C66" s="92"/>
      <c r="D66" s="92"/>
      <c r="E66" s="92"/>
      <c r="F66" s="92"/>
      <c r="G66" s="32"/>
      <c r="H66" s="146" t="s">
        <v>45</v>
      </c>
      <c r="I66" s="93"/>
      <c r="J66" s="151">
        <f>IF(ISERROR((J65/J63)*100),0,(J65/J63)*100)</f>
        <v>87.10411116108352</v>
      </c>
      <c r="K66" s="110">
        <f>IF(ISERROR((K65/K63)*100),0,(K65/K63)*100)</f>
        <v>61.163028671211684</v>
      </c>
      <c r="L66" s="152">
        <f>IF(ISERROR((L65/L63)*100),0,(L65/L63)*100)</f>
        <v>19.0576744</v>
      </c>
      <c r="M66" s="143">
        <f aca="true" t="shared" si="27" ref="M66:S66">IF(ISERROR((M65/M63)*100),0,(M65/M63)*100)</f>
        <v>619.429906566312</v>
      </c>
      <c r="N66" s="143">
        <f t="shared" si="27"/>
        <v>72.05013935825558</v>
      </c>
      <c r="O66" s="110">
        <f t="shared" si="27"/>
        <v>48.606504346190235</v>
      </c>
      <c r="P66" s="151">
        <f t="shared" si="27"/>
        <v>0</v>
      </c>
      <c r="Q66" s="143">
        <f t="shared" si="27"/>
        <v>0</v>
      </c>
      <c r="R66" s="143">
        <f t="shared" si="27"/>
        <v>67.10981198784948</v>
      </c>
      <c r="S66" s="143">
        <f t="shared" si="27"/>
        <v>70.85499759614099</v>
      </c>
      <c r="T66" s="143"/>
      <c r="U66" s="110"/>
      <c r="V66" s="128"/>
    </row>
    <row r="67" spans="1:22" ht="27.75" customHeight="1">
      <c r="A67" s="1"/>
      <c r="B67" s="92"/>
      <c r="C67" s="92"/>
      <c r="D67" s="92"/>
      <c r="E67" s="92"/>
      <c r="F67" s="92"/>
      <c r="G67" s="32"/>
      <c r="H67" s="146" t="s">
        <v>46</v>
      </c>
      <c r="I67" s="93"/>
      <c r="J67" s="151">
        <f>IF(ISERROR(+J65/J64*100),0,+J65/J64*100)</f>
        <v>92.94825077307075</v>
      </c>
      <c r="K67" s="110">
        <f aca="true" t="shared" si="28" ref="K67:S67">IF(ISERROR(+K65/K64*100),0,+K65/K64*100)</f>
        <v>65.63889981584897</v>
      </c>
      <c r="L67" s="152">
        <f t="shared" si="28"/>
        <v>100</v>
      </c>
      <c r="M67" s="143">
        <f t="shared" si="28"/>
        <v>93.06889774538574</v>
      </c>
      <c r="N67" s="143">
        <f t="shared" si="28"/>
        <v>75.95429971713969</v>
      </c>
      <c r="O67" s="110">
        <f t="shared" si="28"/>
        <v>97.62179079264078</v>
      </c>
      <c r="P67" s="151">
        <f t="shared" si="28"/>
        <v>100</v>
      </c>
      <c r="Q67" s="143">
        <f t="shared" si="28"/>
        <v>0</v>
      </c>
      <c r="R67" s="143">
        <f t="shared" si="28"/>
        <v>98.26613402898124</v>
      </c>
      <c r="S67" s="143">
        <f t="shared" si="28"/>
        <v>80.12266753320677</v>
      </c>
      <c r="T67" s="143"/>
      <c r="U67" s="110"/>
      <c r="V67" s="128"/>
    </row>
    <row r="68" spans="1:22" ht="27.75" customHeight="1">
      <c r="A68" s="1"/>
      <c r="B68" s="92"/>
      <c r="C68" s="92"/>
      <c r="D68" s="92"/>
      <c r="E68" s="92"/>
      <c r="F68" s="92"/>
      <c r="G68" s="32"/>
      <c r="H68" s="146"/>
      <c r="I68" s="93"/>
      <c r="J68" s="94"/>
      <c r="K68" s="100"/>
      <c r="L68" s="147"/>
      <c r="M68" s="95"/>
      <c r="N68" s="95"/>
      <c r="O68" s="100"/>
      <c r="P68" s="94"/>
      <c r="Q68" s="95"/>
      <c r="R68" s="95"/>
      <c r="S68" s="95"/>
      <c r="T68" s="143"/>
      <c r="U68" s="110"/>
      <c r="V68" s="128"/>
    </row>
    <row r="69" spans="1:22" ht="27.75" customHeight="1">
      <c r="A69" s="1"/>
      <c r="B69" s="92"/>
      <c r="C69" s="92"/>
      <c r="D69" s="92" t="s">
        <v>54</v>
      </c>
      <c r="E69" s="92"/>
      <c r="F69" s="92"/>
      <c r="G69" s="32"/>
      <c r="H69" s="146" t="s">
        <v>53</v>
      </c>
      <c r="I69" s="93"/>
      <c r="J69" s="94"/>
      <c r="K69" s="100"/>
      <c r="L69" s="147"/>
      <c r="M69" s="95"/>
      <c r="N69" s="95"/>
      <c r="O69" s="100"/>
      <c r="P69" s="94"/>
      <c r="Q69" s="95"/>
      <c r="R69" s="95"/>
      <c r="S69" s="95"/>
      <c r="T69" s="143"/>
      <c r="U69" s="110"/>
      <c r="V69" s="128"/>
    </row>
    <row r="70" spans="1:22" ht="27.75" customHeight="1">
      <c r="A70" s="1"/>
      <c r="B70" s="92"/>
      <c r="C70" s="92"/>
      <c r="D70" s="92"/>
      <c r="E70" s="92"/>
      <c r="F70" s="92"/>
      <c r="G70" s="32"/>
      <c r="H70" s="146" t="s">
        <v>43</v>
      </c>
      <c r="I70" s="93"/>
      <c r="J70" s="94">
        <f aca="true" t="shared" si="29" ref="J70:M72">+J77+J91+J126+J141+J155</f>
        <v>527362114</v>
      </c>
      <c r="K70" s="100">
        <f t="shared" si="29"/>
        <v>1449541668</v>
      </c>
      <c r="L70" s="147">
        <f t="shared" si="29"/>
        <v>250000000</v>
      </c>
      <c r="M70" s="95">
        <f t="shared" si="29"/>
        <v>38530000</v>
      </c>
      <c r="N70" s="95">
        <f>+J70+K70+L70+M70</f>
        <v>2265433782</v>
      </c>
      <c r="O70" s="100">
        <f aca="true" t="shared" si="30" ref="O70:Q72">+O77+O91+O126+O141+O155</f>
        <v>722932000</v>
      </c>
      <c r="P70" s="94">
        <f t="shared" si="30"/>
        <v>0</v>
      </c>
      <c r="Q70" s="95">
        <f t="shared" si="30"/>
        <v>0</v>
      </c>
      <c r="R70" s="95">
        <f>+O70+P70+Q70</f>
        <v>722932000</v>
      </c>
      <c r="S70" s="95">
        <f>+N70+R70</f>
        <v>2988365782</v>
      </c>
      <c r="T70" s="143">
        <f>IF(ISERROR((N70/S70)*100),0,(N70/S70)*100)</f>
        <v>75.80845007815043</v>
      </c>
      <c r="U70" s="110">
        <f>IF(ISERROR((R70/S70)*100),0,(R70/S70)*100)</f>
        <v>24.19154992184956</v>
      </c>
      <c r="V70" s="128"/>
    </row>
    <row r="71" spans="1:22" ht="27.75" customHeight="1">
      <c r="A71" s="1"/>
      <c r="B71" s="92"/>
      <c r="C71" s="92"/>
      <c r="D71" s="92"/>
      <c r="E71" s="92"/>
      <c r="F71" s="92"/>
      <c r="G71" s="32"/>
      <c r="H71" s="146" t="s">
        <v>31</v>
      </c>
      <c r="I71" s="93"/>
      <c r="J71" s="94">
        <f t="shared" si="29"/>
        <v>494204117</v>
      </c>
      <c r="K71" s="100">
        <f t="shared" si="29"/>
        <v>1350698425</v>
      </c>
      <c r="L71" s="147">
        <f t="shared" si="29"/>
        <v>47644186</v>
      </c>
      <c r="M71" s="95">
        <f t="shared" si="29"/>
        <v>256440496</v>
      </c>
      <c r="N71" s="95">
        <f>+J71+K71+L71+M71</f>
        <v>2148987224</v>
      </c>
      <c r="O71" s="100">
        <f t="shared" si="30"/>
        <v>359952395</v>
      </c>
      <c r="P71" s="94">
        <f t="shared" si="30"/>
        <v>133766332</v>
      </c>
      <c r="Q71" s="95">
        <f t="shared" si="30"/>
        <v>0</v>
      </c>
      <c r="R71" s="95">
        <f>+O71+P71+Q71</f>
        <v>493718727</v>
      </c>
      <c r="S71" s="95">
        <f>+N71+R71</f>
        <v>2642705951</v>
      </c>
      <c r="T71" s="143">
        <f>IF(ISERROR((N71/S71)*100),0,(N71/S71)*100)</f>
        <v>81.31768209727697</v>
      </c>
      <c r="U71" s="110">
        <f>IF(ISERROR((R71/S71)*100),0,(R71/S71)*100)</f>
        <v>18.682317902723035</v>
      </c>
      <c r="V71" s="128"/>
    </row>
    <row r="72" spans="1:22" ht="27.75" customHeight="1">
      <c r="A72" s="1"/>
      <c r="B72" s="92"/>
      <c r="C72" s="92"/>
      <c r="D72" s="92"/>
      <c r="E72" s="92"/>
      <c r="F72" s="92"/>
      <c r="G72" s="32"/>
      <c r="H72" s="146" t="s">
        <v>44</v>
      </c>
      <c r="I72" s="93"/>
      <c r="J72" s="94">
        <f t="shared" si="29"/>
        <v>459354082</v>
      </c>
      <c r="K72" s="100">
        <f t="shared" si="29"/>
        <v>886583586</v>
      </c>
      <c r="L72" s="147">
        <f t="shared" si="29"/>
        <v>47644186</v>
      </c>
      <c r="M72" s="95">
        <f t="shared" si="29"/>
        <v>238666343</v>
      </c>
      <c r="N72" s="95">
        <f>+J72+K72+L72+M72</f>
        <v>1632248197</v>
      </c>
      <c r="O72" s="100">
        <f t="shared" si="30"/>
        <v>351391974</v>
      </c>
      <c r="P72" s="94">
        <f t="shared" si="30"/>
        <v>133766332</v>
      </c>
      <c r="Q72" s="95">
        <f t="shared" si="30"/>
        <v>0</v>
      </c>
      <c r="R72" s="95">
        <f>+O72+P72+Q72</f>
        <v>485158306</v>
      </c>
      <c r="S72" s="95">
        <f>+N72+R72</f>
        <v>2117406503</v>
      </c>
      <c r="T72" s="143">
        <f>IF(ISERROR((N72/S72)*100),0,(N72/S72)*100)</f>
        <v>77.08714385675994</v>
      </c>
      <c r="U72" s="110">
        <f>IF(ISERROR((R72/S72)*100),0,(R72/S72)*100)</f>
        <v>22.91285614324006</v>
      </c>
      <c r="V72" s="128"/>
    </row>
    <row r="73" spans="1:22" ht="27.75" customHeight="1">
      <c r="A73" s="1"/>
      <c r="B73" s="92"/>
      <c r="C73" s="92"/>
      <c r="D73" s="92"/>
      <c r="E73" s="92"/>
      <c r="F73" s="92"/>
      <c r="G73" s="32"/>
      <c r="H73" s="146" t="s">
        <v>45</v>
      </c>
      <c r="I73" s="93"/>
      <c r="J73" s="151">
        <f>IF(ISERROR((J72/J70)*100),0,(J72/J70)*100)</f>
        <v>87.10411116108352</v>
      </c>
      <c r="K73" s="110">
        <f>IF(ISERROR((K72/K70)*100),0,(K72/K70)*100)</f>
        <v>61.163028671211684</v>
      </c>
      <c r="L73" s="152">
        <f>IF(ISERROR((L72/L70)*100),0,(L72/L70)*100)</f>
        <v>19.0576744</v>
      </c>
      <c r="M73" s="143">
        <f aca="true" t="shared" si="31" ref="M73:S73">IF(ISERROR((M72/M70)*100),0,(M72/M70)*100)</f>
        <v>619.429906566312</v>
      </c>
      <c r="N73" s="143">
        <f t="shared" si="31"/>
        <v>72.05013935825558</v>
      </c>
      <c r="O73" s="110">
        <f t="shared" si="31"/>
        <v>48.606504346190235</v>
      </c>
      <c r="P73" s="151">
        <f t="shared" si="31"/>
        <v>0</v>
      </c>
      <c r="Q73" s="143">
        <f t="shared" si="31"/>
        <v>0</v>
      </c>
      <c r="R73" s="143">
        <f t="shared" si="31"/>
        <v>67.10981198784948</v>
      </c>
      <c r="S73" s="143">
        <f t="shared" si="31"/>
        <v>70.85499759614099</v>
      </c>
      <c r="T73" s="143"/>
      <c r="U73" s="110"/>
      <c r="V73" s="128"/>
    </row>
    <row r="74" spans="1:22" ht="27.75" customHeight="1">
      <c r="A74" s="1"/>
      <c r="B74" s="92"/>
      <c r="C74" s="92"/>
      <c r="D74" s="92"/>
      <c r="E74" s="92"/>
      <c r="F74" s="92"/>
      <c r="G74" s="32"/>
      <c r="H74" s="146" t="s">
        <v>46</v>
      </c>
      <c r="I74" s="93"/>
      <c r="J74" s="151">
        <f>IF(ISERROR(+J72/J71*100),0,+J72/J71*100)</f>
        <v>92.94825077307075</v>
      </c>
      <c r="K74" s="110">
        <f aca="true" t="shared" si="32" ref="K74:S74">IF(ISERROR(+K72/K71*100),0,+K72/K71*100)</f>
        <v>65.63889981584897</v>
      </c>
      <c r="L74" s="152">
        <f t="shared" si="32"/>
        <v>100</v>
      </c>
      <c r="M74" s="143">
        <f t="shared" si="32"/>
        <v>93.06889774538574</v>
      </c>
      <c r="N74" s="143">
        <f t="shared" si="32"/>
        <v>75.95429971713969</v>
      </c>
      <c r="O74" s="110">
        <f t="shared" si="32"/>
        <v>97.62179079264078</v>
      </c>
      <c r="P74" s="151">
        <f t="shared" si="32"/>
        <v>100</v>
      </c>
      <c r="Q74" s="143">
        <f t="shared" si="32"/>
        <v>0</v>
      </c>
      <c r="R74" s="143">
        <f t="shared" si="32"/>
        <v>98.26613402898124</v>
      </c>
      <c r="S74" s="143">
        <f t="shared" si="32"/>
        <v>80.12266753320677</v>
      </c>
      <c r="T74" s="143"/>
      <c r="U74" s="110"/>
      <c r="V74" s="128"/>
    </row>
    <row r="75" spans="1:22" ht="27.75" customHeight="1">
      <c r="A75" s="1"/>
      <c r="B75" s="92"/>
      <c r="C75" s="92"/>
      <c r="D75" s="92"/>
      <c r="E75" s="92"/>
      <c r="F75" s="92"/>
      <c r="G75" s="32"/>
      <c r="H75" s="146"/>
      <c r="I75" s="93"/>
      <c r="J75" s="94"/>
      <c r="K75" s="100"/>
      <c r="L75" s="147"/>
      <c r="M75" s="95"/>
      <c r="N75" s="95"/>
      <c r="O75" s="100"/>
      <c r="P75" s="94"/>
      <c r="Q75" s="95"/>
      <c r="R75" s="95"/>
      <c r="S75" s="95"/>
      <c r="T75" s="143"/>
      <c r="U75" s="110"/>
      <c r="V75" s="128"/>
    </row>
    <row r="76" spans="1:22" ht="27.75" customHeight="1">
      <c r="A76" s="1"/>
      <c r="B76" s="92"/>
      <c r="C76" s="92"/>
      <c r="D76" s="92"/>
      <c r="E76" s="92" t="s">
        <v>37</v>
      </c>
      <c r="F76" s="92"/>
      <c r="G76" s="32"/>
      <c r="H76" s="146" t="s">
        <v>55</v>
      </c>
      <c r="I76" s="93"/>
      <c r="J76" s="94"/>
      <c r="K76" s="100"/>
      <c r="L76" s="147"/>
      <c r="M76" s="95"/>
      <c r="N76" s="95"/>
      <c r="O76" s="100"/>
      <c r="P76" s="94"/>
      <c r="Q76" s="95"/>
      <c r="R76" s="95"/>
      <c r="S76" s="95"/>
      <c r="T76" s="143"/>
      <c r="U76" s="110"/>
      <c r="V76" s="128"/>
    </row>
    <row r="77" spans="1:22" ht="27.75" customHeight="1">
      <c r="A77" s="1"/>
      <c r="B77" s="92"/>
      <c r="C77" s="92"/>
      <c r="D77" s="92"/>
      <c r="E77" s="92"/>
      <c r="F77" s="92"/>
      <c r="G77" s="32"/>
      <c r="H77" s="146" t="s">
        <v>43</v>
      </c>
      <c r="I77" s="93"/>
      <c r="J77" s="94">
        <f>+J84</f>
        <v>49214369</v>
      </c>
      <c r="K77" s="100">
        <f>+K84</f>
        <v>34361141</v>
      </c>
      <c r="L77" s="147">
        <f>+L84</f>
        <v>0</v>
      </c>
      <c r="M77" s="95">
        <f>+M84</f>
        <v>500000</v>
      </c>
      <c r="N77" s="95">
        <f>J77+K77+L77+M77</f>
        <v>84075510</v>
      </c>
      <c r="O77" s="100">
        <f aca="true" t="shared" si="33" ref="O77:Q79">+O84</f>
        <v>0</v>
      </c>
      <c r="P77" s="94">
        <f t="shared" si="33"/>
        <v>0</v>
      </c>
      <c r="Q77" s="95">
        <f t="shared" si="33"/>
        <v>0</v>
      </c>
      <c r="R77" s="95">
        <f>+O77+P77+Q77</f>
        <v>0</v>
      </c>
      <c r="S77" s="95">
        <f>N77+R77</f>
        <v>84075510</v>
      </c>
      <c r="T77" s="143">
        <f>IF(ISERROR((N77/S77)*100),0,(N77/S77)*100)</f>
        <v>100</v>
      </c>
      <c r="U77" s="110">
        <f>IF(ISERROR((R77/S77)*100),0,(R77/S77)*100)</f>
        <v>0</v>
      </c>
      <c r="V77" s="128"/>
    </row>
    <row r="78" spans="1:22" ht="27.75" customHeight="1">
      <c r="A78" s="1"/>
      <c r="B78" s="92"/>
      <c r="C78" s="92"/>
      <c r="D78" s="92"/>
      <c r="E78" s="92"/>
      <c r="F78" s="92"/>
      <c r="G78" s="32"/>
      <c r="H78" s="146" t="s">
        <v>31</v>
      </c>
      <c r="I78" s="93"/>
      <c r="J78" s="94">
        <f aca="true" t="shared" si="34" ref="J78:M79">+J85</f>
        <v>41344769</v>
      </c>
      <c r="K78" s="100">
        <f t="shared" si="34"/>
        <v>32299472</v>
      </c>
      <c r="L78" s="147">
        <f t="shared" si="34"/>
        <v>0</v>
      </c>
      <c r="M78" s="95">
        <f t="shared" si="34"/>
        <v>500000</v>
      </c>
      <c r="N78" s="95">
        <f>J78+K78+L78+M78</f>
        <v>74144241</v>
      </c>
      <c r="O78" s="100">
        <f t="shared" si="33"/>
        <v>0</v>
      </c>
      <c r="P78" s="94">
        <f t="shared" si="33"/>
        <v>0</v>
      </c>
      <c r="Q78" s="95">
        <f t="shared" si="33"/>
        <v>0</v>
      </c>
      <c r="R78" s="95">
        <f>+O78+P78+Q78</f>
        <v>0</v>
      </c>
      <c r="S78" s="95">
        <f>N78+R78</f>
        <v>74144241</v>
      </c>
      <c r="T78" s="143">
        <f>IF(ISERROR((N78/S78)*100),0,(N78/S78)*100)</f>
        <v>100</v>
      </c>
      <c r="U78" s="110">
        <f>IF(ISERROR((R78/S78)*100),0,(R78/S78)*100)</f>
        <v>0</v>
      </c>
      <c r="V78" s="128"/>
    </row>
    <row r="79" spans="1:22" ht="27.75" customHeight="1">
      <c r="A79" s="1"/>
      <c r="B79" s="92"/>
      <c r="C79" s="92"/>
      <c r="D79" s="92"/>
      <c r="E79" s="92"/>
      <c r="F79" s="92"/>
      <c r="G79" s="32"/>
      <c r="H79" s="146" t="s">
        <v>44</v>
      </c>
      <c r="I79" s="93"/>
      <c r="J79" s="94">
        <f t="shared" si="34"/>
        <v>32248920</v>
      </c>
      <c r="K79" s="100">
        <f t="shared" si="34"/>
        <v>29069525</v>
      </c>
      <c r="L79" s="147">
        <f t="shared" si="34"/>
        <v>0</v>
      </c>
      <c r="M79" s="95">
        <f t="shared" si="34"/>
        <v>0</v>
      </c>
      <c r="N79" s="95">
        <f>J79+K79+L79+M79</f>
        <v>61318445</v>
      </c>
      <c r="O79" s="100">
        <f t="shared" si="33"/>
        <v>0</v>
      </c>
      <c r="P79" s="94">
        <f t="shared" si="33"/>
        <v>0</v>
      </c>
      <c r="Q79" s="95">
        <f t="shared" si="33"/>
        <v>0</v>
      </c>
      <c r="R79" s="95">
        <f>+O79+P79+Q79</f>
        <v>0</v>
      </c>
      <c r="S79" s="95">
        <f>N79+R79</f>
        <v>61318445</v>
      </c>
      <c r="T79" s="143">
        <f>IF(ISERROR((N79/S79)*100),0,(N79/S79)*100)</f>
        <v>100</v>
      </c>
      <c r="U79" s="110">
        <f>IF(ISERROR((R79/S79)*100),0,(R79/S79)*100)</f>
        <v>0</v>
      </c>
      <c r="V79" s="128"/>
    </row>
    <row r="80" spans="1:22" ht="27.75" customHeight="1">
      <c r="A80" s="1"/>
      <c r="B80" s="92"/>
      <c r="C80" s="92"/>
      <c r="D80" s="92"/>
      <c r="E80" s="92"/>
      <c r="F80" s="92"/>
      <c r="G80" s="32"/>
      <c r="H80" s="146" t="s">
        <v>45</v>
      </c>
      <c r="I80" s="93"/>
      <c r="J80" s="151">
        <f>IF(ISERROR((J79/J77)*100),0,(J79/J77)*100)</f>
        <v>65.52744788823767</v>
      </c>
      <c r="K80" s="110">
        <f>IF(ISERROR((K79/K77)*100),0,(K79/K77)*100)</f>
        <v>84.59999916766444</v>
      </c>
      <c r="L80" s="152">
        <f>IF(ISERROR((L79/L77)*100),0,(L79/L77)*100)</f>
        <v>0</v>
      </c>
      <c r="M80" s="143">
        <f aca="true" t="shared" si="35" ref="M80:S80">IF(ISERROR((M79/M77)*100),0,(M79/M77)*100)</f>
        <v>0</v>
      </c>
      <c r="N80" s="143">
        <f t="shared" si="35"/>
        <v>72.93258762272153</v>
      </c>
      <c r="O80" s="110">
        <f t="shared" si="35"/>
        <v>0</v>
      </c>
      <c r="P80" s="151">
        <f t="shared" si="35"/>
        <v>0</v>
      </c>
      <c r="Q80" s="143">
        <f t="shared" si="35"/>
        <v>0</v>
      </c>
      <c r="R80" s="143">
        <f t="shared" si="35"/>
        <v>0</v>
      </c>
      <c r="S80" s="143">
        <f t="shared" si="35"/>
        <v>72.93258762272153</v>
      </c>
      <c r="T80" s="143"/>
      <c r="U80" s="110"/>
      <c r="V80" s="128"/>
    </row>
    <row r="81" spans="1:22" ht="27.75" customHeight="1">
      <c r="A81" s="1"/>
      <c r="B81" s="92"/>
      <c r="C81" s="92"/>
      <c r="D81" s="92"/>
      <c r="E81" s="92"/>
      <c r="F81" s="92"/>
      <c r="G81" s="32"/>
      <c r="H81" s="146" t="s">
        <v>46</v>
      </c>
      <c r="I81" s="93"/>
      <c r="J81" s="151">
        <f>IF(ISERROR(+J79/J78*100),0,+J79/J78*100)</f>
        <v>78.00000043536342</v>
      </c>
      <c r="K81" s="110">
        <f aca="true" t="shared" si="36" ref="K81:S81">IF(ISERROR(+K79/K78*100),0,+K79/K78*100)</f>
        <v>90.00000061920517</v>
      </c>
      <c r="L81" s="152">
        <f t="shared" si="36"/>
        <v>0</v>
      </c>
      <c r="M81" s="143">
        <f t="shared" si="36"/>
        <v>0</v>
      </c>
      <c r="N81" s="143">
        <f t="shared" si="36"/>
        <v>82.70156140650222</v>
      </c>
      <c r="O81" s="110">
        <f t="shared" si="36"/>
        <v>0</v>
      </c>
      <c r="P81" s="151">
        <f t="shared" si="36"/>
        <v>0</v>
      </c>
      <c r="Q81" s="143">
        <f t="shared" si="36"/>
        <v>0</v>
      </c>
      <c r="R81" s="143">
        <f t="shared" si="36"/>
        <v>0</v>
      </c>
      <c r="S81" s="143">
        <f t="shared" si="36"/>
        <v>82.70156140650222</v>
      </c>
      <c r="T81" s="143"/>
      <c r="U81" s="110"/>
      <c r="V81" s="128"/>
    </row>
    <row r="82" spans="1:22" ht="27.75" customHeight="1">
      <c r="A82" s="1"/>
      <c r="B82" s="92"/>
      <c r="C82" s="92"/>
      <c r="D82" s="92"/>
      <c r="E82" s="92"/>
      <c r="F82" s="92"/>
      <c r="G82" s="32"/>
      <c r="H82" s="146"/>
      <c r="I82" s="93"/>
      <c r="J82" s="94"/>
      <c r="K82" s="100"/>
      <c r="L82" s="147"/>
      <c r="M82" s="95"/>
      <c r="N82" s="95"/>
      <c r="O82" s="100"/>
      <c r="P82" s="94"/>
      <c r="Q82" s="95">
        <f>Q89+Q133</f>
        <v>0</v>
      </c>
      <c r="R82" s="95"/>
      <c r="S82" s="95"/>
      <c r="T82" s="143"/>
      <c r="U82" s="110"/>
      <c r="V82" s="128"/>
    </row>
    <row r="83" spans="1:22" ht="27.75" customHeight="1">
      <c r="A83" s="1"/>
      <c r="B83" s="92"/>
      <c r="C83" s="92"/>
      <c r="D83" s="92"/>
      <c r="E83" s="92"/>
      <c r="F83" s="92" t="s">
        <v>38</v>
      </c>
      <c r="G83" s="32"/>
      <c r="H83" s="146" t="s">
        <v>56</v>
      </c>
      <c r="I83" s="93"/>
      <c r="J83" s="94"/>
      <c r="K83" s="100"/>
      <c r="L83" s="147"/>
      <c r="M83" s="95"/>
      <c r="N83" s="95"/>
      <c r="O83" s="100"/>
      <c r="P83" s="94"/>
      <c r="Q83" s="95"/>
      <c r="R83" s="95"/>
      <c r="S83" s="95"/>
      <c r="T83" s="143"/>
      <c r="U83" s="110"/>
      <c r="V83" s="128"/>
    </row>
    <row r="84" spans="1:22" ht="27.75" customHeight="1">
      <c r="A84" s="1"/>
      <c r="B84" s="92"/>
      <c r="C84" s="92"/>
      <c r="D84" s="92"/>
      <c r="E84" s="92"/>
      <c r="F84" s="92"/>
      <c r="G84" s="32"/>
      <c r="H84" s="146" t="s">
        <v>43</v>
      </c>
      <c r="I84" s="93"/>
      <c r="J84" s="94">
        <v>49214369</v>
      </c>
      <c r="K84" s="100">
        <v>34361141</v>
      </c>
      <c r="L84" s="147"/>
      <c r="M84" s="95">
        <v>500000</v>
      </c>
      <c r="N84" s="95">
        <f>J84+K84+L84+M84</f>
        <v>84075510</v>
      </c>
      <c r="O84" s="100"/>
      <c r="P84" s="94"/>
      <c r="Q84" s="95"/>
      <c r="R84" s="95">
        <f>+O84+P84+Q84</f>
        <v>0</v>
      </c>
      <c r="S84" s="95">
        <f>N84+R84</f>
        <v>84075510</v>
      </c>
      <c r="T84" s="143">
        <f>IF(ISERROR((N84/S84)*100),0,(N84/S84)*100)</f>
        <v>100</v>
      </c>
      <c r="U84" s="110">
        <f>IF(ISERROR((R84/S84)*100),0,(R84/S84)*100)</f>
        <v>0</v>
      </c>
      <c r="V84" s="128"/>
    </row>
    <row r="85" spans="1:22" ht="27.75" customHeight="1">
      <c r="A85" s="1"/>
      <c r="B85" s="92"/>
      <c r="C85" s="92"/>
      <c r="D85" s="92"/>
      <c r="E85" s="92"/>
      <c r="F85" s="92"/>
      <c r="G85" s="32"/>
      <c r="H85" s="146" t="s">
        <v>31</v>
      </c>
      <c r="I85" s="93"/>
      <c r="J85" s="94">
        <v>41344769</v>
      </c>
      <c r="K85" s="100">
        <v>32299472</v>
      </c>
      <c r="L85" s="147"/>
      <c r="M85" s="95">
        <v>500000</v>
      </c>
      <c r="N85" s="95">
        <f>J85+K85+L85+M85</f>
        <v>74144241</v>
      </c>
      <c r="O85" s="100"/>
      <c r="P85" s="94"/>
      <c r="Q85" s="95"/>
      <c r="R85" s="95">
        <f>+O85+P85+Q85</f>
        <v>0</v>
      </c>
      <c r="S85" s="95">
        <f>N85+R85</f>
        <v>74144241</v>
      </c>
      <c r="T85" s="143">
        <f>IF(ISERROR((N85/S85)*100),0,(N85/S85)*100)</f>
        <v>100</v>
      </c>
      <c r="U85" s="110">
        <f>IF(ISERROR((R85/S85)*100),0,(R85/S85)*100)</f>
        <v>0</v>
      </c>
      <c r="V85" s="128"/>
    </row>
    <row r="86" spans="1:22" ht="27.75" customHeight="1">
      <c r="A86" s="1"/>
      <c r="B86" s="92"/>
      <c r="C86" s="92"/>
      <c r="D86" s="92"/>
      <c r="E86" s="92"/>
      <c r="F86" s="92"/>
      <c r="G86" s="32"/>
      <c r="H86" s="146" t="s">
        <v>44</v>
      </c>
      <c r="I86" s="93"/>
      <c r="J86" s="94">
        <v>32248920</v>
      </c>
      <c r="K86" s="100">
        <v>29069525</v>
      </c>
      <c r="L86" s="147"/>
      <c r="M86" s="95"/>
      <c r="N86" s="95">
        <f>J86+K86+L86+M86</f>
        <v>61318445</v>
      </c>
      <c r="O86" s="100"/>
      <c r="P86" s="94"/>
      <c r="Q86" s="95"/>
      <c r="R86" s="95">
        <f>+O86+P86+Q86</f>
        <v>0</v>
      </c>
      <c r="S86" s="95">
        <f>N86+R86</f>
        <v>61318445</v>
      </c>
      <c r="T86" s="143">
        <f>IF(ISERROR((N86/S86)*100),0,(N86/S86)*100)</f>
        <v>100</v>
      </c>
      <c r="U86" s="110">
        <f>IF(ISERROR((R86/S86)*100),0,(R86/S86)*100)</f>
        <v>0</v>
      </c>
      <c r="V86" s="128"/>
    </row>
    <row r="87" spans="1:22" ht="27.75" customHeight="1">
      <c r="A87" s="1"/>
      <c r="B87" s="92"/>
      <c r="C87" s="92"/>
      <c r="D87" s="92"/>
      <c r="E87" s="92"/>
      <c r="F87" s="92"/>
      <c r="G87" s="32"/>
      <c r="H87" s="146" t="s">
        <v>45</v>
      </c>
      <c r="I87" s="93"/>
      <c r="J87" s="151">
        <f>IF(ISERROR((J86/J84)*100),0,(J86/J84)*100)</f>
        <v>65.52744788823767</v>
      </c>
      <c r="K87" s="110">
        <f>IF(ISERROR((K86/K84)*100),0,(K86/K84)*100)</f>
        <v>84.59999916766444</v>
      </c>
      <c r="L87" s="152">
        <f>IF(ISERROR((L86/L84)*100),0,(L86/L84)*100)</f>
        <v>0</v>
      </c>
      <c r="M87" s="143">
        <f aca="true" t="shared" si="37" ref="M87:S87">IF(ISERROR((M86/M84)*100),0,(M86/M84)*100)</f>
        <v>0</v>
      </c>
      <c r="N87" s="143">
        <f t="shared" si="37"/>
        <v>72.93258762272153</v>
      </c>
      <c r="O87" s="110">
        <f t="shared" si="37"/>
        <v>0</v>
      </c>
      <c r="P87" s="151">
        <f t="shared" si="37"/>
        <v>0</v>
      </c>
      <c r="Q87" s="143">
        <f t="shared" si="37"/>
        <v>0</v>
      </c>
      <c r="R87" s="143">
        <f t="shared" si="37"/>
        <v>0</v>
      </c>
      <c r="S87" s="143">
        <f t="shared" si="37"/>
        <v>72.93258762272153</v>
      </c>
      <c r="T87" s="143"/>
      <c r="U87" s="110"/>
      <c r="V87" s="128"/>
    </row>
    <row r="88" spans="1:22" ht="27.75" customHeight="1">
      <c r="A88" s="1"/>
      <c r="B88" s="92"/>
      <c r="C88" s="92"/>
      <c r="D88" s="92"/>
      <c r="E88" s="92"/>
      <c r="F88" s="92"/>
      <c r="G88" s="32"/>
      <c r="H88" s="146" t="s">
        <v>46</v>
      </c>
      <c r="I88" s="93"/>
      <c r="J88" s="151">
        <f>IF(ISERROR(+J86/J85*100),0,+J86/J85*100)</f>
        <v>78.00000043536342</v>
      </c>
      <c r="K88" s="110">
        <f aca="true" t="shared" si="38" ref="K88:S88">IF(ISERROR(+K86/K85*100),0,+K86/K85*100)</f>
        <v>90.00000061920517</v>
      </c>
      <c r="L88" s="152">
        <f t="shared" si="38"/>
        <v>0</v>
      </c>
      <c r="M88" s="143">
        <f t="shared" si="38"/>
        <v>0</v>
      </c>
      <c r="N88" s="143">
        <f t="shared" si="38"/>
        <v>82.70156140650222</v>
      </c>
      <c r="O88" s="110">
        <f t="shared" si="38"/>
        <v>0</v>
      </c>
      <c r="P88" s="151">
        <f t="shared" si="38"/>
        <v>0</v>
      </c>
      <c r="Q88" s="143">
        <f t="shared" si="38"/>
        <v>0</v>
      </c>
      <c r="R88" s="143">
        <f t="shared" si="38"/>
        <v>0</v>
      </c>
      <c r="S88" s="143">
        <f t="shared" si="38"/>
        <v>82.70156140650222</v>
      </c>
      <c r="T88" s="143"/>
      <c r="U88" s="110"/>
      <c r="V88" s="128"/>
    </row>
    <row r="89" spans="1:22" ht="27.75" customHeight="1">
      <c r="A89" s="1"/>
      <c r="B89" s="92"/>
      <c r="C89" s="92"/>
      <c r="D89" s="92"/>
      <c r="E89" s="92"/>
      <c r="F89" s="92"/>
      <c r="G89" s="32"/>
      <c r="H89" s="146"/>
      <c r="I89" s="93"/>
      <c r="J89" s="94"/>
      <c r="K89" s="100"/>
      <c r="L89" s="147"/>
      <c r="M89" s="95"/>
      <c r="N89" s="95"/>
      <c r="O89" s="100"/>
      <c r="P89" s="94"/>
      <c r="Q89" s="95"/>
      <c r="R89" s="95"/>
      <c r="S89" s="95"/>
      <c r="T89" s="143"/>
      <c r="U89" s="110"/>
      <c r="V89" s="128"/>
    </row>
    <row r="90" spans="1:22" ht="27.75" customHeight="1">
      <c r="A90" s="1"/>
      <c r="B90" s="92"/>
      <c r="C90" s="92"/>
      <c r="D90" s="92"/>
      <c r="E90" s="92" t="s">
        <v>57</v>
      </c>
      <c r="F90" s="92"/>
      <c r="G90" s="32"/>
      <c r="H90" s="146" t="s">
        <v>58</v>
      </c>
      <c r="I90" s="93"/>
      <c r="J90" s="94"/>
      <c r="K90" s="100"/>
      <c r="L90" s="147"/>
      <c r="M90" s="95"/>
      <c r="N90" s="95"/>
      <c r="O90" s="100"/>
      <c r="P90" s="94"/>
      <c r="Q90" s="95"/>
      <c r="R90" s="95"/>
      <c r="S90" s="95"/>
      <c r="T90" s="143"/>
      <c r="U90" s="110"/>
      <c r="V90" s="128"/>
    </row>
    <row r="91" spans="1:22" ht="27.75" customHeight="1">
      <c r="A91" s="1"/>
      <c r="B91" s="92"/>
      <c r="C91" s="92"/>
      <c r="D91" s="92"/>
      <c r="E91" s="92"/>
      <c r="F91" s="92"/>
      <c r="G91" s="32"/>
      <c r="H91" s="146" t="s">
        <v>43</v>
      </c>
      <c r="I91" s="93"/>
      <c r="J91" s="94">
        <f aca="true" t="shared" si="39" ref="J91:M93">+J98+J105+J112+J119</f>
        <v>0</v>
      </c>
      <c r="K91" s="100">
        <f t="shared" si="39"/>
        <v>195000000</v>
      </c>
      <c r="L91" s="147">
        <f t="shared" si="39"/>
        <v>250000000</v>
      </c>
      <c r="M91" s="95">
        <f t="shared" si="39"/>
        <v>0</v>
      </c>
      <c r="N91" s="95">
        <f>J91+K91+L91+M91</f>
        <v>445000000</v>
      </c>
      <c r="O91" s="100">
        <f aca="true" t="shared" si="40" ref="O91:Q93">+O98+O105+O112+O119</f>
        <v>708700000</v>
      </c>
      <c r="P91" s="94">
        <f t="shared" si="40"/>
        <v>0</v>
      </c>
      <c r="Q91" s="95">
        <f t="shared" si="40"/>
        <v>0</v>
      </c>
      <c r="R91" s="95">
        <f>+O91+P91+Q91</f>
        <v>708700000</v>
      </c>
      <c r="S91" s="95">
        <f>N91+R91</f>
        <v>1153700000</v>
      </c>
      <c r="T91" s="143">
        <f>IF(ISERROR((N91/S91)*100),0,(N91/S91)*100)</f>
        <v>38.57155239663691</v>
      </c>
      <c r="U91" s="110">
        <f>IF(ISERROR((R91/S91)*100),0,(R91/S91)*100)</f>
        <v>61.42844760336309</v>
      </c>
      <c r="V91" s="128"/>
    </row>
    <row r="92" spans="1:22" ht="27.75" customHeight="1">
      <c r="A92" s="1"/>
      <c r="B92" s="92"/>
      <c r="C92" s="92"/>
      <c r="D92" s="92"/>
      <c r="E92" s="92"/>
      <c r="F92" s="92"/>
      <c r="G92" s="32"/>
      <c r="H92" s="146" t="s">
        <v>31</v>
      </c>
      <c r="I92" s="93"/>
      <c r="J92" s="94">
        <f t="shared" si="39"/>
        <v>0</v>
      </c>
      <c r="K92" s="100">
        <f t="shared" si="39"/>
        <v>120068854</v>
      </c>
      <c r="L92" s="147">
        <f t="shared" si="39"/>
        <v>47644186</v>
      </c>
      <c r="M92" s="95">
        <f t="shared" si="39"/>
        <v>164792296</v>
      </c>
      <c r="N92" s="95">
        <f>J92+K92+L92+M92</f>
        <v>332505336</v>
      </c>
      <c r="O92" s="100">
        <f t="shared" si="40"/>
        <v>345720395</v>
      </c>
      <c r="P92" s="94">
        <f t="shared" si="40"/>
        <v>133766332</v>
      </c>
      <c r="Q92" s="95">
        <f t="shared" si="40"/>
        <v>0</v>
      </c>
      <c r="R92" s="95">
        <f>+O92+P92+Q92</f>
        <v>479486727</v>
      </c>
      <c r="S92" s="95">
        <f>N92+R92</f>
        <v>811992063</v>
      </c>
      <c r="T92" s="143">
        <f>IF(ISERROR((N92/S92)*100),0,(N92/S92)*100)</f>
        <v>40.94933326952975</v>
      </c>
      <c r="U92" s="110">
        <f>IF(ISERROR((R92/S92)*100),0,(R92/S92)*100)</f>
        <v>59.05066673047025</v>
      </c>
      <c r="V92" s="128"/>
    </row>
    <row r="93" spans="1:22" ht="27.75" customHeight="1">
      <c r="A93" s="1"/>
      <c r="B93" s="92"/>
      <c r="C93" s="92"/>
      <c r="D93" s="92"/>
      <c r="E93" s="92"/>
      <c r="F93" s="92"/>
      <c r="G93" s="32"/>
      <c r="H93" s="146" t="s">
        <v>44</v>
      </c>
      <c r="I93" s="93"/>
      <c r="J93" s="94">
        <f t="shared" si="39"/>
        <v>0</v>
      </c>
      <c r="K93" s="100">
        <f t="shared" si="39"/>
        <v>119991496</v>
      </c>
      <c r="L93" s="147">
        <f t="shared" si="39"/>
        <v>47644186</v>
      </c>
      <c r="M93" s="95">
        <f t="shared" si="39"/>
        <v>164792296</v>
      </c>
      <c r="N93" s="95">
        <f>J93+K93+L93+M93</f>
        <v>332427978</v>
      </c>
      <c r="O93" s="100">
        <f t="shared" si="40"/>
        <v>345720395</v>
      </c>
      <c r="P93" s="94">
        <f t="shared" si="40"/>
        <v>133766332</v>
      </c>
      <c r="Q93" s="95">
        <f t="shared" si="40"/>
        <v>0</v>
      </c>
      <c r="R93" s="95">
        <f>+O93+P93+Q93</f>
        <v>479486727</v>
      </c>
      <c r="S93" s="95">
        <f>N93+R93</f>
        <v>811914705</v>
      </c>
      <c r="T93" s="143">
        <f>IF(ISERROR((N93/S93)*100),0,(N93/S93)*100)</f>
        <v>40.943707011686655</v>
      </c>
      <c r="U93" s="110">
        <f>IF(ISERROR((R93/S93)*100),0,(R93/S93)*100)</f>
        <v>59.05629298831335</v>
      </c>
      <c r="V93" s="128"/>
    </row>
    <row r="94" spans="1:22" ht="27.75" customHeight="1">
      <c r="A94" s="1"/>
      <c r="B94" s="92"/>
      <c r="C94" s="92"/>
      <c r="D94" s="92"/>
      <c r="E94" s="92"/>
      <c r="F94" s="92"/>
      <c r="G94" s="32"/>
      <c r="H94" s="146" t="s">
        <v>45</v>
      </c>
      <c r="I94" s="93"/>
      <c r="J94" s="151">
        <f>IF(ISERROR((J93/J91)*100),0,(J93/J91)*100)</f>
        <v>0</v>
      </c>
      <c r="K94" s="110">
        <f>IF(ISERROR((K93/K91)*100),0,(K93/K91)*100)</f>
        <v>61.53410051282051</v>
      </c>
      <c r="L94" s="152">
        <f>IF(ISERROR((L93/L91)*100),0,(L93/L91)*100)</f>
        <v>19.0576744</v>
      </c>
      <c r="M94" s="143">
        <f aca="true" t="shared" si="41" ref="M94:S94">IF(ISERROR((M93/M91)*100),0,(M93/M91)*100)</f>
        <v>0</v>
      </c>
      <c r="N94" s="143">
        <f t="shared" si="41"/>
        <v>74.70291640449437</v>
      </c>
      <c r="O94" s="110">
        <f t="shared" si="41"/>
        <v>48.78233314519543</v>
      </c>
      <c r="P94" s="151">
        <f t="shared" si="41"/>
        <v>0</v>
      </c>
      <c r="Q94" s="143">
        <f t="shared" si="41"/>
        <v>0</v>
      </c>
      <c r="R94" s="143">
        <f t="shared" si="41"/>
        <v>67.65722125017638</v>
      </c>
      <c r="S94" s="143">
        <f t="shared" si="41"/>
        <v>70.37485524833146</v>
      </c>
      <c r="T94" s="143"/>
      <c r="U94" s="110"/>
      <c r="V94" s="128"/>
    </row>
    <row r="95" spans="1:22" ht="27.75" customHeight="1">
      <c r="A95" s="1"/>
      <c r="B95" s="92"/>
      <c r="C95" s="92"/>
      <c r="D95" s="92"/>
      <c r="E95" s="92"/>
      <c r="F95" s="92"/>
      <c r="G95" s="32"/>
      <c r="H95" s="146" t="s">
        <v>46</v>
      </c>
      <c r="I95" s="93"/>
      <c r="J95" s="151">
        <f>IF(ISERROR(+J93/J92*100),0,+J93/J92*100)</f>
        <v>0</v>
      </c>
      <c r="K95" s="110">
        <f aca="true" t="shared" si="42" ref="K95:S95">IF(ISERROR(+K93/K92*100),0,+K93/K92*100)</f>
        <v>99.93557196773112</v>
      </c>
      <c r="L95" s="152">
        <f t="shared" si="42"/>
        <v>100</v>
      </c>
      <c r="M95" s="143">
        <f t="shared" si="42"/>
        <v>100</v>
      </c>
      <c r="N95" s="143">
        <f t="shared" si="42"/>
        <v>99.97673480945281</v>
      </c>
      <c r="O95" s="110">
        <f t="shared" si="42"/>
        <v>100</v>
      </c>
      <c r="P95" s="151">
        <f t="shared" si="42"/>
        <v>100</v>
      </c>
      <c r="Q95" s="143">
        <f t="shared" si="42"/>
        <v>0</v>
      </c>
      <c r="R95" s="143">
        <f t="shared" si="42"/>
        <v>100</v>
      </c>
      <c r="S95" s="143">
        <f t="shared" si="42"/>
        <v>99.99047305958703</v>
      </c>
      <c r="T95" s="143"/>
      <c r="U95" s="110"/>
      <c r="V95" s="128"/>
    </row>
    <row r="96" spans="1:22" ht="27.75" customHeight="1">
      <c r="A96" s="1"/>
      <c r="B96" s="92"/>
      <c r="C96" s="92"/>
      <c r="D96" s="92"/>
      <c r="E96" s="92"/>
      <c r="F96" s="92"/>
      <c r="G96" s="32"/>
      <c r="H96" s="146"/>
      <c r="I96" s="93"/>
      <c r="J96" s="94"/>
      <c r="K96" s="100"/>
      <c r="L96" s="147"/>
      <c r="M96" s="95"/>
      <c r="N96" s="95"/>
      <c r="O96" s="100"/>
      <c r="P96" s="94"/>
      <c r="Q96" s="95"/>
      <c r="R96" s="95"/>
      <c r="S96" s="95"/>
      <c r="T96" s="143"/>
      <c r="U96" s="110"/>
      <c r="V96" s="128"/>
    </row>
    <row r="97" spans="1:22" ht="27.75" customHeight="1">
      <c r="A97" s="1"/>
      <c r="B97" s="92"/>
      <c r="C97" s="92"/>
      <c r="D97" s="92"/>
      <c r="E97" s="92"/>
      <c r="F97" s="92" t="s">
        <v>59</v>
      </c>
      <c r="G97" s="32"/>
      <c r="H97" s="146" t="s">
        <v>60</v>
      </c>
      <c r="I97" s="153" t="s">
        <v>76</v>
      </c>
      <c r="J97" s="94"/>
      <c r="K97" s="100"/>
      <c r="L97" s="147"/>
      <c r="M97" s="95"/>
      <c r="N97" s="95"/>
      <c r="O97" s="100"/>
      <c r="P97" s="94"/>
      <c r="Q97" s="95"/>
      <c r="R97" s="95"/>
      <c r="S97" s="95"/>
      <c r="T97" s="143"/>
      <c r="U97" s="110"/>
      <c r="V97" s="128"/>
    </row>
    <row r="98" spans="1:22" ht="27.75" customHeight="1">
      <c r="A98" s="1"/>
      <c r="B98" s="92"/>
      <c r="C98" s="92"/>
      <c r="D98" s="92"/>
      <c r="E98" s="92"/>
      <c r="F98" s="92"/>
      <c r="G98" s="32"/>
      <c r="H98" s="146" t="s">
        <v>43</v>
      </c>
      <c r="I98" s="93"/>
      <c r="J98" s="94"/>
      <c r="K98" s="100">
        <v>65000000</v>
      </c>
      <c r="L98" s="147"/>
      <c r="M98" s="95"/>
      <c r="N98" s="95">
        <f>J98+K98+L98+M98</f>
        <v>65000000</v>
      </c>
      <c r="O98" s="100">
        <v>708700000</v>
      </c>
      <c r="P98" s="94"/>
      <c r="Q98" s="95"/>
      <c r="R98" s="95">
        <f>+O98+P98+Q98</f>
        <v>708700000</v>
      </c>
      <c r="S98" s="95">
        <f>N98+R98</f>
        <v>773700000</v>
      </c>
      <c r="T98" s="143">
        <f>IF(ISERROR((N98/S98)*100),0,(N98/S98)*100)</f>
        <v>8.401189091379086</v>
      </c>
      <c r="U98" s="110">
        <f>IF(ISERROR((R98/S98)*100),0,(R98/S98)*100)</f>
        <v>91.5988109086209</v>
      </c>
      <c r="V98" s="128"/>
    </row>
    <row r="99" spans="1:22" ht="27.75" customHeight="1">
      <c r="A99" s="1"/>
      <c r="B99" s="92"/>
      <c r="C99" s="92"/>
      <c r="D99" s="92"/>
      <c r="E99" s="92"/>
      <c r="F99" s="92"/>
      <c r="G99" s="32"/>
      <c r="H99" s="146" t="s">
        <v>31</v>
      </c>
      <c r="I99" s="93"/>
      <c r="J99" s="94"/>
      <c r="K99" s="100">
        <v>47442904</v>
      </c>
      <c r="L99" s="147"/>
      <c r="M99" s="95"/>
      <c r="N99" s="95">
        <f>J99+K99+L99+M99</f>
        <v>47442904</v>
      </c>
      <c r="O99" s="100">
        <v>345720395</v>
      </c>
      <c r="P99" s="94">
        <v>133766332</v>
      </c>
      <c r="Q99" s="95"/>
      <c r="R99" s="95">
        <f>+O99+P99+Q99</f>
        <v>479486727</v>
      </c>
      <c r="S99" s="95">
        <f>N99+R99</f>
        <v>526929631</v>
      </c>
      <c r="T99" s="143">
        <f>IF(ISERROR((N99/S99)*100),0,(N99/S99)*100)</f>
        <v>9.003650811962025</v>
      </c>
      <c r="U99" s="110">
        <f>IF(ISERROR((R99/S99)*100),0,(R99/S99)*100)</f>
        <v>90.99634918803797</v>
      </c>
      <c r="V99" s="128"/>
    </row>
    <row r="100" spans="1:22" ht="27.75" customHeight="1">
      <c r="A100" s="1"/>
      <c r="B100" s="92"/>
      <c r="C100" s="92"/>
      <c r="D100" s="92"/>
      <c r="E100" s="92"/>
      <c r="F100" s="92"/>
      <c r="G100" s="32"/>
      <c r="H100" s="146" t="s">
        <v>44</v>
      </c>
      <c r="I100" s="93"/>
      <c r="J100" s="94"/>
      <c r="K100" s="100">
        <v>47442904</v>
      </c>
      <c r="L100" s="147"/>
      <c r="M100" s="95"/>
      <c r="N100" s="95">
        <f>J100+K100+L100+M100</f>
        <v>47442904</v>
      </c>
      <c r="O100" s="100">
        <v>345720395</v>
      </c>
      <c r="P100" s="94">
        <v>133766332</v>
      </c>
      <c r="Q100" s="95"/>
      <c r="R100" s="95">
        <f>+O100+P100+Q100</f>
        <v>479486727</v>
      </c>
      <c r="S100" s="95">
        <f>N100+R100</f>
        <v>526929631</v>
      </c>
      <c r="T100" s="143">
        <f>IF(ISERROR((N100/S100)*100),0,(N100/S100)*100)</f>
        <v>9.003650811962025</v>
      </c>
      <c r="U100" s="110">
        <f>IF(ISERROR((R100/S100)*100),0,(R100/S100)*100)</f>
        <v>90.99634918803797</v>
      </c>
      <c r="V100" s="128"/>
    </row>
    <row r="101" spans="1:22" ht="27.75" customHeight="1">
      <c r="A101" s="1"/>
      <c r="B101" s="92"/>
      <c r="C101" s="92"/>
      <c r="D101" s="92"/>
      <c r="E101" s="92"/>
      <c r="F101" s="92"/>
      <c r="G101" s="32"/>
      <c r="H101" s="146" t="s">
        <v>45</v>
      </c>
      <c r="I101" s="93"/>
      <c r="J101" s="151">
        <f>IF(ISERROR((J100/J98)*100),0,(J100/J98)*100)</f>
        <v>0</v>
      </c>
      <c r="K101" s="110">
        <f>IF(ISERROR((K100/K98)*100),0,(K100/K98)*100)</f>
        <v>72.98908307692308</v>
      </c>
      <c r="L101" s="152">
        <f>IF(ISERROR((L100/L98)*100),0,(L100/L98)*100)</f>
        <v>0</v>
      </c>
      <c r="M101" s="143">
        <f aca="true" t="shared" si="43" ref="M101:S101">IF(ISERROR((M100/M98)*100),0,(M100/M98)*100)</f>
        <v>0</v>
      </c>
      <c r="N101" s="143">
        <f t="shared" si="43"/>
        <v>72.98908307692308</v>
      </c>
      <c r="O101" s="110">
        <f t="shared" si="43"/>
        <v>48.78233314519543</v>
      </c>
      <c r="P101" s="151">
        <f t="shared" si="43"/>
        <v>0</v>
      </c>
      <c r="Q101" s="143">
        <f t="shared" si="43"/>
        <v>0</v>
      </c>
      <c r="R101" s="143">
        <f t="shared" si="43"/>
        <v>67.65722125017638</v>
      </c>
      <c r="S101" s="143">
        <f t="shared" si="43"/>
        <v>68.10516104433243</v>
      </c>
      <c r="T101" s="143"/>
      <c r="U101" s="110"/>
      <c r="V101" s="128"/>
    </row>
    <row r="102" spans="1:22" ht="27.75" customHeight="1">
      <c r="A102" s="1"/>
      <c r="B102" s="92"/>
      <c r="C102" s="92"/>
      <c r="D102" s="92"/>
      <c r="E102" s="92"/>
      <c r="F102" s="92"/>
      <c r="G102" s="32"/>
      <c r="H102" s="146" t="s">
        <v>46</v>
      </c>
      <c r="I102" s="93"/>
      <c r="J102" s="151">
        <f>IF(ISERROR(+J100/J99*100),0,+J100/J99*100)</f>
        <v>0</v>
      </c>
      <c r="K102" s="110">
        <f aca="true" t="shared" si="44" ref="K102:S102">IF(ISERROR(+K100/K99*100),0,+K100/K99*100)</f>
        <v>100</v>
      </c>
      <c r="L102" s="152">
        <f t="shared" si="44"/>
        <v>0</v>
      </c>
      <c r="M102" s="143">
        <f t="shared" si="44"/>
        <v>0</v>
      </c>
      <c r="N102" s="143">
        <f t="shared" si="44"/>
        <v>100</v>
      </c>
      <c r="O102" s="110">
        <f t="shared" si="44"/>
        <v>100</v>
      </c>
      <c r="P102" s="151">
        <f t="shared" si="44"/>
        <v>100</v>
      </c>
      <c r="Q102" s="143">
        <f t="shared" si="44"/>
        <v>0</v>
      </c>
      <c r="R102" s="143">
        <f t="shared" si="44"/>
        <v>100</v>
      </c>
      <c r="S102" s="143">
        <f t="shared" si="44"/>
        <v>100</v>
      </c>
      <c r="T102" s="143"/>
      <c r="U102" s="110"/>
      <c r="V102" s="128"/>
    </row>
    <row r="103" spans="1:22" ht="27.75" customHeight="1">
      <c r="A103" s="1"/>
      <c r="B103" s="92"/>
      <c r="C103" s="92"/>
      <c r="D103" s="92"/>
      <c r="E103" s="92"/>
      <c r="F103" s="92"/>
      <c r="G103" s="32"/>
      <c r="H103" s="146"/>
      <c r="I103" s="93"/>
      <c r="J103" s="94"/>
      <c r="K103" s="100"/>
      <c r="L103" s="147"/>
      <c r="M103" s="95"/>
      <c r="N103" s="95"/>
      <c r="O103" s="100"/>
      <c r="P103" s="94"/>
      <c r="Q103" s="95"/>
      <c r="R103" s="95"/>
      <c r="S103" s="95"/>
      <c r="T103" s="143"/>
      <c r="U103" s="110"/>
      <c r="V103" s="128"/>
    </row>
    <row r="104" spans="1:22" ht="27.75" customHeight="1" hidden="1">
      <c r="A104" s="1"/>
      <c r="B104" s="92"/>
      <c r="C104" s="92"/>
      <c r="D104" s="92"/>
      <c r="E104" s="92"/>
      <c r="F104" s="92" t="s">
        <v>61</v>
      </c>
      <c r="G104" s="32"/>
      <c r="H104" s="146" t="s">
        <v>62</v>
      </c>
      <c r="I104" s="93"/>
      <c r="J104" s="94"/>
      <c r="K104" s="100"/>
      <c r="L104" s="147"/>
      <c r="M104" s="95"/>
      <c r="N104" s="95"/>
      <c r="O104" s="100"/>
      <c r="P104" s="94"/>
      <c r="Q104" s="95"/>
      <c r="R104" s="95"/>
      <c r="S104" s="95"/>
      <c r="T104" s="143"/>
      <c r="U104" s="110"/>
      <c r="V104" s="128"/>
    </row>
    <row r="105" spans="1:22" ht="27.75" customHeight="1" hidden="1">
      <c r="A105" s="1"/>
      <c r="B105" s="92"/>
      <c r="C105" s="92"/>
      <c r="D105" s="92"/>
      <c r="E105" s="92"/>
      <c r="F105" s="92"/>
      <c r="G105" s="32"/>
      <c r="H105" s="146" t="s">
        <v>43</v>
      </c>
      <c r="I105" s="93"/>
      <c r="J105" s="94"/>
      <c r="K105" s="100"/>
      <c r="L105" s="147"/>
      <c r="M105" s="95"/>
      <c r="N105" s="95">
        <f>J105+K105+L105+M105</f>
        <v>0</v>
      </c>
      <c r="O105" s="100"/>
      <c r="P105" s="94"/>
      <c r="Q105" s="95"/>
      <c r="R105" s="95">
        <f>+O105+P105+Q105</f>
        <v>0</v>
      </c>
      <c r="S105" s="95">
        <f>N105+R105</f>
        <v>0</v>
      </c>
      <c r="T105" s="143">
        <f>IF(ISERROR((N105/S105)*100),0,(N105/S105)*100)</f>
        <v>0</v>
      </c>
      <c r="U105" s="110">
        <f>IF(ISERROR((R105/S105)*100),0,(R105/S105)*100)</f>
        <v>0</v>
      </c>
      <c r="V105" s="128"/>
    </row>
    <row r="106" spans="1:22" ht="27.75" customHeight="1" hidden="1">
      <c r="A106" s="1"/>
      <c r="B106" s="92"/>
      <c r="C106" s="92"/>
      <c r="D106" s="92"/>
      <c r="E106" s="92"/>
      <c r="F106" s="92"/>
      <c r="G106" s="32"/>
      <c r="H106" s="146" t="s">
        <v>31</v>
      </c>
      <c r="I106" s="93"/>
      <c r="J106" s="94"/>
      <c r="K106" s="100"/>
      <c r="L106" s="147"/>
      <c r="M106" s="95"/>
      <c r="N106" s="95">
        <f>J106+K106+L106+M106</f>
        <v>0</v>
      </c>
      <c r="O106" s="100"/>
      <c r="P106" s="94"/>
      <c r="Q106" s="95"/>
      <c r="R106" s="95">
        <f>+O106+P106+Q106</f>
        <v>0</v>
      </c>
      <c r="S106" s="95">
        <f>N106+R106</f>
        <v>0</v>
      </c>
      <c r="T106" s="143">
        <f>IF(ISERROR((N106/S106)*100),0,(N106/S106)*100)</f>
        <v>0</v>
      </c>
      <c r="U106" s="110">
        <f>IF(ISERROR((R106/S106)*100),0,(R106/S106)*100)</f>
        <v>0</v>
      </c>
      <c r="V106" s="128"/>
    </row>
    <row r="107" spans="1:22" ht="27.75" customHeight="1" hidden="1">
      <c r="A107" s="1"/>
      <c r="B107" s="92"/>
      <c r="C107" s="92"/>
      <c r="D107" s="92"/>
      <c r="E107" s="92"/>
      <c r="F107" s="92"/>
      <c r="G107" s="32"/>
      <c r="H107" s="146" t="s">
        <v>44</v>
      </c>
      <c r="I107" s="93"/>
      <c r="J107" s="94"/>
      <c r="K107" s="100"/>
      <c r="L107" s="147"/>
      <c r="M107" s="95"/>
      <c r="N107" s="95">
        <f>J107+K107+L107+M107</f>
        <v>0</v>
      </c>
      <c r="O107" s="100"/>
      <c r="P107" s="94"/>
      <c r="Q107" s="95"/>
      <c r="R107" s="95">
        <f>+O107+P107+Q107</f>
        <v>0</v>
      </c>
      <c r="S107" s="95">
        <f>N107+R107</f>
        <v>0</v>
      </c>
      <c r="T107" s="143">
        <f>IF(ISERROR((N107/S107)*100),0,(N107/S107)*100)</f>
        <v>0</v>
      </c>
      <c r="U107" s="110">
        <f>IF(ISERROR((R107/S107)*100),0,(R107/S107)*100)</f>
        <v>0</v>
      </c>
      <c r="V107" s="128"/>
    </row>
    <row r="108" spans="1:22" ht="27.75" customHeight="1" hidden="1">
      <c r="A108" s="1"/>
      <c r="B108" s="92"/>
      <c r="C108" s="92"/>
      <c r="D108" s="92"/>
      <c r="E108" s="92"/>
      <c r="F108" s="92"/>
      <c r="G108" s="32"/>
      <c r="H108" s="146" t="s">
        <v>45</v>
      </c>
      <c r="I108" s="93"/>
      <c r="J108" s="94">
        <f>IF(ISERROR((J107/J105)*100),0,(J107/J105)*100)</f>
        <v>0</v>
      </c>
      <c r="K108" s="100"/>
      <c r="L108" s="147">
        <f>IF(ISERROR((L107/L105)*100),0,(L107/L105)*100)</f>
        <v>0</v>
      </c>
      <c r="M108" s="95">
        <f aca="true" t="shared" si="45" ref="M108:S108">IF(ISERROR((M107/M105)*100),0,(M107/M105)*100)</f>
        <v>0</v>
      </c>
      <c r="N108" s="95">
        <f t="shared" si="45"/>
        <v>0</v>
      </c>
      <c r="O108" s="100">
        <f t="shared" si="45"/>
        <v>0</v>
      </c>
      <c r="P108" s="94">
        <f t="shared" si="45"/>
        <v>0</v>
      </c>
      <c r="Q108" s="95">
        <f t="shared" si="45"/>
        <v>0</v>
      </c>
      <c r="R108" s="95">
        <f t="shared" si="45"/>
        <v>0</v>
      </c>
      <c r="S108" s="95">
        <f t="shared" si="45"/>
        <v>0</v>
      </c>
      <c r="T108" s="143"/>
      <c r="U108" s="110"/>
      <c r="V108" s="128"/>
    </row>
    <row r="109" spans="1:22" ht="27.75" customHeight="1" hidden="1">
      <c r="A109" s="1"/>
      <c r="B109" s="92"/>
      <c r="C109" s="92"/>
      <c r="D109" s="92"/>
      <c r="E109" s="92"/>
      <c r="F109" s="92"/>
      <c r="G109" s="32"/>
      <c r="H109" s="146" t="s">
        <v>46</v>
      </c>
      <c r="I109" s="93"/>
      <c r="J109" s="94">
        <f>IF(ISERROR(+J107/J106*100),0,+J107/J106*100)</f>
        <v>0</v>
      </c>
      <c r="K109" s="100"/>
      <c r="L109" s="147">
        <f aca="true" t="shared" si="46" ref="L109:S109">IF(ISERROR(+L107/L106*100),0,+L107/L106*100)</f>
        <v>0</v>
      </c>
      <c r="M109" s="95">
        <f t="shared" si="46"/>
        <v>0</v>
      </c>
      <c r="N109" s="95">
        <f t="shared" si="46"/>
        <v>0</v>
      </c>
      <c r="O109" s="100">
        <f t="shared" si="46"/>
        <v>0</v>
      </c>
      <c r="P109" s="94">
        <f t="shared" si="46"/>
        <v>0</v>
      </c>
      <c r="Q109" s="95">
        <f t="shared" si="46"/>
        <v>0</v>
      </c>
      <c r="R109" s="95">
        <f t="shared" si="46"/>
        <v>0</v>
      </c>
      <c r="S109" s="95">
        <f t="shared" si="46"/>
        <v>0</v>
      </c>
      <c r="T109" s="143"/>
      <c r="U109" s="110"/>
      <c r="V109" s="128"/>
    </row>
    <row r="110" spans="1:22" ht="27.75" customHeight="1" hidden="1">
      <c r="A110" s="1"/>
      <c r="B110" s="92"/>
      <c r="C110" s="92"/>
      <c r="D110" s="92"/>
      <c r="E110" s="92"/>
      <c r="F110" s="92"/>
      <c r="G110" s="32"/>
      <c r="H110" s="146"/>
      <c r="I110" s="93"/>
      <c r="J110" s="94"/>
      <c r="K110" s="100"/>
      <c r="L110" s="147"/>
      <c r="M110" s="95"/>
      <c r="N110" s="95"/>
      <c r="O110" s="100"/>
      <c r="P110" s="94"/>
      <c r="Q110" s="95"/>
      <c r="R110" s="95"/>
      <c r="S110" s="95"/>
      <c r="T110" s="143"/>
      <c r="U110" s="110"/>
      <c r="V110" s="128"/>
    </row>
    <row r="111" spans="1:22" ht="27.75" customHeight="1">
      <c r="A111" s="1"/>
      <c r="B111" s="92"/>
      <c r="C111" s="92"/>
      <c r="D111" s="92"/>
      <c r="E111" s="92"/>
      <c r="F111" s="92" t="s">
        <v>61</v>
      </c>
      <c r="G111" s="32"/>
      <c r="H111" s="146" t="s">
        <v>62</v>
      </c>
      <c r="I111" s="153" t="s">
        <v>76</v>
      </c>
      <c r="J111" s="94"/>
      <c r="K111" s="100"/>
      <c r="L111" s="147"/>
      <c r="M111" s="95"/>
      <c r="N111" s="95"/>
      <c r="O111" s="100"/>
      <c r="P111" s="94"/>
      <c r="Q111" s="95"/>
      <c r="R111" s="95"/>
      <c r="S111" s="95"/>
      <c r="T111" s="143"/>
      <c r="U111" s="110"/>
      <c r="V111" s="128"/>
    </row>
    <row r="112" spans="1:22" ht="27.75" customHeight="1">
      <c r="A112" s="1"/>
      <c r="B112" s="92"/>
      <c r="C112" s="92"/>
      <c r="D112" s="92"/>
      <c r="E112" s="92"/>
      <c r="F112" s="92"/>
      <c r="G112" s="32"/>
      <c r="H112" s="146" t="s">
        <v>43</v>
      </c>
      <c r="I112" s="93"/>
      <c r="J112" s="94"/>
      <c r="K112" s="100">
        <v>130000000</v>
      </c>
      <c r="L112" s="147"/>
      <c r="M112" s="95"/>
      <c r="N112" s="95">
        <f>J112+K112+L112+M112</f>
        <v>130000000</v>
      </c>
      <c r="O112" s="100"/>
      <c r="P112" s="94"/>
      <c r="Q112" s="95"/>
      <c r="R112" s="95">
        <f>+O112+P112+Q112</f>
        <v>0</v>
      </c>
      <c r="S112" s="95">
        <f>N112+R112</f>
        <v>130000000</v>
      </c>
      <c r="T112" s="143">
        <f>IF(ISERROR((N112/S112)*100),0,(N112/S112)*100)</f>
        <v>100</v>
      </c>
      <c r="U112" s="110">
        <f>IF(ISERROR((R112/S112)*100),0,(R112/S112)*100)</f>
        <v>0</v>
      </c>
      <c r="V112" s="128"/>
    </row>
    <row r="113" spans="1:22" ht="27.75" customHeight="1">
      <c r="A113" s="1"/>
      <c r="B113" s="92"/>
      <c r="C113" s="92"/>
      <c r="D113" s="92"/>
      <c r="E113" s="92"/>
      <c r="F113" s="92"/>
      <c r="G113" s="32"/>
      <c r="H113" s="146" t="s">
        <v>31</v>
      </c>
      <c r="I113" s="93"/>
      <c r="J113" s="94"/>
      <c r="K113" s="100">
        <v>72625950</v>
      </c>
      <c r="L113" s="147"/>
      <c r="M113" s="95">
        <v>164792296</v>
      </c>
      <c r="N113" s="95">
        <f>J113+K113+L113+M113</f>
        <v>237418246</v>
      </c>
      <c r="O113" s="100"/>
      <c r="P113" s="94"/>
      <c r="Q113" s="95"/>
      <c r="R113" s="95">
        <f>+O113+P113+Q113</f>
        <v>0</v>
      </c>
      <c r="S113" s="95">
        <f>N113+R113</f>
        <v>237418246</v>
      </c>
      <c r="T113" s="143">
        <f>IF(ISERROR((N113/S113)*100),0,(N113/S113)*100)</f>
        <v>100</v>
      </c>
      <c r="U113" s="110">
        <f>IF(ISERROR((R113/S113)*100),0,(R113/S113)*100)</f>
        <v>0</v>
      </c>
      <c r="V113" s="128"/>
    </row>
    <row r="114" spans="1:22" ht="27.75" customHeight="1">
      <c r="A114" s="1"/>
      <c r="B114" s="92"/>
      <c r="C114" s="92"/>
      <c r="D114" s="92"/>
      <c r="E114" s="92"/>
      <c r="F114" s="92"/>
      <c r="G114" s="32"/>
      <c r="H114" s="146" t="s">
        <v>44</v>
      </c>
      <c r="I114" s="93"/>
      <c r="J114" s="94"/>
      <c r="K114" s="100">
        <f>72625950-77358</f>
        <v>72548592</v>
      </c>
      <c r="L114" s="147"/>
      <c r="M114" s="95">
        <v>164792296</v>
      </c>
      <c r="N114" s="95">
        <f>J114+K114+L114+M114</f>
        <v>237340888</v>
      </c>
      <c r="O114" s="100"/>
      <c r="P114" s="94"/>
      <c r="Q114" s="95"/>
      <c r="R114" s="95">
        <f>+O114+P114+Q114</f>
        <v>0</v>
      </c>
      <c r="S114" s="95">
        <f>N114+R114</f>
        <v>237340888</v>
      </c>
      <c r="T114" s="143">
        <f>IF(ISERROR((N114/S114)*100),0,(N114/S114)*100)</f>
        <v>100</v>
      </c>
      <c r="U114" s="110">
        <f>IF(ISERROR((R114/S114)*100),0,(R114/S114)*100)</f>
        <v>0</v>
      </c>
      <c r="V114" s="128"/>
    </row>
    <row r="115" spans="1:22" ht="27.75" customHeight="1">
      <c r="A115" s="1"/>
      <c r="B115" s="92"/>
      <c r="C115" s="92"/>
      <c r="D115" s="92"/>
      <c r="E115" s="92"/>
      <c r="F115" s="92"/>
      <c r="G115" s="32"/>
      <c r="H115" s="146" t="s">
        <v>45</v>
      </c>
      <c r="I115" s="93"/>
      <c r="J115" s="151">
        <f>IF(ISERROR((J114/J112)*100),0,(J114/J112)*100)</f>
        <v>0</v>
      </c>
      <c r="K115" s="110">
        <f>IF(ISERROR((K114/K112)*100),0,(K114/K112)*100)</f>
        <v>55.80660923076923</v>
      </c>
      <c r="L115" s="152">
        <f>IF(ISERROR((L114/L112)*100),0,(L114/L112)*100)</f>
        <v>0</v>
      </c>
      <c r="M115" s="143">
        <f aca="true" t="shared" si="47" ref="M115:S115">IF(ISERROR((M114/M112)*100),0,(M114/M112)*100)</f>
        <v>0</v>
      </c>
      <c r="N115" s="143">
        <f t="shared" si="47"/>
        <v>182.56991384615384</v>
      </c>
      <c r="O115" s="110">
        <f t="shared" si="47"/>
        <v>0</v>
      </c>
      <c r="P115" s="151">
        <f t="shared" si="47"/>
        <v>0</v>
      </c>
      <c r="Q115" s="143">
        <f t="shared" si="47"/>
        <v>0</v>
      </c>
      <c r="R115" s="143">
        <f t="shared" si="47"/>
        <v>0</v>
      </c>
      <c r="S115" s="143">
        <f t="shared" si="47"/>
        <v>182.56991384615384</v>
      </c>
      <c r="T115" s="143"/>
      <c r="U115" s="110"/>
      <c r="V115" s="128"/>
    </row>
    <row r="116" spans="1:22" ht="27.75" customHeight="1">
      <c r="A116" s="1"/>
      <c r="B116" s="92"/>
      <c r="C116" s="92"/>
      <c r="D116" s="92"/>
      <c r="E116" s="92"/>
      <c r="F116" s="92"/>
      <c r="G116" s="32"/>
      <c r="H116" s="146" t="s">
        <v>46</v>
      </c>
      <c r="I116" s="93"/>
      <c r="J116" s="151">
        <f>IF(ISERROR(+J114/J113*100),0,+J114/J113*100)</f>
        <v>0</v>
      </c>
      <c r="K116" s="110">
        <f aca="true" t="shared" si="48" ref="K116:S116">IF(ISERROR(+K114/K113*100),0,+K114/K113*100)</f>
        <v>99.89348435373306</v>
      </c>
      <c r="L116" s="152">
        <f t="shared" si="48"/>
        <v>0</v>
      </c>
      <c r="M116" s="143">
        <f t="shared" si="48"/>
        <v>100</v>
      </c>
      <c r="N116" s="143">
        <f t="shared" si="48"/>
        <v>99.96741699456409</v>
      </c>
      <c r="O116" s="110">
        <f t="shared" si="48"/>
        <v>0</v>
      </c>
      <c r="P116" s="151">
        <f t="shared" si="48"/>
        <v>0</v>
      </c>
      <c r="Q116" s="143">
        <f t="shared" si="48"/>
        <v>0</v>
      </c>
      <c r="R116" s="143">
        <f t="shared" si="48"/>
        <v>0</v>
      </c>
      <c r="S116" s="143">
        <f t="shared" si="48"/>
        <v>99.96741699456409</v>
      </c>
      <c r="T116" s="143"/>
      <c r="U116" s="110"/>
      <c r="V116" s="128"/>
    </row>
    <row r="117" spans="1:22" ht="27.75" customHeight="1">
      <c r="A117" s="1"/>
      <c r="B117" s="92"/>
      <c r="C117" s="92"/>
      <c r="D117" s="92"/>
      <c r="E117" s="92"/>
      <c r="F117" s="92"/>
      <c r="G117" s="32"/>
      <c r="H117" s="146"/>
      <c r="I117" s="93"/>
      <c r="J117" s="94"/>
      <c r="K117" s="100"/>
      <c r="L117" s="147"/>
      <c r="M117" s="95"/>
      <c r="N117" s="95"/>
      <c r="O117" s="100"/>
      <c r="P117" s="94"/>
      <c r="Q117" s="95"/>
      <c r="R117" s="95"/>
      <c r="S117" s="95"/>
      <c r="T117" s="143"/>
      <c r="U117" s="110"/>
      <c r="V117" s="128"/>
    </row>
    <row r="118" spans="1:22" ht="27.75" customHeight="1">
      <c r="A118" s="1"/>
      <c r="B118" s="92"/>
      <c r="C118" s="92"/>
      <c r="D118" s="92"/>
      <c r="E118" s="92"/>
      <c r="F118" s="92" t="s">
        <v>63</v>
      </c>
      <c r="G118" s="32"/>
      <c r="H118" s="146" t="s">
        <v>64</v>
      </c>
      <c r="I118" s="153" t="s">
        <v>76</v>
      </c>
      <c r="J118" s="94"/>
      <c r="K118" s="100"/>
      <c r="L118" s="147"/>
      <c r="M118" s="95"/>
      <c r="N118" s="95"/>
      <c r="O118" s="100"/>
      <c r="P118" s="94"/>
      <c r="Q118" s="95"/>
      <c r="R118" s="95"/>
      <c r="S118" s="95"/>
      <c r="T118" s="143"/>
      <c r="U118" s="110"/>
      <c r="V118" s="128"/>
    </row>
    <row r="119" spans="1:22" ht="27.75" customHeight="1">
      <c r="A119" s="1"/>
      <c r="B119" s="92"/>
      <c r="C119" s="92"/>
      <c r="D119" s="92"/>
      <c r="E119" s="92"/>
      <c r="F119" s="92"/>
      <c r="G119" s="32"/>
      <c r="H119" s="146" t="s">
        <v>43</v>
      </c>
      <c r="I119" s="93"/>
      <c r="J119" s="94"/>
      <c r="K119" s="100"/>
      <c r="L119" s="147">
        <v>250000000</v>
      </c>
      <c r="M119" s="95"/>
      <c r="N119" s="95">
        <f>J119+K119+L119+M119</f>
        <v>250000000</v>
      </c>
      <c r="O119" s="100"/>
      <c r="P119" s="94"/>
      <c r="Q119" s="95"/>
      <c r="R119" s="95">
        <f>+O119+P119+Q119</f>
        <v>0</v>
      </c>
      <c r="S119" s="95">
        <f>N119+R119</f>
        <v>250000000</v>
      </c>
      <c r="T119" s="143">
        <f>IF(ISERROR((N119/S119)*100),0,(N119/S119)*100)</f>
        <v>100</v>
      </c>
      <c r="U119" s="110">
        <f>IF(ISERROR((R119/S119)*100),0,(R119/S119)*100)</f>
        <v>0</v>
      </c>
      <c r="V119" s="128"/>
    </row>
    <row r="120" spans="1:22" ht="27.75" customHeight="1">
      <c r="A120" s="1"/>
      <c r="B120" s="92"/>
      <c r="C120" s="92"/>
      <c r="D120" s="92"/>
      <c r="E120" s="92"/>
      <c r="F120" s="92"/>
      <c r="G120" s="32"/>
      <c r="H120" s="146" t="s">
        <v>31</v>
      </c>
      <c r="I120" s="93"/>
      <c r="J120" s="94"/>
      <c r="K120" s="100"/>
      <c r="L120" s="147">
        <v>47644186</v>
      </c>
      <c r="M120" s="95"/>
      <c r="N120" s="95">
        <f>J120+K120+L120+M120</f>
        <v>47644186</v>
      </c>
      <c r="O120" s="100"/>
      <c r="P120" s="94"/>
      <c r="Q120" s="95"/>
      <c r="R120" s="95">
        <f>+O120+P120+Q120</f>
        <v>0</v>
      </c>
      <c r="S120" s="95">
        <f>N120+R120</f>
        <v>47644186</v>
      </c>
      <c r="T120" s="143">
        <f>IF(ISERROR((N120/S120)*100),0,(N120/S120)*100)</f>
        <v>100</v>
      </c>
      <c r="U120" s="110">
        <f>IF(ISERROR((R120/S120)*100),0,(R120/S120)*100)</f>
        <v>0</v>
      </c>
      <c r="V120" s="128"/>
    </row>
    <row r="121" spans="1:22" ht="27.75" customHeight="1">
      <c r="A121" s="1"/>
      <c r="B121" s="92"/>
      <c r="C121" s="92"/>
      <c r="D121" s="92"/>
      <c r="E121" s="92"/>
      <c r="F121" s="92"/>
      <c r="G121" s="32"/>
      <c r="H121" s="146" t="s">
        <v>44</v>
      </c>
      <c r="I121" s="93"/>
      <c r="J121" s="94"/>
      <c r="K121" s="100"/>
      <c r="L121" s="147">
        <v>47644186</v>
      </c>
      <c r="M121" s="95"/>
      <c r="N121" s="95">
        <f>J121+K121+L121+M121</f>
        <v>47644186</v>
      </c>
      <c r="O121" s="100"/>
      <c r="P121" s="94"/>
      <c r="Q121" s="95"/>
      <c r="R121" s="95">
        <f>+O121+P121+Q121</f>
        <v>0</v>
      </c>
      <c r="S121" s="95">
        <f>N121+R121</f>
        <v>47644186</v>
      </c>
      <c r="T121" s="143">
        <f>IF(ISERROR((N121/S121)*100),0,(N121/S121)*100)</f>
        <v>100</v>
      </c>
      <c r="U121" s="110">
        <f>IF(ISERROR((R121/S121)*100),0,(R121/S121)*100)</f>
        <v>0</v>
      </c>
      <c r="V121" s="128"/>
    </row>
    <row r="122" spans="1:22" ht="27.75" customHeight="1">
      <c r="A122" s="1"/>
      <c r="B122" s="92"/>
      <c r="C122" s="92"/>
      <c r="D122" s="92"/>
      <c r="E122" s="92"/>
      <c r="F122" s="92"/>
      <c r="G122" s="32"/>
      <c r="H122" s="146" t="s">
        <v>45</v>
      </c>
      <c r="I122" s="93"/>
      <c r="J122" s="151">
        <f>IF(ISERROR((J121/J119)*100),0,(J121/J119)*100)</f>
        <v>0</v>
      </c>
      <c r="K122" s="110">
        <f>IF(ISERROR((K121/K119)*100),0,(K121/K119)*100)</f>
        <v>0</v>
      </c>
      <c r="L122" s="152">
        <f>IF(ISERROR((L121/L119)*100),0,(L121/L119)*100)</f>
        <v>19.0576744</v>
      </c>
      <c r="M122" s="143">
        <f aca="true" t="shared" si="49" ref="M122:S122">IF(ISERROR((M121/M119)*100),0,(M121/M119)*100)</f>
        <v>0</v>
      </c>
      <c r="N122" s="143">
        <f t="shared" si="49"/>
        <v>19.0576744</v>
      </c>
      <c r="O122" s="110">
        <f t="shared" si="49"/>
        <v>0</v>
      </c>
      <c r="P122" s="151">
        <f t="shared" si="49"/>
        <v>0</v>
      </c>
      <c r="Q122" s="143">
        <f t="shared" si="49"/>
        <v>0</v>
      </c>
      <c r="R122" s="143">
        <f t="shared" si="49"/>
        <v>0</v>
      </c>
      <c r="S122" s="143">
        <f t="shared" si="49"/>
        <v>19.0576744</v>
      </c>
      <c r="T122" s="143"/>
      <c r="U122" s="110"/>
      <c r="V122" s="128"/>
    </row>
    <row r="123" spans="1:22" ht="27.75" customHeight="1">
      <c r="A123" s="1"/>
      <c r="B123" s="92"/>
      <c r="C123" s="92"/>
      <c r="D123" s="92"/>
      <c r="E123" s="92"/>
      <c r="F123" s="92"/>
      <c r="G123" s="32"/>
      <c r="H123" s="146" t="s">
        <v>46</v>
      </c>
      <c r="I123" s="93"/>
      <c r="J123" s="151">
        <f>IF(ISERROR(+J121/J120*100),0,+J121/J120*100)</f>
        <v>0</v>
      </c>
      <c r="K123" s="110">
        <f aca="true" t="shared" si="50" ref="K123:S123">IF(ISERROR(+K121/K120*100),0,+K121/K120*100)</f>
        <v>0</v>
      </c>
      <c r="L123" s="152">
        <f t="shared" si="50"/>
        <v>100</v>
      </c>
      <c r="M123" s="143">
        <f t="shared" si="50"/>
        <v>0</v>
      </c>
      <c r="N123" s="143">
        <f t="shared" si="50"/>
        <v>100</v>
      </c>
      <c r="O123" s="110">
        <f t="shared" si="50"/>
        <v>0</v>
      </c>
      <c r="P123" s="151">
        <f t="shared" si="50"/>
        <v>0</v>
      </c>
      <c r="Q123" s="143">
        <f t="shared" si="50"/>
        <v>0</v>
      </c>
      <c r="R123" s="143">
        <f t="shared" si="50"/>
        <v>0</v>
      </c>
      <c r="S123" s="143">
        <f t="shared" si="50"/>
        <v>100</v>
      </c>
      <c r="T123" s="143"/>
      <c r="U123" s="110"/>
      <c r="V123" s="128"/>
    </row>
    <row r="124" spans="1:22" ht="27.75" customHeight="1">
      <c r="A124" s="1"/>
      <c r="B124" s="92"/>
      <c r="C124" s="92"/>
      <c r="D124" s="92"/>
      <c r="E124" s="92"/>
      <c r="F124" s="92"/>
      <c r="G124" s="32"/>
      <c r="H124" s="146"/>
      <c r="I124" s="93"/>
      <c r="J124" s="94"/>
      <c r="K124" s="100"/>
      <c r="L124" s="147"/>
      <c r="M124" s="95"/>
      <c r="N124" s="95"/>
      <c r="O124" s="100"/>
      <c r="P124" s="94"/>
      <c r="Q124" s="95"/>
      <c r="R124" s="95"/>
      <c r="S124" s="95"/>
      <c r="T124" s="143"/>
      <c r="U124" s="110"/>
      <c r="V124" s="128"/>
    </row>
    <row r="125" spans="1:22" ht="27.75" customHeight="1">
      <c r="A125" s="1"/>
      <c r="B125" s="92"/>
      <c r="C125" s="92"/>
      <c r="D125" s="92"/>
      <c r="E125" s="92" t="s">
        <v>65</v>
      </c>
      <c r="F125" s="92"/>
      <c r="G125" s="32"/>
      <c r="H125" s="146" t="s">
        <v>66</v>
      </c>
      <c r="I125" s="93"/>
      <c r="J125" s="94"/>
      <c r="K125" s="100"/>
      <c r="L125" s="147"/>
      <c r="M125" s="95"/>
      <c r="N125" s="95"/>
      <c r="O125" s="100"/>
      <c r="P125" s="94"/>
      <c r="Q125" s="95"/>
      <c r="R125" s="95"/>
      <c r="S125" s="95"/>
      <c r="T125" s="143"/>
      <c r="U125" s="110"/>
      <c r="V125" s="128"/>
    </row>
    <row r="126" spans="1:22" ht="27.75" customHeight="1">
      <c r="A126" s="1"/>
      <c r="B126" s="92"/>
      <c r="C126" s="92"/>
      <c r="D126" s="92"/>
      <c r="E126" s="92"/>
      <c r="F126" s="92"/>
      <c r="G126" s="32"/>
      <c r="H126" s="146" t="s">
        <v>43</v>
      </c>
      <c r="I126" s="93"/>
      <c r="J126" s="94">
        <f>+J133</f>
        <v>1745530</v>
      </c>
      <c r="K126" s="100">
        <f>+K133</f>
        <v>4460585</v>
      </c>
      <c r="L126" s="147">
        <f>+L133</f>
        <v>0</v>
      </c>
      <c r="M126" s="95">
        <f>+M133</f>
        <v>0</v>
      </c>
      <c r="N126" s="95">
        <f>+J126+K126+L126+M126</f>
        <v>6206115</v>
      </c>
      <c r="O126" s="100">
        <f aca="true" t="shared" si="51" ref="O126:Q128">+O133</f>
        <v>0</v>
      </c>
      <c r="P126" s="94">
        <f t="shared" si="51"/>
        <v>0</v>
      </c>
      <c r="Q126" s="95">
        <f t="shared" si="51"/>
        <v>0</v>
      </c>
      <c r="R126" s="95">
        <f>+O126+P126+Q126</f>
        <v>0</v>
      </c>
      <c r="S126" s="95">
        <f>N126+R126</f>
        <v>6206115</v>
      </c>
      <c r="T126" s="143">
        <f>IF(ISERROR((N126/S126)*100),0,(N126/S126)*100)</f>
        <v>100</v>
      </c>
      <c r="U126" s="110">
        <f>IF(ISERROR((R126/S126)*100),0,(R126/S126)*100)</f>
        <v>0</v>
      </c>
      <c r="V126" s="128"/>
    </row>
    <row r="127" spans="1:22" ht="27.75" customHeight="1">
      <c r="A127" s="1"/>
      <c r="B127" s="92"/>
      <c r="C127" s="92"/>
      <c r="D127" s="92"/>
      <c r="E127" s="92"/>
      <c r="F127" s="92"/>
      <c r="G127" s="32"/>
      <c r="H127" s="146" t="s">
        <v>31</v>
      </c>
      <c r="I127" s="93"/>
      <c r="J127" s="94">
        <f aca="true" t="shared" si="52" ref="J127:M128">+J134</f>
        <v>1519685</v>
      </c>
      <c r="K127" s="100">
        <f t="shared" si="52"/>
        <v>4460585</v>
      </c>
      <c r="L127" s="147">
        <f t="shared" si="52"/>
        <v>0</v>
      </c>
      <c r="M127" s="95">
        <f t="shared" si="52"/>
        <v>0</v>
      </c>
      <c r="N127" s="95">
        <f>+J127+K127+L127+M127</f>
        <v>5980270</v>
      </c>
      <c r="O127" s="100">
        <f t="shared" si="51"/>
        <v>0</v>
      </c>
      <c r="P127" s="94">
        <f t="shared" si="51"/>
        <v>0</v>
      </c>
      <c r="Q127" s="95">
        <f t="shared" si="51"/>
        <v>0</v>
      </c>
      <c r="R127" s="95">
        <f>+O127+P127+Q127</f>
        <v>0</v>
      </c>
      <c r="S127" s="95">
        <f>N127+R127</f>
        <v>5980270</v>
      </c>
      <c r="T127" s="143">
        <f>IF(ISERROR((N127/S127)*100),0,(N127/S127)*100)</f>
        <v>100</v>
      </c>
      <c r="U127" s="110">
        <f>IF(ISERROR((R127/S127)*100),0,(R127/S127)*100)</f>
        <v>0</v>
      </c>
      <c r="V127" s="128"/>
    </row>
    <row r="128" spans="1:22" ht="27.75" customHeight="1">
      <c r="A128" s="1"/>
      <c r="B128" s="92"/>
      <c r="C128" s="92"/>
      <c r="D128" s="92"/>
      <c r="E128" s="92"/>
      <c r="F128" s="92"/>
      <c r="G128" s="32"/>
      <c r="H128" s="146" t="s">
        <v>44</v>
      </c>
      <c r="I128" s="93"/>
      <c r="J128" s="94">
        <f t="shared" si="52"/>
        <v>1215748</v>
      </c>
      <c r="K128" s="100">
        <f t="shared" si="52"/>
        <v>3512752</v>
      </c>
      <c r="L128" s="147">
        <f t="shared" si="52"/>
        <v>0</v>
      </c>
      <c r="M128" s="95">
        <f t="shared" si="52"/>
        <v>0</v>
      </c>
      <c r="N128" s="95">
        <f>+J128+K128+L128+M128</f>
        <v>4728500</v>
      </c>
      <c r="O128" s="100">
        <f t="shared" si="51"/>
        <v>0</v>
      </c>
      <c r="P128" s="94">
        <f t="shared" si="51"/>
        <v>0</v>
      </c>
      <c r="Q128" s="95">
        <f t="shared" si="51"/>
        <v>0</v>
      </c>
      <c r="R128" s="95">
        <f>+O128+P128+Q128</f>
        <v>0</v>
      </c>
      <c r="S128" s="95">
        <f>N128+R128</f>
        <v>4728500</v>
      </c>
      <c r="T128" s="143">
        <f>IF(ISERROR((N128/S128)*100),0,(N128/S128)*100)</f>
        <v>100</v>
      </c>
      <c r="U128" s="110">
        <f>IF(ISERROR((R128/S128)*100),0,(R128/S128)*100)</f>
        <v>0</v>
      </c>
      <c r="V128" s="128"/>
    </row>
    <row r="129" spans="1:22" ht="27.75" customHeight="1">
      <c r="A129" s="1"/>
      <c r="B129" s="92"/>
      <c r="C129" s="92"/>
      <c r="D129" s="92"/>
      <c r="E129" s="92"/>
      <c r="F129" s="92"/>
      <c r="G129" s="32"/>
      <c r="H129" s="146" t="s">
        <v>45</v>
      </c>
      <c r="I129" s="93"/>
      <c r="J129" s="151">
        <f>IF(ISERROR((J128/J126)*100),0,(J128/J126)*100)</f>
        <v>69.64921828900104</v>
      </c>
      <c r="K129" s="110">
        <f>IF(ISERROR((K128/K126)*100),0,(K128/K126)*100)</f>
        <v>78.75092616775602</v>
      </c>
      <c r="L129" s="152">
        <f>IF(ISERROR((L128/L126)*100),0,(L128/L126)*100)</f>
        <v>0</v>
      </c>
      <c r="M129" s="143">
        <f aca="true" t="shared" si="53" ref="M129:S129">IF(ISERROR((M128/M126)*100),0,(M128/M126)*100)</f>
        <v>0</v>
      </c>
      <c r="N129" s="143">
        <f t="shared" si="53"/>
        <v>76.19098260344838</v>
      </c>
      <c r="O129" s="110">
        <f t="shared" si="53"/>
        <v>0</v>
      </c>
      <c r="P129" s="151">
        <f t="shared" si="53"/>
        <v>0</v>
      </c>
      <c r="Q129" s="143">
        <f t="shared" si="53"/>
        <v>0</v>
      </c>
      <c r="R129" s="143">
        <f t="shared" si="53"/>
        <v>0</v>
      </c>
      <c r="S129" s="143">
        <f t="shared" si="53"/>
        <v>76.19098260344838</v>
      </c>
      <c r="T129" s="143"/>
      <c r="U129" s="110"/>
      <c r="V129" s="128"/>
    </row>
    <row r="130" spans="1:22" ht="27.75" customHeight="1">
      <c r="A130" s="1"/>
      <c r="B130" s="92"/>
      <c r="C130" s="92"/>
      <c r="D130" s="92"/>
      <c r="E130" s="92"/>
      <c r="F130" s="92"/>
      <c r="G130" s="32"/>
      <c r="H130" s="146" t="s">
        <v>46</v>
      </c>
      <c r="I130" s="93"/>
      <c r="J130" s="151">
        <f>IF(ISERROR(+J128/J127*100),0,+J128/J127*100)</f>
        <v>80</v>
      </c>
      <c r="K130" s="110">
        <f aca="true" t="shared" si="54" ref="K130:S130">IF(ISERROR(+K128/K127*100),0,+K128/K127*100)</f>
        <v>78.75092616775602</v>
      </c>
      <c r="L130" s="152">
        <f t="shared" si="54"/>
        <v>0</v>
      </c>
      <c r="M130" s="143">
        <f t="shared" si="54"/>
        <v>0</v>
      </c>
      <c r="N130" s="143">
        <f t="shared" si="54"/>
        <v>79.06833637946113</v>
      </c>
      <c r="O130" s="110">
        <f t="shared" si="54"/>
        <v>0</v>
      </c>
      <c r="P130" s="151">
        <f t="shared" si="54"/>
        <v>0</v>
      </c>
      <c r="Q130" s="143">
        <f t="shared" si="54"/>
        <v>0</v>
      </c>
      <c r="R130" s="143">
        <f t="shared" si="54"/>
        <v>0</v>
      </c>
      <c r="S130" s="143">
        <f t="shared" si="54"/>
        <v>79.06833637946113</v>
      </c>
      <c r="T130" s="143"/>
      <c r="U130" s="110"/>
      <c r="V130" s="128"/>
    </row>
    <row r="131" spans="1:22" ht="27.75" customHeight="1">
      <c r="A131" s="1"/>
      <c r="B131" s="92"/>
      <c r="C131" s="92"/>
      <c r="D131" s="92"/>
      <c r="E131" s="92"/>
      <c r="F131" s="92"/>
      <c r="G131" s="32"/>
      <c r="H131" s="146"/>
      <c r="I131" s="93"/>
      <c r="J131" s="94"/>
      <c r="K131" s="100"/>
      <c r="L131" s="147"/>
      <c r="M131" s="95"/>
      <c r="N131" s="95"/>
      <c r="O131" s="100"/>
      <c r="P131" s="94"/>
      <c r="Q131" s="95"/>
      <c r="R131" s="95"/>
      <c r="S131" s="95"/>
      <c r="T131" s="143"/>
      <c r="U131" s="110"/>
      <c r="V131" s="128"/>
    </row>
    <row r="132" spans="1:22" ht="27.75" customHeight="1">
      <c r="A132" s="1"/>
      <c r="B132" s="92"/>
      <c r="C132" s="92"/>
      <c r="D132" s="92"/>
      <c r="E132" s="92"/>
      <c r="F132" s="92" t="s">
        <v>67</v>
      </c>
      <c r="G132" s="32"/>
      <c r="H132" s="146" t="s">
        <v>68</v>
      </c>
      <c r="I132" s="153" t="s">
        <v>76</v>
      </c>
      <c r="J132" s="94"/>
      <c r="K132" s="100"/>
      <c r="L132" s="147"/>
      <c r="M132" s="95"/>
      <c r="N132" s="95"/>
      <c r="O132" s="100"/>
      <c r="P132" s="94"/>
      <c r="Q132" s="95"/>
      <c r="R132" s="95"/>
      <c r="S132" s="95"/>
      <c r="T132" s="143"/>
      <c r="U132" s="110"/>
      <c r="V132" s="128"/>
    </row>
    <row r="133" spans="1:22" ht="27.75" customHeight="1">
      <c r="A133" s="1"/>
      <c r="B133" s="92"/>
      <c r="C133" s="92"/>
      <c r="D133" s="92"/>
      <c r="E133" s="92"/>
      <c r="F133" s="92"/>
      <c r="G133" s="32"/>
      <c r="H133" s="146" t="s">
        <v>43</v>
      </c>
      <c r="I133" s="93"/>
      <c r="J133" s="94">
        <v>1745530</v>
      </c>
      <c r="K133" s="100">
        <v>4460585</v>
      </c>
      <c r="L133" s="147"/>
      <c r="M133" s="95">
        <v>0</v>
      </c>
      <c r="N133" s="95">
        <f>J133+K133+L133+M133</f>
        <v>6206115</v>
      </c>
      <c r="O133" s="100"/>
      <c r="P133" s="94"/>
      <c r="Q133" s="95"/>
      <c r="R133" s="95">
        <f>+O133+P133+Q133</f>
        <v>0</v>
      </c>
      <c r="S133" s="95">
        <f>N133+R133</f>
        <v>6206115</v>
      </c>
      <c r="T133" s="143">
        <f>IF(ISERROR((N133/S133)*100),0,(N133/S133)*100)</f>
        <v>100</v>
      </c>
      <c r="U133" s="110">
        <f>IF(ISERROR((R133/S133)*100),0,(R133/S133)*100)</f>
        <v>0</v>
      </c>
      <c r="V133" s="128"/>
    </row>
    <row r="134" spans="1:22" ht="27.75" customHeight="1">
      <c r="A134" s="1"/>
      <c r="B134" s="92"/>
      <c r="C134" s="92"/>
      <c r="D134" s="92"/>
      <c r="E134" s="92"/>
      <c r="F134" s="92"/>
      <c r="G134" s="32"/>
      <c r="H134" s="146" t="s">
        <v>31</v>
      </c>
      <c r="I134" s="93"/>
      <c r="J134" s="94">
        <v>1519685</v>
      </c>
      <c r="K134" s="100">
        <v>4460585</v>
      </c>
      <c r="L134" s="147"/>
      <c r="M134" s="95"/>
      <c r="N134" s="95">
        <f>J134+K134+L134+M134</f>
        <v>5980270</v>
      </c>
      <c r="O134" s="100"/>
      <c r="P134" s="94"/>
      <c r="Q134" s="95"/>
      <c r="R134" s="95">
        <f>+O134+P134+Q134</f>
        <v>0</v>
      </c>
      <c r="S134" s="95">
        <f>N134+R134</f>
        <v>5980270</v>
      </c>
      <c r="T134" s="143">
        <f>IF(ISERROR((N134/S134)*100),0,(N134/S134)*100)</f>
        <v>100</v>
      </c>
      <c r="U134" s="110">
        <f>IF(ISERROR((R134/S134)*100),0,(R134/S134)*100)</f>
        <v>0</v>
      </c>
      <c r="V134" s="128"/>
    </row>
    <row r="135" spans="1:22" ht="27.75" customHeight="1">
      <c r="A135" s="1"/>
      <c r="B135" s="92"/>
      <c r="C135" s="92"/>
      <c r="D135" s="92"/>
      <c r="E135" s="92"/>
      <c r="F135" s="92"/>
      <c r="G135" s="32"/>
      <c r="H135" s="146" t="s">
        <v>44</v>
      </c>
      <c r="I135" s="93"/>
      <c r="J135" s="94">
        <v>1215748</v>
      </c>
      <c r="K135" s="100">
        <v>3512752</v>
      </c>
      <c r="L135" s="147"/>
      <c r="M135" s="95"/>
      <c r="N135" s="95">
        <f>J135+K135+L135+M135</f>
        <v>4728500</v>
      </c>
      <c r="O135" s="100"/>
      <c r="P135" s="94"/>
      <c r="Q135" s="95"/>
      <c r="R135" s="95">
        <f>+O135+P135+Q135</f>
        <v>0</v>
      </c>
      <c r="S135" s="95">
        <f>N135+R135</f>
        <v>4728500</v>
      </c>
      <c r="T135" s="143">
        <f>IF(ISERROR((N135/S135)*100),0,(N135/S135)*100)</f>
        <v>100</v>
      </c>
      <c r="U135" s="110">
        <f>IF(ISERROR((R135/S135)*100),0,(R135/S135)*100)</f>
        <v>0</v>
      </c>
      <c r="V135" s="128"/>
    </row>
    <row r="136" spans="1:22" ht="27.75" customHeight="1">
      <c r="A136" s="1"/>
      <c r="B136" s="92"/>
      <c r="C136" s="92"/>
      <c r="D136" s="92"/>
      <c r="E136" s="92"/>
      <c r="F136" s="92"/>
      <c r="G136" s="32"/>
      <c r="H136" s="146" t="s">
        <v>45</v>
      </c>
      <c r="I136" s="93"/>
      <c r="J136" s="151">
        <f>IF(ISERROR((J135/J133)*100),0,(J135/J133)*100)</f>
        <v>69.64921828900104</v>
      </c>
      <c r="K136" s="110">
        <f>IF(ISERROR((K135/K133)*100),0,(K135/K133)*100)</f>
        <v>78.75092616775602</v>
      </c>
      <c r="L136" s="152">
        <f>IF(ISERROR((L135/L133)*100),0,(L135/L133)*100)</f>
        <v>0</v>
      </c>
      <c r="M136" s="143">
        <f aca="true" t="shared" si="55" ref="M136:S136">IF(ISERROR((M135/M133)*100),0,(M135/M133)*100)</f>
        <v>0</v>
      </c>
      <c r="N136" s="143">
        <f t="shared" si="55"/>
        <v>76.19098260344838</v>
      </c>
      <c r="O136" s="110">
        <f t="shared" si="55"/>
        <v>0</v>
      </c>
      <c r="P136" s="151">
        <f t="shared" si="55"/>
        <v>0</v>
      </c>
      <c r="Q136" s="143">
        <f t="shared" si="55"/>
        <v>0</v>
      </c>
      <c r="R136" s="143">
        <f t="shared" si="55"/>
        <v>0</v>
      </c>
      <c r="S136" s="143">
        <f t="shared" si="55"/>
        <v>76.19098260344838</v>
      </c>
      <c r="T136" s="143"/>
      <c r="U136" s="110"/>
      <c r="V136" s="128"/>
    </row>
    <row r="137" spans="1:22" ht="27.75" customHeight="1">
      <c r="A137" s="1"/>
      <c r="B137" s="92"/>
      <c r="C137" s="92"/>
      <c r="D137" s="92"/>
      <c r="E137" s="92"/>
      <c r="F137" s="92"/>
      <c r="G137" s="32"/>
      <c r="H137" s="146" t="s">
        <v>46</v>
      </c>
      <c r="I137" s="93"/>
      <c r="J137" s="151">
        <f>IF(ISERROR(+J135/J134*100),0,+J135/J134*100)</f>
        <v>80</v>
      </c>
      <c r="K137" s="110">
        <f aca="true" t="shared" si="56" ref="K137:S137">IF(ISERROR(+K135/K134*100),0,+K135/K134*100)</f>
        <v>78.75092616775602</v>
      </c>
      <c r="L137" s="152">
        <f t="shared" si="56"/>
        <v>0</v>
      </c>
      <c r="M137" s="143">
        <f t="shared" si="56"/>
        <v>0</v>
      </c>
      <c r="N137" s="143">
        <f t="shared" si="56"/>
        <v>79.06833637946113</v>
      </c>
      <c r="O137" s="110">
        <f t="shared" si="56"/>
        <v>0</v>
      </c>
      <c r="P137" s="151">
        <f t="shared" si="56"/>
        <v>0</v>
      </c>
      <c r="Q137" s="143">
        <f t="shared" si="56"/>
        <v>0</v>
      </c>
      <c r="R137" s="143">
        <f t="shared" si="56"/>
        <v>0</v>
      </c>
      <c r="S137" s="143">
        <f t="shared" si="56"/>
        <v>79.06833637946113</v>
      </c>
      <c r="T137" s="143"/>
      <c r="U137" s="110"/>
      <c r="V137" s="128"/>
    </row>
    <row r="138" spans="1:22" ht="27.75" customHeight="1">
      <c r="A138" s="1"/>
      <c r="B138" s="92"/>
      <c r="C138" s="92"/>
      <c r="D138" s="92"/>
      <c r="E138" s="92"/>
      <c r="F138" s="92"/>
      <c r="G138" s="32"/>
      <c r="H138" s="146"/>
      <c r="I138" s="93"/>
      <c r="J138" s="94"/>
      <c r="K138" s="100"/>
      <c r="L138" s="147"/>
      <c r="M138" s="95"/>
      <c r="N138" s="95"/>
      <c r="O138" s="100"/>
      <c r="P138" s="94"/>
      <c r="Q138" s="95"/>
      <c r="R138" s="95"/>
      <c r="S138" s="95"/>
      <c r="T138" s="143"/>
      <c r="U138" s="110"/>
      <c r="V138" s="128"/>
    </row>
    <row r="139" spans="1:22" ht="27.75" customHeight="1">
      <c r="A139" s="1"/>
      <c r="B139" s="92"/>
      <c r="C139" s="92"/>
      <c r="D139" s="92"/>
      <c r="E139" s="92" t="s">
        <v>69</v>
      </c>
      <c r="F139" s="92"/>
      <c r="G139" s="32"/>
      <c r="H139" s="146" t="s">
        <v>70</v>
      </c>
      <c r="I139" s="93"/>
      <c r="J139" s="94"/>
      <c r="K139" s="100"/>
      <c r="L139" s="147"/>
      <c r="M139" s="95"/>
      <c r="N139" s="95"/>
      <c r="O139" s="100"/>
      <c r="P139" s="94"/>
      <c r="Q139" s="95"/>
      <c r="R139" s="95"/>
      <c r="S139" s="95"/>
      <c r="T139" s="143"/>
      <c r="U139" s="110"/>
      <c r="V139" s="128"/>
    </row>
    <row r="140" spans="1:22" ht="27.75" customHeight="1">
      <c r="A140" s="1"/>
      <c r="B140" s="92"/>
      <c r="C140" s="92"/>
      <c r="D140" s="92"/>
      <c r="E140" s="92"/>
      <c r="F140" s="92"/>
      <c r="G140" s="32"/>
      <c r="H140" s="146"/>
      <c r="I140" s="93"/>
      <c r="J140" s="94"/>
      <c r="K140" s="100"/>
      <c r="L140" s="147"/>
      <c r="M140" s="95"/>
      <c r="N140" s="95"/>
      <c r="O140" s="100"/>
      <c r="P140" s="94"/>
      <c r="Q140" s="95"/>
      <c r="R140" s="95"/>
      <c r="S140" s="95"/>
      <c r="T140" s="143"/>
      <c r="U140" s="110"/>
      <c r="V140" s="128"/>
    </row>
    <row r="141" spans="1:22" ht="27.75" customHeight="1">
      <c r="A141" s="1"/>
      <c r="B141" s="92"/>
      <c r="C141" s="92"/>
      <c r="D141" s="92"/>
      <c r="E141" s="92"/>
      <c r="F141" s="92"/>
      <c r="G141" s="32"/>
      <c r="H141" s="146" t="s">
        <v>43</v>
      </c>
      <c r="I141" s="93"/>
      <c r="J141" s="94">
        <f>+J148</f>
        <v>438998903</v>
      </c>
      <c r="K141" s="100">
        <f>+K148</f>
        <v>1185539853</v>
      </c>
      <c r="L141" s="147">
        <f>+L148</f>
        <v>0</v>
      </c>
      <c r="M141" s="95">
        <f>+M148</f>
        <v>0</v>
      </c>
      <c r="N141" s="95">
        <f>+J141+K141+L141+M141</f>
        <v>1624538756</v>
      </c>
      <c r="O141" s="100">
        <f aca="true" t="shared" si="57" ref="O141:Q143">+O148</f>
        <v>10300000</v>
      </c>
      <c r="P141" s="94">
        <f t="shared" si="57"/>
        <v>0</v>
      </c>
      <c r="Q141" s="95">
        <f t="shared" si="57"/>
        <v>0</v>
      </c>
      <c r="R141" s="95">
        <f>+O141+P141+Q141</f>
        <v>10300000</v>
      </c>
      <c r="S141" s="95">
        <f>+N141+R141</f>
        <v>1634838756</v>
      </c>
      <c r="T141" s="143">
        <f>IF(ISERROR((N141/S141)*100),0,(N141/S141)*100)</f>
        <v>99.36996844721241</v>
      </c>
      <c r="U141" s="110">
        <f>IF(ISERROR((R141/S141)*100),0,(R141/S141)*100)</f>
        <v>0.6300315527875827</v>
      </c>
      <c r="V141" s="128"/>
    </row>
    <row r="142" spans="1:22" ht="27.75" customHeight="1">
      <c r="A142" s="1"/>
      <c r="B142" s="92"/>
      <c r="C142" s="92"/>
      <c r="D142" s="92"/>
      <c r="E142" s="92"/>
      <c r="F142" s="92"/>
      <c r="G142" s="32"/>
      <c r="H142" s="146" t="s">
        <v>31</v>
      </c>
      <c r="I142" s="93"/>
      <c r="J142" s="94">
        <f aca="true" t="shared" si="58" ref="J142:M143">+J149</f>
        <v>420302052</v>
      </c>
      <c r="K142" s="100">
        <f t="shared" si="58"/>
        <v>1165089425</v>
      </c>
      <c r="L142" s="147">
        <f t="shared" si="58"/>
        <v>0</v>
      </c>
      <c r="M142" s="95">
        <f t="shared" si="58"/>
        <v>54000000</v>
      </c>
      <c r="N142" s="95">
        <f>+J142+K142+L142+M142</f>
        <v>1639391477</v>
      </c>
      <c r="O142" s="100">
        <f t="shared" si="57"/>
        <v>10300000</v>
      </c>
      <c r="P142" s="94">
        <f t="shared" si="57"/>
        <v>0</v>
      </c>
      <c r="Q142" s="95">
        <f t="shared" si="57"/>
        <v>0</v>
      </c>
      <c r="R142" s="95">
        <f>+O142+P142+Q142</f>
        <v>10300000</v>
      </c>
      <c r="S142" s="95">
        <f>+N142+R142</f>
        <v>1649691477</v>
      </c>
      <c r="T142" s="143">
        <f>IF(ISERROR((N142/S142)*100),0,(N142/S142)*100)</f>
        <v>99.37564083080971</v>
      </c>
      <c r="U142" s="110">
        <f>IF(ISERROR((R142/S142)*100),0,(R142/S142)*100)</f>
        <v>0.6243591691902763</v>
      </c>
      <c r="V142" s="128"/>
    </row>
    <row r="143" spans="1:22" ht="27.75" customHeight="1">
      <c r="A143" s="1"/>
      <c r="B143" s="92"/>
      <c r="C143" s="92"/>
      <c r="D143" s="92"/>
      <c r="E143" s="92"/>
      <c r="F143" s="92"/>
      <c r="G143" s="32"/>
      <c r="H143" s="146" t="s">
        <v>44</v>
      </c>
      <c r="I143" s="93"/>
      <c r="J143" s="94">
        <f t="shared" si="58"/>
        <v>395914173</v>
      </c>
      <c r="K143" s="100">
        <f t="shared" si="58"/>
        <v>712883751</v>
      </c>
      <c r="L143" s="147">
        <f t="shared" si="58"/>
        <v>0</v>
      </c>
      <c r="M143" s="95">
        <f t="shared" si="58"/>
        <v>54000000</v>
      </c>
      <c r="N143" s="95">
        <f>+J143+K143+L143+M143</f>
        <v>1162797924</v>
      </c>
      <c r="O143" s="100">
        <f t="shared" si="57"/>
        <v>5671579</v>
      </c>
      <c r="P143" s="94">
        <f t="shared" si="57"/>
        <v>0</v>
      </c>
      <c r="Q143" s="95">
        <f t="shared" si="57"/>
        <v>0</v>
      </c>
      <c r="R143" s="95">
        <f>+O143+P143+Q143</f>
        <v>5671579</v>
      </c>
      <c r="S143" s="95">
        <f>+N143+R143</f>
        <v>1168469503</v>
      </c>
      <c r="T143" s="143">
        <f>IF(ISERROR((N143/S143)*100),0,(N143/S143)*100)</f>
        <v>99.51461471733421</v>
      </c>
      <c r="U143" s="110">
        <f>IF(ISERROR((R143/S143)*100),0,(R143/S143)*100)</f>
        <v>0.4853852826657813</v>
      </c>
      <c r="V143" s="128"/>
    </row>
    <row r="144" spans="1:22" ht="27.75" customHeight="1">
      <c r="A144" s="1"/>
      <c r="B144" s="92"/>
      <c r="C144" s="92"/>
      <c r="D144" s="92"/>
      <c r="E144" s="92"/>
      <c r="F144" s="92"/>
      <c r="G144" s="32"/>
      <c r="H144" s="146" t="s">
        <v>45</v>
      </c>
      <c r="I144" s="93"/>
      <c r="J144" s="151">
        <f>IF(ISERROR((J143/J141)*100),0,(J143/J141)*100)</f>
        <v>90.18568618154383</v>
      </c>
      <c r="K144" s="110">
        <f>IF(ISERROR((K143/K141)*100),0,(K143/K141)*100)</f>
        <v>60.13157205943376</v>
      </c>
      <c r="L144" s="152">
        <f>IF(ISERROR((L143/L141)*100),0,(L143/L141)*100)</f>
        <v>0</v>
      </c>
      <c r="M144" s="143">
        <f aca="true" t="shared" si="59" ref="M144:S144">IF(ISERROR((M143/M141)*100),0,(M143/M141)*100)</f>
        <v>0</v>
      </c>
      <c r="N144" s="143">
        <f t="shared" si="59"/>
        <v>71.5771119467217</v>
      </c>
      <c r="O144" s="110">
        <f t="shared" si="59"/>
        <v>55.06387378640777</v>
      </c>
      <c r="P144" s="151">
        <f t="shared" si="59"/>
        <v>0</v>
      </c>
      <c r="Q144" s="143">
        <f t="shared" si="59"/>
        <v>0</v>
      </c>
      <c r="R144" s="143">
        <f t="shared" si="59"/>
        <v>55.06387378640777</v>
      </c>
      <c r="S144" s="143">
        <f t="shared" si="59"/>
        <v>71.47307333592475</v>
      </c>
      <c r="T144" s="143"/>
      <c r="U144" s="110"/>
      <c r="V144" s="128"/>
    </row>
    <row r="145" spans="1:22" ht="27.75" customHeight="1">
      <c r="A145" s="1"/>
      <c r="B145" s="92"/>
      <c r="C145" s="92"/>
      <c r="D145" s="92"/>
      <c r="E145" s="92"/>
      <c r="F145" s="92"/>
      <c r="G145" s="32"/>
      <c r="H145" s="146" t="s">
        <v>46</v>
      </c>
      <c r="I145" s="93"/>
      <c r="J145" s="151">
        <f>IF(ISERROR(+J143/J142*100),0,+J143/J142*100)</f>
        <v>94.19753510982144</v>
      </c>
      <c r="K145" s="110">
        <f aca="true" t="shared" si="60" ref="K145:S145">IF(ISERROR(+K143/K142*100),0,+K143/K142*100)</f>
        <v>61.18704158695801</v>
      </c>
      <c r="L145" s="152">
        <f t="shared" si="60"/>
        <v>0</v>
      </c>
      <c r="M145" s="143">
        <f t="shared" si="60"/>
        <v>100</v>
      </c>
      <c r="N145" s="143">
        <f t="shared" si="60"/>
        <v>70.92863055063937</v>
      </c>
      <c r="O145" s="110">
        <f t="shared" si="60"/>
        <v>55.06387378640777</v>
      </c>
      <c r="P145" s="151">
        <f t="shared" si="60"/>
        <v>0</v>
      </c>
      <c r="Q145" s="143">
        <f t="shared" si="60"/>
        <v>0</v>
      </c>
      <c r="R145" s="143">
        <f t="shared" si="60"/>
        <v>55.06387378640777</v>
      </c>
      <c r="S145" s="143">
        <f t="shared" si="60"/>
        <v>70.82957748711216</v>
      </c>
      <c r="T145" s="143"/>
      <c r="U145" s="110"/>
      <c r="V145" s="128"/>
    </row>
    <row r="146" spans="1:22" ht="27.75" customHeight="1">
      <c r="A146" s="1"/>
      <c r="B146" s="92"/>
      <c r="C146" s="92"/>
      <c r="D146" s="92"/>
      <c r="E146" s="92"/>
      <c r="F146" s="92"/>
      <c r="G146" s="32"/>
      <c r="H146" s="146"/>
      <c r="I146" s="93"/>
      <c r="J146" s="94"/>
      <c r="K146" s="100"/>
      <c r="L146" s="147"/>
      <c r="M146" s="95"/>
      <c r="N146" s="95"/>
      <c r="O146" s="100"/>
      <c r="P146" s="94"/>
      <c r="Q146" s="95"/>
      <c r="R146" s="95"/>
      <c r="S146" s="95"/>
      <c r="T146" s="143"/>
      <c r="U146" s="110"/>
      <c r="V146" s="128"/>
    </row>
    <row r="147" spans="1:22" ht="27.75" customHeight="1">
      <c r="A147" s="1"/>
      <c r="B147" s="92"/>
      <c r="C147" s="92"/>
      <c r="D147" s="92"/>
      <c r="E147" s="92"/>
      <c r="F147" s="92" t="s">
        <v>71</v>
      </c>
      <c r="G147" s="32"/>
      <c r="H147" s="146" t="s">
        <v>72</v>
      </c>
      <c r="I147" s="93"/>
      <c r="J147" s="94"/>
      <c r="K147" s="100"/>
      <c r="L147" s="147"/>
      <c r="M147" s="95"/>
      <c r="N147" s="95"/>
      <c r="O147" s="100"/>
      <c r="P147" s="94"/>
      <c r="Q147" s="95"/>
      <c r="R147" s="95"/>
      <c r="S147" s="95"/>
      <c r="T147" s="143"/>
      <c r="U147" s="110"/>
      <c r="V147" s="128"/>
    </row>
    <row r="148" spans="1:22" ht="27.75" customHeight="1">
      <c r="A148" s="1"/>
      <c r="B148" s="92"/>
      <c r="C148" s="92"/>
      <c r="D148" s="92"/>
      <c r="E148" s="92"/>
      <c r="F148" s="92"/>
      <c r="G148" s="32"/>
      <c r="H148" s="146" t="s">
        <v>43</v>
      </c>
      <c r="I148" s="93"/>
      <c r="J148" s="94">
        <v>438998903</v>
      </c>
      <c r="K148" s="100">
        <v>1185539853</v>
      </c>
      <c r="L148" s="147"/>
      <c r="M148" s="95"/>
      <c r="N148" s="95">
        <f>J148+K148+L148+M148</f>
        <v>1624538756</v>
      </c>
      <c r="O148" s="100">
        <v>10300000</v>
      </c>
      <c r="P148" s="94"/>
      <c r="Q148" s="95"/>
      <c r="R148" s="95">
        <f>+O148+P148+Q148</f>
        <v>10300000</v>
      </c>
      <c r="S148" s="95">
        <f>N148+R148</f>
        <v>1634838756</v>
      </c>
      <c r="T148" s="143">
        <f>IF(ISERROR((N148/S148)*100),0,(N148/S148)*100)</f>
        <v>99.36996844721241</v>
      </c>
      <c r="U148" s="110">
        <f>IF(ISERROR((R148/S148)*100),0,(R148/S148)*100)</f>
        <v>0.6300315527875827</v>
      </c>
      <c r="V148" s="128"/>
    </row>
    <row r="149" spans="1:22" ht="27.75" customHeight="1">
      <c r="A149" s="1"/>
      <c r="B149" s="92"/>
      <c r="C149" s="92"/>
      <c r="D149" s="92"/>
      <c r="E149" s="92"/>
      <c r="F149" s="92"/>
      <c r="G149" s="32"/>
      <c r="H149" s="146" t="s">
        <v>31</v>
      </c>
      <c r="I149" s="93"/>
      <c r="J149" s="94">
        <v>420302052</v>
      </c>
      <c r="K149" s="100">
        <f>1165089425</f>
        <v>1165089425</v>
      </c>
      <c r="L149" s="147"/>
      <c r="M149" s="95">
        <v>54000000</v>
      </c>
      <c r="N149" s="95">
        <f>J149+K149+L149+M149</f>
        <v>1639391477</v>
      </c>
      <c r="O149" s="100">
        <v>10300000</v>
      </c>
      <c r="P149" s="94"/>
      <c r="Q149" s="95"/>
      <c r="R149" s="95">
        <f>+O149+P149+Q149</f>
        <v>10300000</v>
      </c>
      <c r="S149" s="95">
        <f>N149+R149</f>
        <v>1649691477</v>
      </c>
      <c r="T149" s="143">
        <f>IF(ISERROR((N149/S149)*100),0,(N149/S149)*100)</f>
        <v>99.37564083080971</v>
      </c>
      <c r="U149" s="110">
        <f>IF(ISERROR((R149/S149)*100),0,(R149/S149)*100)</f>
        <v>0.6243591691902763</v>
      </c>
      <c r="V149" s="128"/>
    </row>
    <row r="150" spans="1:22" ht="27.75" customHeight="1">
      <c r="A150" s="1"/>
      <c r="B150" s="92"/>
      <c r="C150" s="92"/>
      <c r="D150" s="92"/>
      <c r="E150" s="92"/>
      <c r="F150" s="92"/>
      <c r="G150" s="32"/>
      <c r="H150" s="146" t="s">
        <v>44</v>
      </c>
      <c r="I150" s="93"/>
      <c r="J150" s="94">
        <v>395914173</v>
      </c>
      <c r="K150" s="100">
        <v>712883751</v>
      </c>
      <c r="L150" s="147"/>
      <c r="M150" s="95">
        <v>54000000</v>
      </c>
      <c r="N150" s="95">
        <f>J150+K150+L150+M150</f>
        <v>1162797924</v>
      </c>
      <c r="O150" s="100">
        <v>5671579</v>
      </c>
      <c r="P150" s="94"/>
      <c r="Q150" s="95"/>
      <c r="R150" s="95">
        <f>+O150+P150+Q150</f>
        <v>5671579</v>
      </c>
      <c r="S150" s="95">
        <f>N150+R150</f>
        <v>1168469503</v>
      </c>
      <c r="T150" s="143">
        <f>IF(ISERROR((N150/S150)*100),0,(N150/S150)*100)</f>
        <v>99.51461471733421</v>
      </c>
      <c r="U150" s="110">
        <f>IF(ISERROR((R150/S150)*100),0,(R150/S150)*100)</f>
        <v>0.4853852826657813</v>
      </c>
      <c r="V150" s="128"/>
    </row>
    <row r="151" spans="1:22" ht="27.75" customHeight="1">
      <c r="A151" s="1"/>
      <c r="B151" s="92"/>
      <c r="C151" s="92"/>
      <c r="D151" s="92"/>
      <c r="E151" s="92"/>
      <c r="F151" s="92"/>
      <c r="G151" s="32"/>
      <c r="H151" s="146" t="s">
        <v>45</v>
      </c>
      <c r="I151" s="93"/>
      <c r="J151" s="151">
        <f>IF(ISERROR((J150/J148)*100),0,(J150/J148)*100)</f>
        <v>90.18568618154383</v>
      </c>
      <c r="K151" s="110">
        <f>IF(ISERROR((K150/K148)*100),0,(K150/K148)*100)</f>
        <v>60.13157205943376</v>
      </c>
      <c r="L151" s="152">
        <f>IF(ISERROR((L150/L148)*100),0,(L150/L148)*100)</f>
        <v>0</v>
      </c>
      <c r="M151" s="143">
        <f aca="true" t="shared" si="61" ref="M151:S151">IF(ISERROR((M150/M148)*100),0,(M150/M148)*100)</f>
        <v>0</v>
      </c>
      <c r="N151" s="143">
        <f t="shared" si="61"/>
        <v>71.5771119467217</v>
      </c>
      <c r="O151" s="110">
        <f t="shared" si="61"/>
        <v>55.06387378640777</v>
      </c>
      <c r="P151" s="151">
        <f t="shared" si="61"/>
        <v>0</v>
      </c>
      <c r="Q151" s="143">
        <f t="shared" si="61"/>
        <v>0</v>
      </c>
      <c r="R151" s="143">
        <f t="shared" si="61"/>
        <v>55.06387378640777</v>
      </c>
      <c r="S151" s="143">
        <f t="shared" si="61"/>
        <v>71.47307333592475</v>
      </c>
      <c r="T151" s="143"/>
      <c r="U151" s="110"/>
      <c r="V151" s="128"/>
    </row>
    <row r="152" spans="1:22" ht="27.75" customHeight="1">
      <c r="A152" s="1"/>
      <c r="B152" s="92"/>
      <c r="C152" s="92"/>
      <c r="D152" s="92"/>
      <c r="E152" s="92"/>
      <c r="F152" s="92"/>
      <c r="G152" s="32"/>
      <c r="H152" s="146" t="s">
        <v>46</v>
      </c>
      <c r="I152" s="93"/>
      <c r="J152" s="151">
        <f>IF(ISERROR(+J150/J149*100),0,+J150/J149*100)</f>
        <v>94.19753510982144</v>
      </c>
      <c r="K152" s="110">
        <f aca="true" t="shared" si="62" ref="K152:S152">IF(ISERROR(+K150/K149*100),0,+K150/K149*100)</f>
        <v>61.18704158695801</v>
      </c>
      <c r="L152" s="152">
        <f t="shared" si="62"/>
        <v>0</v>
      </c>
      <c r="M152" s="143">
        <f t="shared" si="62"/>
        <v>100</v>
      </c>
      <c r="N152" s="143">
        <f t="shared" si="62"/>
        <v>70.92863055063937</v>
      </c>
      <c r="O152" s="110">
        <f t="shared" si="62"/>
        <v>55.06387378640777</v>
      </c>
      <c r="P152" s="151">
        <f t="shared" si="62"/>
        <v>0</v>
      </c>
      <c r="Q152" s="143">
        <f t="shared" si="62"/>
        <v>0</v>
      </c>
      <c r="R152" s="143">
        <f t="shared" si="62"/>
        <v>55.06387378640777</v>
      </c>
      <c r="S152" s="143">
        <f t="shared" si="62"/>
        <v>70.82957748711216</v>
      </c>
      <c r="T152" s="143"/>
      <c r="U152" s="110"/>
      <c r="V152" s="128"/>
    </row>
    <row r="153" spans="1:22" ht="27.75" customHeight="1">
      <c r="A153" s="1"/>
      <c r="B153" s="92"/>
      <c r="C153" s="92"/>
      <c r="D153" s="92"/>
      <c r="E153" s="92"/>
      <c r="F153" s="92"/>
      <c r="G153" s="32"/>
      <c r="H153" s="146"/>
      <c r="I153" s="93"/>
      <c r="J153" s="94"/>
      <c r="K153" s="100"/>
      <c r="L153" s="147"/>
      <c r="M153" s="95"/>
      <c r="N153" s="95"/>
      <c r="O153" s="100"/>
      <c r="P153" s="94"/>
      <c r="Q153" s="95"/>
      <c r="R153" s="95"/>
      <c r="S153" s="95"/>
      <c r="T153" s="143"/>
      <c r="U153" s="110"/>
      <c r="V153" s="128"/>
    </row>
    <row r="154" spans="1:22" ht="27.75" customHeight="1">
      <c r="A154" s="1"/>
      <c r="B154" s="92"/>
      <c r="C154" s="92"/>
      <c r="D154" s="92"/>
      <c r="E154" s="92" t="s">
        <v>73</v>
      </c>
      <c r="F154" s="92"/>
      <c r="G154" s="32"/>
      <c r="H154" s="146" t="s">
        <v>74</v>
      </c>
      <c r="I154" s="93"/>
      <c r="J154" s="94"/>
      <c r="K154" s="100"/>
      <c r="L154" s="147"/>
      <c r="M154" s="95"/>
      <c r="N154" s="95"/>
      <c r="O154" s="100"/>
      <c r="P154" s="94"/>
      <c r="Q154" s="95"/>
      <c r="R154" s="95"/>
      <c r="S154" s="95"/>
      <c r="T154" s="143"/>
      <c r="U154" s="110"/>
      <c r="V154" s="128"/>
    </row>
    <row r="155" spans="1:22" ht="27.75" customHeight="1">
      <c r="A155" s="1"/>
      <c r="B155" s="92"/>
      <c r="C155" s="92"/>
      <c r="D155" s="92"/>
      <c r="E155" s="92"/>
      <c r="F155" s="92"/>
      <c r="G155" s="32"/>
      <c r="H155" s="146" t="s">
        <v>43</v>
      </c>
      <c r="I155" s="93"/>
      <c r="J155" s="94">
        <f>+J162</f>
        <v>37403312</v>
      </c>
      <c r="K155" s="100">
        <f>+K162</f>
        <v>30180089</v>
      </c>
      <c r="L155" s="147">
        <f>+L162</f>
        <v>0</v>
      </c>
      <c r="M155" s="95">
        <f>+M162</f>
        <v>38030000</v>
      </c>
      <c r="N155" s="95">
        <f>+J155+K155+L155+M155</f>
        <v>105613401</v>
      </c>
      <c r="O155" s="100">
        <f aca="true" t="shared" si="63" ref="O155:Q157">+O162</f>
        <v>3932000</v>
      </c>
      <c r="P155" s="94">
        <f t="shared" si="63"/>
        <v>0</v>
      </c>
      <c r="Q155" s="95">
        <f t="shared" si="63"/>
        <v>0</v>
      </c>
      <c r="R155" s="95">
        <f>+O155+P155+Q155</f>
        <v>3932000</v>
      </c>
      <c r="S155" s="95">
        <f>+N155+R155</f>
        <v>109545401</v>
      </c>
      <c r="T155" s="143">
        <f>IF(ISERROR((N155/S155)*100),0,(N155/S155)*100)</f>
        <v>96.4106206521623</v>
      </c>
      <c r="U155" s="110">
        <f>IF(ISERROR((R155/S155)*100),0,(R155/S155)*100)</f>
        <v>3.589379347837706</v>
      </c>
      <c r="V155" s="128"/>
    </row>
    <row r="156" spans="1:22" ht="27.75" customHeight="1">
      <c r="A156" s="1"/>
      <c r="B156" s="92"/>
      <c r="C156" s="92"/>
      <c r="D156" s="92"/>
      <c r="E156" s="92"/>
      <c r="F156" s="92"/>
      <c r="G156" s="32"/>
      <c r="H156" s="146" t="s">
        <v>31</v>
      </c>
      <c r="I156" s="93"/>
      <c r="J156" s="94">
        <f aca="true" t="shared" si="64" ref="J156:M157">+J163</f>
        <v>31037611</v>
      </c>
      <c r="K156" s="100">
        <f t="shared" si="64"/>
        <v>28780089</v>
      </c>
      <c r="L156" s="147">
        <f t="shared" si="64"/>
        <v>0</v>
      </c>
      <c r="M156" s="95">
        <f t="shared" si="64"/>
        <v>37148200</v>
      </c>
      <c r="N156" s="95">
        <f>+J156+K156+L156+M156</f>
        <v>96965900</v>
      </c>
      <c r="O156" s="100">
        <f t="shared" si="63"/>
        <v>3932000</v>
      </c>
      <c r="P156" s="94">
        <f t="shared" si="63"/>
        <v>0</v>
      </c>
      <c r="Q156" s="95">
        <f t="shared" si="63"/>
        <v>0</v>
      </c>
      <c r="R156" s="95">
        <f>+O156+P156+Q156</f>
        <v>3932000</v>
      </c>
      <c r="S156" s="95">
        <f>+N156+R156</f>
        <v>100897900</v>
      </c>
      <c r="T156" s="143">
        <f>IF(ISERROR((N156/S156)*100),0,(N156/S156)*100)</f>
        <v>96.1029912416413</v>
      </c>
      <c r="U156" s="110">
        <f>IF(ISERROR((R156/S156)*100),0,(R156/S156)*100)</f>
        <v>3.897008758358697</v>
      </c>
      <c r="V156" s="128"/>
    </row>
    <row r="157" spans="1:22" ht="27.75" customHeight="1">
      <c r="A157" s="1"/>
      <c r="B157" s="92"/>
      <c r="C157" s="92"/>
      <c r="D157" s="92"/>
      <c r="E157" s="92"/>
      <c r="F157" s="92"/>
      <c r="G157" s="32"/>
      <c r="H157" s="146" t="s">
        <v>44</v>
      </c>
      <c r="I157" s="93"/>
      <c r="J157" s="94">
        <f t="shared" si="64"/>
        <v>29975241</v>
      </c>
      <c r="K157" s="100">
        <f t="shared" si="64"/>
        <v>21126062</v>
      </c>
      <c r="L157" s="147">
        <f t="shared" si="64"/>
        <v>0</v>
      </c>
      <c r="M157" s="95">
        <f t="shared" si="64"/>
        <v>19874047</v>
      </c>
      <c r="N157" s="95">
        <f>+J157+K157+L157+M157</f>
        <v>70975350</v>
      </c>
      <c r="O157" s="100">
        <f t="shared" si="63"/>
        <v>0</v>
      </c>
      <c r="P157" s="94">
        <f t="shared" si="63"/>
        <v>0</v>
      </c>
      <c r="Q157" s="95">
        <f t="shared" si="63"/>
        <v>0</v>
      </c>
      <c r="R157" s="95">
        <f>+O157+P157+Q157</f>
        <v>0</v>
      </c>
      <c r="S157" s="95">
        <f>+N157+R157</f>
        <v>70975350</v>
      </c>
      <c r="T157" s="143">
        <f>IF(ISERROR((N157/S157)*100),0,(N157/S157)*100)</f>
        <v>100</v>
      </c>
      <c r="U157" s="110">
        <f>IF(ISERROR((R157/S157)*100),0,(R157/S157)*100)</f>
        <v>0</v>
      </c>
      <c r="V157" s="128"/>
    </row>
    <row r="158" spans="1:22" ht="27.75" customHeight="1">
      <c r="A158" s="1"/>
      <c r="B158" s="92"/>
      <c r="C158" s="92"/>
      <c r="D158" s="92"/>
      <c r="E158" s="92"/>
      <c r="F158" s="92"/>
      <c r="G158" s="32"/>
      <c r="H158" s="146" t="s">
        <v>45</v>
      </c>
      <c r="I158" s="93"/>
      <c r="J158" s="151">
        <f>IF(ISERROR((J157/J155)*100),0,(J157/J155)*100)</f>
        <v>80.14060626502808</v>
      </c>
      <c r="K158" s="110">
        <f>IF(ISERROR((K157/K155)*100),0,(K157/K155)*100)</f>
        <v>69.99999900596715</v>
      </c>
      <c r="L158" s="152">
        <f>IF(ISERROR((L157/L155)*100),0,(L157/L155)*100)</f>
        <v>0</v>
      </c>
      <c r="M158" s="143">
        <f aca="true" t="shared" si="65" ref="M158:S158">IF(ISERROR((M157/M155)*100),0,(M157/M155)*100)</f>
        <v>52.25886668419669</v>
      </c>
      <c r="N158" s="143">
        <f t="shared" si="65"/>
        <v>67.2029773948857</v>
      </c>
      <c r="O158" s="110">
        <f t="shared" si="65"/>
        <v>0</v>
      </c>
      <c r="P158" s="151">
        <f t="shared" si="65"/>
        <v>0</v>
      </c>
      <c r="Q158" s="143">
        <f t="shared" si="65"/>
        <v>0</v>
      </c>
      <c r="R158" s="143">
        <f t="shared" si="65"/>
        <v>0</v>
      </c>
      <c r="S158" s="143">
        <f t="shared" si="65"/>
        <v>64.79080760314164</v>
      </c>
      <c r="T158" s="143"/>
      <c r="U158" s="110"/>
      <c r="V158" s="128"/>
    </row>
    <row r="159" spans="1:22" ht="27.75" customHeight="1">
      <c r="A159" s="1"/>
      <c r="B159" s="92"/>
      <c r="C159" s="92"/>
      <c r="D159" s="92"/>
      <c r="E159" s="92"/>
      <c r="F159" s="92"/>
      <c r="G159" s="32"/>
      <c r="H159" s="146" t="s">
        <v>46</v>
      </c>
      <c r="I159" s="93"/>
      <c r="J159" s="151">
        <f>IF(ISERROR(+J157/J156*100),0,+J157/J156*100)</f>
        <v>96.57715279697268</v>
      </c>
      <c r="K159" s="110">
        <f aca="true" t="shared" si="66" ref="K159:S159">IF(ISERROR(+K157/K156*100),0,+K157/K156*100)</f>
        <v>73.40513088753826</v>
      </c>
      <c r="L159" s="152">
        <f t="shared" si="66"/>
        <v>0</v>
      </c>
      <c r="M159" s="143">
        <f t="shared" si="66"/>
        <v>53.49935393908722</v>
      </c>
      <c r="N159" s="143">
        <f t="shared" si="66"/>
        <v>73.19619577604085</v>
      </c>
      <c r="O159" s="110">
        <f t="shared" si="66"/>
        <v>0</v>
      </c>
      <c r="P159" s="151">
        <f t="shared" si="66"/>
        <v>0</v>
      </c>
      <c r="Q159" s="143">
        <f t="shared" si="66"/>
        <v>0</v>
      </c>
      <c r="R159" s="143">
        <f t="shared" si="66"/>
        <v>0</v>
      </c>
      <c r="S159" s="143">
        <f t="shared" si="66"/>
        <v>70.34373361586317</v>
      </c>
      <c r="T159" s="143"/>
      <c r="U159" s="110"/>
      <c r="V159" s="128"/>
    </row>
    <row r="160" spans="1:22" ht="27.75" customHeight="1">
      <c r="A160" s="1"/>
      <c r="B160" s="92"/>
      <c r="C160" s="92"/>
      <c r="D160" s="92"/>
      <c r="E160" s="92"/>
      <c r="F160" s="92"/>
      <c r="G160" s="32"/>
      <c r="H160" s="146"/>
      <c r="I160" s="93"/>
      <c r="J160" s="94"/>
      <c r="K160" s="100"/>
      <c r="L160" s="147"/>
      <c r="M160" s="95"/>
      <c r="N160" s="95"/>
      <c r="O160" s="100"/>
      <c r="P160" s="94"/>
      <c r="Q160" s="95"/>
      <c r="R160" s="95"/>
      <c r="S160" s="95"/>
      <c r="T160" s="143"/>
      <c r="U160" s="110"/>
      <c r="V160" s="128"/>
    </row>
    <row r="161" spans="1:22" ht="27.75" customHeight="1">
      <c r="A161" s="1"/>
      <c r="B161" s="92"/>
      <c r="C161" s="92"/>
      <c r="D161" s="92"/>
      <c r="E161" s="92"/>
      <c r="F161" s="92" t="s">
        <v>59</v>
      </c>
      <c r="G161" s="32"/>
      <c r="H161" s="146" t="s">
        <v>75</v>
      </c>
      <c r="I161" s="153" t="s">
        <v>76</v>
      </c>
      <c r="J161" s="94"/>
      <c r="K161" s="100"/>
      <c r="L161" s="147"/>
      <c r="M161" s="95"/>
      <c r="N161" s="95"/>
      <c r="O161" s="100"/>
      <c r="P161" s="94"/>
      <c r="Q161" s="95">
        <f>Q168+Q205</f>
        <v>0</v>
      </c>
      <c r="R161" s="95"/>
      <c r="S161" s="95"/>
      <c r="T161" s="143"/>
      <c r="U161" s="110"/>
      <c r="V161" s="128"/>
    </row>
    <row r="162" spans="1:22" ht="27.75" customHeight="1">
      <c r="A162" s="1"/>
      <c r="B162" s="92"/>
      <c r="C162" s="92"/>
      <c r="D162" s="92"/>
      <c r="E162" s="92"/>
      <c r="F162" s="92"/>
      <c r="G162" s="32"/>
      <c r="H162" s="146" t="s">
        <v>43</v>
      </c>
      <c r="I162" s="93"/>
      <c r="J162" s="94">
        <v>37403312</v>
      </c>
      <c r="K162" s="100">
        <v>30180089</v>
      </c>
      <c r="L162" s="147"/>
      <c r="M162" s="95">
        <v>38030000</v>
      </c>
      <c r="N162" s="95">
        <f>J162+K162+L162+M162</f>
        <v>105613401</v>
      </c>
      <c r="O162" s="100">
        <v>3932000</v>
      </c>
      <c r="P162" s="94"/>
      <c r="Q162" s="95">
        <f>Q169+Q206</f>
        <v>0</v>
      </c>
      <c r="R162" s="95">
        <f>+O162+P162+Q162</f>
        <v>3932000</v>
      </c>
      <c r="S162" s="95">
        <f>N162+R162</f>
        <v>109545401</v>
      </c>
      <c r="T162" s="143">
        <f>IF(ISERROR((N162/S162)*100),0,(N162/S162)*100)</f>
        <v>96.4106206521623</v>
      </c>
      <c r="U162" s="110">
        <f>IF(ISERROR((R162/S162)*100),0,(R162/S162)*100)</f>
        <v>3.589379347837706</v>
      </c>
      <c r="V162" s="128"/>
    </row>
    <row r="163" spans="1:22" ht="27.75" customHeight="1">
      <c r="A163" s="1"/>
      <c r="B163" s="92"/>
      <c r="C163" s="92"/>
      <c r="D163" s="92"/>
      <c r="E163" s="92"/>
      <c r="F163" s="92"/>
      <c r="G163" s="32"/>
      <c r="H163" s="146" t="s">
        <v>31</v>
      </c>
      <c r="I163" s="93"/>
      <c r="J163" s="94">
        <v>31037611</v>
      </c>
      <c r="K163" s="100">
        <f>30180089-1400000</f>
        <v>28780089</v>
      </c>
      <c r="L163" s="147"/>
      <c r="M163" s="95">
        <f>35748200+1400000</f>
        <v>37148200</v>
      </c>
      <c r="N163" s="95">
        <f>J163+K163+L163+M163</f>
        <v>96965900</v>
      </c>
      <c r="O163" s="100">
        <v>3932000</v>
      </c>
      <c r="P163" s="94"/>
      <c r="Q163" s="95"/>
      <c r="R163" s="95">
        <f>+O163+P163+Q163</f>
        <v>3932000</v>
      </c>
      <c r="S163" s="95">
        <f>N163+R163</f>
        <v>100897900</v>
      </c>
      <c r="T163" s="143">
        <f>IF(ISERROR((N163/S163)*100),0,(N163/S163)*100)</f>
        <v>96.1029912416413</v>
      </c>
      <c r="U163" s="110">
        <f>IF(ISERROR((R163/S163)*100),0,(R163/S163)*100)</f>
        <v>3.897008758358697</v>
      </c>
      <c r="V163" s="128"/>
    </row>
    <row r="164" spans="1:22" ht="27.75" customHeight="1">
      <c r="A164" s="1"/>
      <c r="B164" s="92"/>
      <c r="C164" s="92"/>
      <c r="D164" s="92"/>
      <c r="E164" s="92"/>
      <c r="F164" s="92"/>
      <c r="G164" s="32"/>
      <c r="H164" s="146" t="s">
        <v>44</v>
      </c>
      <c r="I164" s="93"/>
      <c r="J164" s="94">
        <v>29975241</v>
      </c>
      <c r="K164" s="100">
        <v>21126062</v>
      </c>
      <c r="L164" s="147"/>
      <c r="M164" s="95">
        <v>19874047</v>
      </c>
      <c r="N164" s="95">
        <f>J164+K164+L164+M164</f>
        <v>70975350</v>
      </c>
      <c r="O164" s="100">
        <v>0</v>
      </c>
      <c r="P164" s="94"/>
      <c r="Q164" s="95"/>
      <c r="R164" s="95">
        <f>+O164+P164+Q164</f>
        <v>0</v>
      </c>
      <c r="S164" s="95">
        <f>N164+R164</f>
        <v>70975350</v>
      </c>
      <c r="T164" s="143">
        <f>IF(ISERROR((N164/S164)*100),0,(N164/S164)*100)</f>
        <v>100</v>
      </c>
      <c r="U164" s="110">
        <f>IF(ISERROR((R164/S164)*100),0,(R164/S164)*100)</f>
        <v>0</v>
      </c>
      <c r="V164" s="128"/>
    </row>
    <row r="165" spans="1:22" ht="27.75" customHeight="1">
      <c r="A165" s="1"/>
      <c r="B165" s="92"/>
      <c r="C165" s="92"/>
      <c r="D165" s="92"/>
      <c r="E165" s="92"/>
      <c r="F165" s="92"/>
      <c r="G165" s="32"/>
      <c r="H165" s="146" t="s">
        <v>45</v>
      </c>
      <c r="I165" s="93"/>
      <c r="J165" s="151">
        <f>IF(ISERROR((J164/J162)*100),0,(J164/J162)*100)</f>
        <v>80.14060626502808</v>
      </c>
      <c r="K165" s="110">
        <f>IF(ISERROR((K164/K162)*100),0,(K164/K162)*100)</f>
        <v>69.99999900596715</v>
      </c>
      <c r="L165" s="152">
        <f>IF(ISERROR((L164/L162)*100),0,(L164/L162)*100)</f>
        <v>0</v>
      </c>
      <c r="M165" s="143">
        <f aca="true" t="shared" si="67" ref="M165:S165">IF(ISERROR((M164/M162)*100),0,(M164/M162)*100)</f>
        <v>52.25886668419669</v>
      </c>
      <c r="N165" s="143">
        <f t="shared" si="67"/>
        <v>67.2029773948857</v>
      </c>
      <c r="O165" s="110">
        <f t="shared" si="67"/>
        <v>0</v>
      </c>
      <c r="P165" s="151">
        <f t="shared" si="67"/>
        <v>0</v>
      </c>
      <c r="Q165" s="143">
        <f t="shared" si="67"/>
        <v>0</v>
      </c>
      <c r="R165" s="143">
        <f t="shared" si="67"/>
        <v>0</v>
      </c>
      <c r="S165" s="143">
        <f t="shared" si="67"/>
        <v>64.79080760314164</v>
      </c>
      <c r="T165" s="143"/>
      <c r="U165" s="110"/>
      <c r="V165" s="128"/>
    </row>
    <row r="166" spans="1:22" ht="27.75" customHeight="1">
      <c r="A166" s="1"/>
      <c r="B166" s="92"/>
      <c r="C166" s="92"/>
      <c r="D166" s="92"/>
      <c r="E166" s="92"/>
      <c r="F166" s="92"/>
      <c r="G166" s="32"/>
      <c r="H166" s="146" t="s">
        <v>46</v>
      </c>
      <c r="I166" s="93"/>
      <c r="J166" s="151">
        <f>IF(ISERROR(+J164/J163*100),0,+J164/J163*100)</f>
        <v>96.57715279697268</v>
      </c>
      <c r="K166" s="110">
        <f aca="true" t="shared" si="68" ref="K166:S166">IF(ISERROR(+K164/K163*100),0,+K164/K163*100)</f>
        <v>73.40513088753826</v>
      </c>
      <c r="L166" s="152">
        <f t="shared" si="68"/>
        <v>0</v>
      </c>
      <c r="M166" s="143">
        <f t="shared" si="68"/>
        <v>53.49935393908722</v>
      </c>
      <c r="N166" s="143">
        <f t="shared" si="68"/>
        <v>73.19619577604085</v>
      </c>
      <c r="O166" s="110">
        <f t="shared" si="68"/>
        <v>0</v>
      </c>
      <c r="P166" s="151">
        <f t="shared" si="68"/>
        <v>0</v>
      </c>
      <c r="Q166" s="143">
        <f t="shared" si="68"/>
        <v>0</v>
      </c>
      <c r="R166" s="143">
        <f t="shared" si="68"/>
        <v>0</v>
      </c>
      <c r="S166" s="143">
        <f t="shared" si="68"/>
        <v>70.34373361586317</v>
      </c>
      <c r="T166" s="143"/>
      <c r="U166" s="110"/>
      <c r="V166" s="128"/>
    </row>
    <row r="167" spans="1:22" ht="27.75" customHeight="1">
      <c r="A167" s="1"/>
      <c r="B167" s="92"/>
      <c r="C167" s="92"/>
      <c r="D167" s="92"/>
      <c r="E167" s="92"/>
      <c r="F167" s="92"/>
      <c r="G167" s="32"/>
      <c r="H167" s="146"/>
      <c r="I167" s="93"/>
      <c r="J167" s="94"/>
      <c r="K167" s="100"/>
      <c r="L167" s="147"/>
      <c r="M167" s="95"/>
      <c r="N167" s="95"/>
      <c r="O167" s="100"/>
      <c r="P167" s="94"/>
      <c r="Q167" s="95"/>
      <c r="R167" s="95"/>
      <c r="S167" s="95"/>
      <c r="T167" s="143"/>
      <c r="U167" s="110"/>
      <c r="V167" s="128"/>
    </row>
    <row r="168" spans="1:22" ht="27.75" customHeight="1">
      <c r="A168" s="1"/>
      <c r="B168" s="92"/>
      <c r="C168" s="92"/>
      <c r="D168" s="92"/>
      <c r="E168" s="92"/>
      <c r="F168" s="92"/>
      <c r="G168" s="32"/>
      <c r="H168" s="146"/>
      <c r="I168" s="93"/>
      <c r="J168" s="94"/>
      <c r="K168" s="100"/>
      <c r="L168" s="147"/>
      <c r="M168" s="95"/>
      <c r="N168" s="95"/>
      <c r="O168" s="100"/>
      <c r="P168" s="94"/>
      <c r="Q168" s="95"/>
      <c r="R168" s="95"/>
      <c r="S168" s="95"/>
      <c r="T168" s="143"/>
      <c r="U168" s="110"/>
      <c r="V168" s="128"/>
    </row>
    <row r="169" spans="1:22" ht="27.75" customHeight="1" hidden="1">
      <c r="A169" s="1"/>
      <c r="B169" s="92"/>
      <c r="C169" s="92"/>
      <c r="D169" s="92"/>
      <c r="E169" s="92"/>
      <c r="F169" s="92"/>
      <c r="G169" s="32"/>
      <c r="H169" s="146"/>
      <c r="I169" s="93"/>
      <c r="J169" s="94"/>
      <c r="K169" s="100"/>
      <c r="L169" s="147"/>
      <c r="M169" s="95"/>
      <c r="N169" s="95"/>
      <c r="O169" s="100"/>
      <c r="P169" s="94"/>
      <c r="Q169" s="95"/>
      <c r="R169" s="95"/>
      <c r="S169" s="95"/>
      <c r="T169" s="143"/>
      <c r="U169" s="110"/>
      <c r="V169" s="128"/>
    </row>
    <row r="170" spans="1:22" ht="27.75" customHeight="1" hidden="1">
      <c r="A170" s="1"/>
      <c r="B170" s="92"/>
      <c r="C170" s="92"/>
      <c r="D170" s="92"/>
      <c r="E170" s="92"/>
      <c r="F170" s="92"/>
      <c r="G170" s="32"/>
      <c r="H170" s="146"/>
      <c r="I170" s="93"/>
      <c r="J170" s="94"/>
      <c r="K170" s="100"/>
      <c r="L170" s="147"/>
      <c r="M170" s="95"/>
      <c r="N170" s="95"/>
      <c r="O170" s="100"/>
      <c r="P170" s="94"/>
      <c r="Q170" s="95"/>
      <c r="R170" s="95"/>
      <c r="S170" s="95"/>
      <c r="T170" s="143"/>
      <c r="U170" s="110"/>
      <c r="V170" s="128"/>
    </row>
    <row r="171" spans="1:22" ht="27.75" customHeight="1" hidden="1">
      <c r="A171" s="1"/>
      <c r="B171" s="92"/>
      <c r="C171" s="92"/>
      <c r="D171" s="92"/>
      <c r="E171" s="92"/>
      <c r="F171" s="92"/>
      <c r="G171" s="32"/>
      <c r="H171" s="146"/>
      <c r="I171" s="93"/>
      <c r="J171" s="94"/>
      <c r="K171" s="100"/>
      <c r="L171" s="147"/>
      <c r="M171" s="95"/>
      <c r="N171" s="95"/>
      <c r="O171" s="100"/>
      <c r="P171" s="94"/>
      <c r="Q171" s="95"/>
      <c r="R171" s="95"/>
      <c r="S171" s="95"/>
      <c r="T171" s="143"/>
      <c r="U171" s="110"/>
      <c r="V171" s="128"/>
    </row>
    <row r="172" spans="1:22" ht="27.75" customHeight="1" hidden="1">
      <c r="A172" s="1"/>
      <c r="B172" s="92"/>
      <c r="C172" s="92"/>
      <c r="D172" s="92"/>
      <c r="E172" s="92"/>
      <c r="F172" s="92"/>
      <c r="G172" s="32"/>
      <c r="H172" s="146"/>
      <c r="I172" s="93"/>
      <c r="J172" s="94"/>
      <c r="K172" s="100"/>
      <c r="L172" s="147"/>
      <c r="M172" s="95"/>
      <c r="N172" s="95"/>
      <c r="O172" s="100"/>
      <c r="P172" s="94"/>
      <c r="Q172" s="95"/>
      <c r="R172" s="95"/>
      <c r="S172" s="95"/>
      <c r="T172" s="143"/>
      <c r="U172" s="110"/>
      <c r="V172" s="128"/>
    </row>
    <row r="173" spans="1:22" ht="27.75" customHeight="1" hidden="1">
      <c r="A173" s="1"/>
      <c r="B173" s="92"/>
      <c r="C173" s="92"/>
      <c r="D173" s="92"/>
      <c r="E173" s="92"/>
      <c r="F173" s="92"/>
      <c r="G173" s="32"/>
      <c r="H173" s="146"/>
      <c r="I173" s="93"/>
      <c r="J173" s="94"/>
      <c r="K173" s="100"/>
      <c r="L173" s="147"/>
      <c r="M173" s="95"/>
      <c r="N173" s="95"/>
      <c r="O173" s="100"/>
      <c r="P173" s="94"/>
      <c r="Q173" s="95"/>
      <c r="R173" s="95"/>
      <c r="S173" s="95"/>
      <c r="T173" s="143"/>
      <c r="U173" s="110"/>
      <c r="V173" s="128"/>
    </row>
    <row r="174" spans="1:22" ht="27.75" customHeight="1" hidden="1">
      <c r="A174" s="1"/>
      <c r="B174" s="92"/>
      <c r="C174" s="92"/>
      <c r="D174" s="92"/>
      <c r="E174" s="92"/>
      <c r="F174" s="92"/>
      <c r="G174" s="32"/>
      <c r="H174" s="146"/>
      <c r="I174" s="93"/>
      <c r="J174" s="94"/>
      <c r="K174" s="100"/>
      <c r="L174" s="147"/>
      <c r="M174" s="95"/>
      <c r="N174" s="95"/>
      <c r="O174" s="100"/>
      <c r="P174" s="94"/>
      <c r="Q174" s="95"/>
      <c r="R174" s="95"/>
      <c r="S174" s="95"/>
      <c r="T174" s="143"/>
      <c r="U174" s="110"/>
      <c r="V174" s="128"/>
    </row>
    <row r="175" spans="1:22" ht="27.75" customHeight="1" hidden="1">
      <c r="A175" s="1"/>
      <c r="B175" s="92"/>
      <c r="C175" s="92"/>
      <c r="D175" s="92"/>
      <c r="E175" s="92"/>
      <c r="F175" s="92"/>
      <c r="G175" s="32"/>
      <c r="H175" s="146"/>
      <c r="I175" s="93"/>
      <c r="J175" s="94"/>
      <c r="K175" s="100"/>
      <c r="L175" s="147"/>
      <c r="M175" s="95"/>
      <c r="N175" s="95"/>
      <c r="O175" s="100"/>
      <c r="P175" s="94"/>
      <c r="Q175" s="95"/>
      <c r="R175" s="95"/>
      <c r="S175" s="95"/>
      <c r="T175" s="143"/>
      <c r="U175" s="110"/>
      <c r="V175" s="128"/>
    </row>
    <row r="176" spans="1:22" ht="27.75" customHeight="1" hidden="1">
      <c r="A176" s="1"/>
      <c r="B176" s="92"/>
      <c r="C176" s="92"/>
      <c r="D176" s="92"/>
      <c r="E176" s="92"/>
      <c r="F176" s="92"/>
      <c r="G176" s="32"/>
      <c r="H176" s="146"/>
      <c r="I176" s="93"/>
      <c r="J176" s="94"/>
      <c r="K176" s="100"/>
      <c r="L176" s="147"/>
      <c r="M176" s="95"/>
      <c r="N176" s="95"/>
      <c r="O176" s="100"/>
      <c r="P176" s="94"/>
      <c r="Q176" s="95"/>
      <c r="R176" s="95"/>
      <c r="S176" s="95"/>
      <c r="T176" s="143"/>
      <c r="U176" s="110"/>
      <c r="V176" s="128"/>
    </row>
    <row r="177" spans="1:22" ht="27.75" customHeight="1" hidden="1">
      <c r="A177" s="1"/>
      <c r="B177" s="92"/>
      <c r="C177" s="92"/>
      <c r="D177" s="92"/>
      <c r="E177" s="92"/>
      <c r="F177" s="92"/>
      <c r="G177" s="32"/>
      <c r="H177" s="146"/>
      <c r="I177" s="93"/>
      <c r="J177" s="94"/>
      <c r="K177" s="100"/>
      <c r="L177" s="147"/>
      <c r="M177" s="95"/>
      <c r="N177" s="95"/>
      <c r="O177" s="100"/>
      <c r="P177" s="94"/>
      <c r="Q177" s="95"/>
      <c r="R177" s="95"/>
      <c r="S177" s="95"/>
      <c r="T177" s="143"/>
      <c r="U177" s="110"/>
      <c r="V177" s="128"/>
    </row>
    <row r="178" spans="1:22" ht="27.75" customHeight="1" hidden="1">
      <c r="A178" s="1"/>
      <c r="B178" s="92"/>
      <c r="C178" s="92"/>
      <c r="D178" s="92"/>
      <c r="E178" s="92"/>
      <c r="F178" s="92"/>
      <c r="G178" s="32"/>
      <c r="H178" s="146"/>
      <c r="I178" s="93"/>
      <c r="J178" s="94"/>
      <c r="K178" s="100"/>
      <c r="L178" s="147"/>
      <c r="M178" s="95"/>
      <c r="N178" s="95"/>
      <c r="O178" s="100"/>
      <c r="P178" s="94"/>
      <c r="Q178" s="95"/>
      <c r="R178" s="95"/>
      <c r="S178" s="95"/>
      <c r="T178" s="143"/>
      <c r="U178" s="110"/>
      <c r="V178" s="128"/>
    </row>
    <row r="179" spans="1:22" ht="27.75" customHeight="1" hidden="1">
      <c r="A179" s="1"/>
      <c r="B179" s="92"/>
      <c r="C179" s="92"/>
      <c r="D179" s="92"/>
      <c r="E179" s="92"/>
      <c r="F179" s="92"/>
      <c r="G179" s="32"/>
      <c r="H179" s="146"/>
      <c r="I179" s="93"/>
      <c r="J179" s="94"/>
      <c r="K179" s="100"/>
      <c r="L179" s="147"/>
      <c r="M179" s="95"/>
      <c r="N179" s="95"/>
      <c r="O179" s="100"/>
      <c r="P179" s="94"/>
      <c r="Q179" s="95"/>
      <c r="R179" s="95"/>
      <c r="S179" s="95"/>
      <c r="T179" s="143"/>
      <c r="U179" s="110"/>
      <c r="V179" s="128"/>
    </row>
    <row r="180" spans="1:22" ht="27.75" customHeight="1" hidden="1">
      <c r="A180" s="1"/>
      <c r="B180" s="92"/>
      <c r="C180" s="92"/>
      <c r="D180" s="92"/>
      <c r="E180" s="92"/>
      <c r="F180" s="92"/>
      <c r="G180" s="32"/>
      <c r="H180" s="146"/>
      <c r="I180" s="93"/>
      <c r="J180" s="94"/>
      <c r="K180" s="100"/>
      <c r="L180" s="147"/>
      <c r="M180" s="95"/>
      <c r="N180" s="95"/>
      <c r="O180" s="100"/>
      <c r="P180" s="94"/>
      <c r="Q180" s="95"/>
      <c r="R180" s="95"/>
      <c r="S180" s="95"/>
      <c r="T180" s="143"/>
      <c r="U180" s="110"/>
      <c r="V180" s="128"/>
    </row>
    <row r="181" spans="1:22" ht="27.75" customHeight="1" hidden="1">
      <c r="A181" s="1"/>
      <c r="B181" s="92"/>
      <c r="C181" s="92"/>
      <c r="D181" s="92"/>
      <c r="E181" s="92"/>
      <c r="F181" s="92"/>
      <c r="G181" s="32"/>
      <c r="H181" s="146"/>
      <c r="I181" s="93"/>
      <c r="J181" s="94"/>
      <c r="K181" s="100"/>
      <c r="L181" s="147"/>
      <c r="M181" s="95"/>
      <c r="N181" s="95"/>
      <c r="O181" s="100"/>
      <c r="P181" s="94"/>
      <c r="Q181" s="95"/>
      <c r="R181" s="95"/>
      <c r="S181" s="95"/>
      <c r="T181" s="143"/>
      <c r="U181" s="110"/>
      <c r="V181" s="128"/>
    </row>
    <row r="182" spans="1:22" ht="27.75" customHeight="1" hidden="1">
      <c r="A182" s="1"/>
      <c r="B182" s="92"/>
      <c r="C182" s="92"/>
      <c r="D182" s="92"/>
      <c r="E182" s="92"/>
      <c r="F182" s="92"/>
      <c r="G182" s="32"/>
      <c r="H182" s="146"/>
      <c r="I182" s="93"/>
      <c r="J182" s="94"/>
      <c r="K182" s="100"/>
      <c r="L182" s="147"/>
      <c r="M182" s="95"/>
      <c r="N182" s="95"/>
      <c r="O182" s="100"/>
      <c r="P182" s="94"/>
      <c r="Q182" s="95"/>
      <c r="R182" s="95"/>
      <c r="S182" s="95"/>
      <c r="T182" s="143"/>
      <c r="U182" s="110"/>
      <c r="V182" s="128"/>
    </row>
    <row r="183" spans="1:22" ht="27.75" customHeight="1" hidden="1">
      <c r="A183" s="1"/>
      <c r="B183" s="92"/>
      <c r="C183" s="92"/>
      <c r="D183" s="92"/>
      <c r="E183" s="92"/>
      <c r="F183" s="92"/>
      <c r="G183" s="32"/>
      <c r="H183" s="146"/>
      <c r="I183" s="93"/>
      <c r="J183" s="94"/>
      <c r="K183" s="100"/>
      <c r="L183" s="147"/>
      <c r="M183" s="95"/>
      <c r="N183" s="95"/>
      <c r="O183" s="100"/>
      <c r="P183" s="94"/>
      <c r="Q183" s="95"/>
      <c r="R183" s="95"/>
      <c r="S183" s="95"/>
      <c r="T183" s="143"/>
      <c r="U183" s="110"/>
      <c r="V183" s="128"/>
    </row>
    <row r="184" spans="1:22" ht="27.75" customHeight="1" hidden="1">
      <c r="A184" s="1"/>
      <c r="B184" s="92"/>
      <c r="C184" s="92"/>
      <c r="D184" s="92"/>
      <c r="E184" s="92"/>
      <c r="F184" s="92"/>
      <c r="G184" s="32"/>
      <c r="H184" s="146"/>
      <c r="I184" s="93"/>
      <c r="J184" s="94"/>
      <c r="K184" s="100"/>
      <c r="L184" s="147"/>
      <c r="M184" s="95"/>
      <c r="N184" s="95"/>
      <c r="O184" s="100"/>
      <c r="P184" s="94"/>
      <c r="Q184" s="95"/>
      <c r="R184" s="95"/>
      <c r="S184" s="95"/>
      <c r="T184" s="143"/>
      <c r="U184" s="110"/>
      <c r="V184" s="128"/>
    </row>
    <row r="185" spans="1:22" ht="27.75" customHeight="1" hidden="1">
      <c r="A185" s="1"/>
      <c r="B185" s="92"/>
      <c r="C185" s="92"/>
      <c r="D185" s="92"/>
      <c r="E185" s="92"/>
      <c r="F185" s="92"/>
      <c r="G185" s="32"/>
      <c r="H185" s="146"/>
      <c r="I185" s="93"/>
      <c r="J185" s="94"/>
      <c r="K185" s="100"/>
      <c r="L185" s="147"/>
      <c r="M185" s="95"/>
      <c r="N185" s="95"/>
      <c r="O185" s="100"/>
      <c r="P185" s="94"/>
      <c r="Q185" s="95"/>
      <c r="R185" s="95"/>
      <c r="S185" s="95"/>
      <c r="T185" s="143"/>
      <c r="U185" s="110"/>
      <c r="V185" s="128"/>
    </row>
    <row r="186" spans="1:22" ht="27.75" customHeight="1" hidden="1">
      <c r="A186" s="1"/>
      <c r="B186" s="92"/>
      <c r="C186" s="92"/>
      <c r="D186" s="92"/>
      <c r="E186" s="92"/>
      <c r="F186" s="92"/>
      <c r="G186" s="32"/>
      <c r="H186" s="146"/>
      <c r="I186" s="93"/>
      <c r="J186" s="94"/>
      <c r="K186" s="100"/>
      <c r="L186" s="147"/>
      <c r="M186" s="95"/>
      <c r="N186" s="95"/>
      <c r="O186" s="100"/>
      <c r="P186" s="94"/>
      <c r="Q186" s="95"/>
      <c r="R186" s="95"/>
      <c r="S186" s="95"/>
      <c r="T186" s="143"/>
      <c r="U186" s="110"/>
      <c r="V186" s="128"/>
    </row>
    <row r="187" spans="1:22" ht="27.75" customHeight="1" hidden="1">
      <c r="A187" s="1"/>
      <c r="B187" s="92"/>
      <c r="C187" s="92"/>
      <c r="D187" s="92"/>
      <c r="E187" s="92"/>
      <c r="F187" s="92"/>
      <c r="G187" s="32"/>
      <c r="H187" s="130"/>
      <c r="I187" s="93"/>
      <c r="J187" s="131"/>
      <c r="K187" s="132"/>
      <c r="L187" s="133"/>
      <c r="M187" s="134"/>
      <c r="N187" s="134"/>
      <c r="O187" s="132"/>
      <c r="P187" s="94"/>
      <c r="Q187" s="95"/>
      <c r="R187" s="134"/>
      <c r="S187" s="134"/>
      <c r="T187" s="135"/>
      <c r="U187" s="136"/>
      <c r="V187" s="128"/>
    </row>
    <row r="188" spans="1:22" ht="27.75" customHeight="1" hidden="1">
      <c r="A188" s="1"/>
      <c r="B188" s="92"/>
      <c r="C188" s="92"/>
      <c r="D188" s="92"/>
      <c r="E188" s="92"/>
      <c r="F188" s="92"/>
      <c r="G188" s="32"/>
      <c r="H188" s="130"/>
      <c r="I188" s="93"/>
      <c r="J188" s="137"/>
      <c r="K188" s="137"/>
      <c r="L188" s="137"/>
      <c r="M188" s="137"/>
      <c r="N188" s="134"/>
      <c r="O188" s="132"/>
      <c r="P188" s="96"/>
      <c r="Q188" s="97"/>
      <c r="R188" s="134"/>
      <c r="S188" s="134"/>
      <c r="T188" s="135"/>
      <c r="U188" s="136"/>
      <c r="V188" s="128"/>
    </row>
    <row r="189" spans="1:22" ht="27.75" customHeight="1" hidden="1">
      <c r="A189" s="1"/>
      <c r="B189" s="92"/>
      <c r="C189" s="92"/>
      <c r="D189" s="92"/>
      <c r="E189" s="92"/>
      <c r="F189" s="92"/>
      <c r="G189" s="32"/>
      <c r="H189" s="130"/>
      <c r="I189" s="93"/>
      <c r="J189" s="132"/>
      <c r="K189" s="132"/>
      <c r="L189" s="133"/>
      <c r="M189" s="134"/>
      <c r="N189" s="134"/>
      <c r="O189" s="132"/>
      <c r="P189" s="95"/>
      <c r="Q189" s="95"/>
      <c r="R189" s="134"/>
      <c r="S189" s="134"/>
      <c r="T189" s="135"/>
      <c r="U189" s="136"/>
      <c r="V189" s="128"/>
    </row>
    <row r="190" spans="1:22" ht="27.75" customHeight="1" hidden="1">
      <c r="A190" s="1"/>
      <c r="B190" s="92"/>
      <c r="C190" s="92"/>
      <c r="D190" s="92"/>
      <c r="E190" s="92"/>
      <c r="F190" s="92"/>
      <c r="G190" s="32"/>
      <c r="H190" s="138"/>
      <c r="I190" s="93"/>
      <c r="J190" s="139"/>
      <c r="K190" s="139"/>
      <c r="L190" s="139"/>
      <c r="M190" s="139"/>
      <c r="N190" s="139"/>
      <c r="O190" s="139"/>
      <c r="P190" s="139"/>
      <c r="Q190" s="139"/>
      <c r="R190" s="139"/>
      <c r="S190" s="139"/>
      <c r="T190" s="140"/>
      <c r="U190" s="141"/>
      <c r="V190" s="129"/>
    </row>
    <row r="191" spans="1:22" ht="27.75" customHeight="1" hidden="1">
      <c r="A191" s="1"/>
      <c r="B191" s="92"/>
      <c r="C191" s="92"/>
      <c r="D191" s="92"/>
      <c r="E191" s="92"/>
      <c r="F191" s="92"/>
      <c r="G191" s="32"/>
      <c r="H191" s="142"/>
      <c r="I191" s="98"/>
      <c r="J191" s="139"/>
      <c r="K191" s="139"/>
      <c r="L191" s="139"/>
      <c r="M191" s="139"/>
      <c r="N191" s="139"/>
      <c r="O191" s="139"/>
      <c r="P191" s="139"/>
      <c r="Q191" s="139"/>
      <c r="R191" s="139"/>
      <c r="S191" s="139"/>
      <c r="T191" s="110"/>
      <c r="U191" s="110"/>
      <c r="V191" s="129"/>
    </row>
    <row r="192" spans="1:22" ht="27.75" customHeight="1" hidden="1">
      <c r="A192" s="1"/>
      <c r="B192" s="92"/>
      <c r="C192" s="92"/>
      <c r="D192" s="92"/>
      <c r="E192" s="92"/>
      <c r="F192" s="92"/>
      <c r="G192" s="32"/>
      <c r="H192" s="101"/>
      <c r="I192" s="98"/>
      <c r="J192" s="99"/>
      <c r="K192" s="99"/>
      <c r="L192" s="99"/>
      <c r="M192" s="99"/>
      <c r="N192" s="99"/>
      <c r="O192" s="99"/>
      <c r="P192" s="94"/>
      <c r="Q192" s="100"/>
      <c r="R192" s="100"/>
      <c r="S192" s="100"/>
      <c r="T192" s="110"/>
      <c r="U192" s="110"/>
      <c r="V192" s="129"/>
    </row>
    <row r="193" spans="1:22" ht="27.75" customHeight="1" hidden="1">
      <c r="A193" s="1"/>
      <c r="B193" s="92"/>
      <c r="C193" s="92"/>
      <c r="D193" s="92"/>
      <c r="E193" s="92"/>
      <c r="F193" s="92"/>
      <c r="G193" s="32"/>
      <c r="H193" s="101"/>
      <c r="I193" s="98"/>
      <c r="J193" s="99"/>
      <c r="K193" s="99"/>
      <c r="L193" s="99"/>
      <c r="M193" s="99"/>
      <c r="N193" s="99"/>
      <c r="O193" s="99"/>
      <c r="P193" s="94"/>
      <c r="Q193" s="100"/>
      <c r="R193" s="100"/>
      <c r="S193" s="100"/>
      <c r="T193" s="110"/>
      <c r="U193" s="110"/>
      <c r="V193" s="129"/>
    </row>
    <row r="194" spans="1:22" ht="27.75" customHeight="1" hidden="1">
      <c r="A194" s="1"/>
      <c r="B194" s="92"/>
      <c r="C194" s="92"/>
      <c r="D194" s="92"/>
      <c r="E194" s="92"/>
      <c r="F194" s="92"/>
      <c r="G194" s="32"/>
      <c r="H194" s="101"/>
      <c r="I194" s="98"/>
      <c r="J194" s="99"/>
      <c r="K194" s="99"/>
      <c r="L194" s="99"/>
      <c r="M194" s="99"/>
      <c r="N194" s="99"/>
      <c r="O194" s="99"/>
      <c r="P194" s="94"/>
      <c r="Q194" s="100"/>
      <c r="R194" s="100"/>
      <c r="S194" s="95"/>
      <c r="T194" s="143"/>
      <c r="U194" s="110"/>
      <c r="V194" s="129"/>
    </row>
    <row r="195" spans="1:22" ht="27.75" customHeight="1" hidden="1">
      <c r="A195" s="1"/>
      <c r="B195" s="92"/>
      <c r="C195" s="92"/>
      <c r="D195" s="92"/>
      <c r="E195" s="92"/>
      <c r="F195" s="92"/>
      <c r="G195" s="32"/>
      <c r="H195" s="101"/>
      <c r="I195" s="98"/>
      <c r="J195" s="99"/>
      <c r="K195" s="99"/>
      <c r="L195" s="99"/>
      <c r="M195" s="99"/>
      <c r="N195" s="99"/>
      <c r="O195" s="99"/>
      <c r="P195" s="94"/>
      <c r="Q195" s="100"/>
      <c r="R195" s="100"/>
      <c r="S195" s="95"/>
      <c r="T195" s="143"/>
      <c r="U195" s="110"/>
      <c r="V195" s="129"/>
    </row>
    <row r="196" spans="1:22" ht="27.75" customHeight="1" hidden="1">
      <c r="A196" s="1"/>
      <c r="B196" s="92"/>
      <c r="C196" s="92"/>
      <c r="D196" s="92"/>
      <c r="E196" s="92"/>
      <c r="F196" s="92"/>
      <c r="G196" s="32"/>
      <c r="H196" s="101"/>
      <c r="I196" s="98"/>
      <c r="J196" s="99"/>
      <c r="K196" s="99"/>
      <c r="L196" s="99"/>
      <c r="M196" s="99"/>
      <c r="N196" s="99"/>
      <c r="O196" s="99"/>
      <c r="P196" s="94"/>
      <c r="Q196" s="100"/>
      <c r="R196" s="100"/>
      <c r="S196" s="95"/>
      <c r="T196" s="143"/>
      <c r="U196" s="110"/>
      <c r="V196" s="129"/>
    </row>
    <row r="197" spans="1:22" ht="27.75" customHeight="1" hidden="1">
      <c r="A197" s="1"/>
      <c r="B197" s="92"/>
      <c r="C197" s="92"/>
      <c r="D197" s="92"/>
      <c r="E197" s="92"/>
      <c r="F197" s="92"/>
      <c r="G197" s="32"/>
      <c r="H197" s="101"/>
      <c r="I197" s="98"/>
      <c r="J197" s="111"/>
      <c r="K197" s="111"/>
      <c r="L197" s="111"/>
      <c r="M197" s="111"/>
      <c r="N197" s="111"/>
      <c r="O197" s="99"/>
      <c r="P197" s="94"/>
      <c r="Q197" s="100"/>
      <c r="R197" s="100"/>
      <c r="S197" s="111"/>
      <c r="T197" s="140"/>
      <c r="U197" s="141"/>
      <c r="V197" s="129"/>
    </row>
    <row r="198" spans="1:22" ht="27.75" customHeight="1" hidden="1">
      <c r="A198" s="1"/>
      <c r="B198" s="92"/>
      <c r="C198" s="92"/>
      <c r="D198" s="92"/>
      <c r="E198" s="92"/>
      <c r="F198" s="92"/>
      <c r="G198" s="32"/>
      <c r="H198" s="101"/>
      <c r="I198" s="98"/>
      <c r="J198" s="111"/>
      <c r="K198" s="111"/>
      <c r="L198" s="111"/>
      <c r="M198" s="111"/>
      <c r="N198" s="111"/>
      <c r="O198" s="99"/>
      <c r="P198" s="94"/>
      <c r="Q198" s="100"/>
      <c r="R198" s="100"/>
      <c r="S198" s="111"/>
      <c r="T198" s="110"/>
      <c r="U198" s="110"/>
      <c r="V198" s="129"/>
    </row>
    <row r="199" spans="1:22" ht="27.75" customHeight="1" hidden="1">
      <c r="A199" s="1"/>
      <c r="B199" s="92"/>
      <c r="C199" s="92"/>
      <c r="D199" s="92"/>
      <c r="E199" s="92"/>
      <c r="F199" s="92"/>
      <c r="G199" s="32"/>
      <c r="H199" s="101"/>
      <c r="I199" s="98"/>
      <c r="J199" s="99"/>
      <c r="K199" s="99"/>
      <c r="L199" s="99"/>
      <c r="M199" s="99"/>
      <c r="N199" s="99"/>
      <c r="O199" s="99"/>
      <c r="P199" s="94"/>
      <c r="Q199" s="100"/>
      <c r="R199" s="100"/>
      <c r="S199" s="100"/>
      <c r="T199" s="110"/>
      <c r="U199" s="110"/>
      <c r="V199" s="129"/>
    </row>
    <row r="200" spans="1:22" ht="27.75" customHeight="1" hidden="1">
      <c r="A200" s="1"/>
      <c r="B200" s="92"/>
      <c r="C200" s="92"/>
      <c r="D200" s="92"/>
      <c r="E200" s="92"/>
      <c r="F200" s="92"/>
      <c r="G200" s="32"/>
      <c r="H200" s="101"/>
      <c r="I200" s="98"/>
      <c r="J200" s="99"/>
      <c r="K200" s="99"/>
      <c r="L200" s="99"/>
      <c r="M200" s="99"/>
      <c r="N200" s="99"/>
      <c r="O200" s="99"/>
      <c r="P200" s="94"/>
      <c r="Q200" s="100"/>
      <c r="R200" s="100"/>
      <c r="S200" s="100"/>
      <c r="T200" s="110"/>
      <c r="U200" s="110"/>
      <c r="V200" s="129"/>
    </row>
    <row r="201" spans="1:22" ht="27.75" customHeight="1" hidden="1">
      <c r="A201" s="1"/>
      <c r="B201" s="92"/>
      <c r="C201" s="92"/>
      <c r="D201" s="92"/>
      <c r="E201" s="92"/>
      <c r="F201" s="92"/>
      <c r="G201" s="32"/>
      <c r="H201" s="101"/>
      <c r="I201" s="98"/>
      <c r="J201" s="99"/>
      <c r="K201" s="99"/>
      <c r="L201" s="99"/>
      <c r="M201" s="99"/>
      <c r="N201" s="99"/>
      <c r="O201" s="99"/>
      <c r="P201" s="94"/>
      <c r="Q201" s="100"/>
      <c r="R201" s="100"/>
      <c r="S201" s="95"/>
      <c r="T201" s="143"/>
      <c r="U201" s="110"/>
      <c r="V201" s="129"/>
    </row>
    <row r="202" spans="1:22" ht="27.75" customHeight="1" hidden="1">
      <c r="A202" s="1"/>
      <c r="B202" s="92"/>
      <c r="C202" s="92"/>
      <c r="D202" s="92"/>
      <c r="E202" s="92"/>
      <c r="F202" s="92"/>
      <c r="G202" s="32"/>
      <c r="H202" s="101"/>
      <c r="I202" s="98"/>
      <c r="J202" s="99"/>
      <c r="K202" s="99"/>
      <c r="L202" s="99"/>
      <c r="M202" s="99"/>
      <c r="N202" s="99"/>
      <c r="O202" s="99"/>
      <c r="P202" s="94"/>
      <c r="Q202" s="100"/>
      <c r="R202" s="100"/>
      <c r="S202" s="95"/>
      <c r="T202" s="143"/>
      <c r="U202" s="110"/>
      <c r="V202" s="129"/>
    </row>
    <row r="203" spans="1:22" ht="27.75" customHeight="1" hidden="1">
      <c r="A203" s="1"/>
      <c r="B203" s="92"/>
      <c r="C203" s="92"/>
      <c r="D203" s="92"/>
      <c r="E203" s="92"/>
      <c r="F203" s="92"/>
      <c r="G203" s="32"/>
      <c r="H203" s="101"/>
      <c r="I203" s="98"/>
      <c r="J203" s="99"/>
      <c r="K203" s="99"/>
      <c r="L203" s="99"/>
      <c r="M203" s="99"/>
      <c r="N203" s="99"/>
      <c r="O203" s="99"/>
      <c r="P203" s="94"/>
      <c r="Q203" s="100"/>
      <c r="R203" s="100"/>
      <c r="S203" s="95"/>
      <c r="T203" s="143"/>
      <c r="U203" s="110"/>
      <c r="V203" s="129"/>
    </row>
    <row r="204" spans="1:22" ht="27.75" customHeight="1" hidden="1">
      <c r="A204" s="1"/>
      <c r="B204" s="92"/>
      <c r="C204" s="92"/>
      <c r="D204" s="92"/>
      <c r="E204" s="92"/>
      <c r="F204" s="92"/>
      <c r="G204" s="32"/>
      <c r="H204" s="101"/>
      <c r="I204" s="98"/>
      <c r="J204" s="111"/>
      <c r="K204" s="111"/>
      <c r="L204" s="111"/>
      <c r="M204" s="111"/>
      <c r="N204" s="111"/>
      <c r="O204" s="99"/>
      <c r="P204" s="94"/>
      <c r="Q204" s="100"/>
      <c r="R204" s="100"/>
      <c r="S204" s="111"/>
      <c r="T204" s="140"/>
      <c r="U204" s="141"/>
      <c r="V204" s="129"/>
    </row>
    <row r="205" spans="1:22" ht="27.75" customHeight="1" hidden="1">
      <c r="A205" s="1"/>
      <c r="B205" s="92"/>
      <c r="C205" s="92"/>
      <c r="D205" s="92"/>
      <c r="E205" s="92"/>
      <c r="F205" s="92"/>
      <c r="G205" s="32"/>
      <c r="H205" s="101"/>
      <c r="I205" s="98"/>
      <c r="J205" s="111"/>
      <c r="K205" s="111"/>
      <c r="L205" s="111"/>
      <c r="M205" s="111"/>
      <c r="N205" s="111"/>
      <c r="O205" s="99"/>
      <c r="P205" s="94"/>
      <c r="Q205" s="100"/>
      <c r="R205" s="100"/>
      <c r="S205" s="111"/>
      <c r="T205" s="110"/>
      <c r="U205" s="110"/>
      <c r="V205" s="129"/>
    </row>
    <row r="206" spans="1:22" ht="27.75" customHeight="1" hidden="1">
      <c r="A206" s="1"/>
      <c r="B206" s="92"/>
      <c r="C206" s="92"/>
      <c r="D206" s="92"/>
      <c r="E206" s="92"/>
      <c r="F206" s="92"/>
      <c r="G206" s="32"/>
      <c r="H206" s="101"/>
      <c r="I206" s="98"/>
      <c r="J206" s="99"/>
      <c r="K206" s="99"/>
      <c r="L206" s="99"/>
      <c r="M206" s="99"/>
      <c r="N206" s="99"/>
      <c r="O206" s="99"/>
      <c r="P206" s="94"/>
      <c r="Q206" s="100"/>
      <c r="R206" s="100"/>
      <c r="S206" s="100"/>
      <c r="T206" s="110"/>
      <c r="U206" s="110"/>
      <c r="V206" s="129"/>
    </row>
    <row r="207" spans="1:22" ht="27.75" customHeight="1" hidden="1">
      <c r="A207" s="1"/>
      <c r="B207" s="92"/>
      <c r="C207" s="92"/>
      <c r="D207" s="92"/>
      <c r="E207" s="92"/>
      <c r="F207" s="92"/>
      <c r="G207" s="32"/>
      <c r="H207" s="101"/>
      <c r="I207" s="98"/>
      <c r="J207" s="99"/>
      <c r="K207" s="99"/>
      <c r="L207" s="99"/>
      <c r="M207" s="99"/>
      <c r="N207" s="99"/>
      <c r="O207" s="99"/>
      <c r="P207" s="94"/>
      <c r="Q207" s="100"/>
      <c r="R207" s="100"/>
      <c r="S207" s="100"/>
      <c r="T207" s="110"/>
      <c r="U207" s="110"/>
      <c r="V207" s="129"/>
    </row>
    <row r="208" spans="1:22" ht="27.75" customHeight="1" hidden="1">
      <c r="A208" s="1"/>
      <c r="B208" s="92"/>
      <c r="C208" s="92"/>
      <c r="D208" s="92"/>
      <c r="E208" s="92"/>
      <c r="F208" s="92"/>
      <c r="G208" s="32"/>
      <c r="H208" s="101"/>
      <c r="I208" s="98"/>
      <c r="J208" s="99"/>
      <c r="K208" s="99"/>
      <c r="L208" s="99"/>
      <c r="M208" s="99"/>
      <c r="N208" s="99"/>
      <c r="O208" s="99"/>
      <c r="P208" s="94"/>
      <c r="Q208" s="100"/>
      <c r="R208" s="100"/>
      <c r="S208" s="95"/>
      <c r="T208" s="143"/>
      <c r="U208" s="110"/>
      <c r="V208" s="129"/>
    </row>
    <row r="209" spans="1:22" ht="27.75" customHeight="1" hidden="1">
      <c r="A209" s="1"/>
      <c r="B209" s="92"/>
      <c r="C209" s="92"/>
      <c r="D209" s="92"/>
      <c r="E209" s="92"/>
      <c r="F209" s="92"/>
      <c r="G209" s="32"/>
      <c r="H209" s="101"/>
      <c r="I209" s="98"/>
      <c r="J209" s="99"/>
      <c r="K209" s="99"/>
      <c r="L209" s="99"/>
      <c r="M209" s="99"/>
      <c r="N209" s="99"/>
      <c r="O209" s="99"/>
      <c r="P209" s="94"/>
      <c r="Q209" s="100"/>
      <c r="R209" s="100"/>
      <c r="S209" s="95"/>
      <c r="T209" s="143"/>
      <c r="U209" s="110"/>
      <c r="V209" s="129"/>
    </row>
    <row r="210" spans="1:22" ht="27.75" customHeight="1" hidden="1">
      <c r="A210" s="1"/>
      <c r="B210" s="92"/>
      <c r="C210" s="92"/>
      <c r="D210" s="92"/>
      <c r="E210" s="92"/>
      <c r="F210" s="92"/>
      <c r="G210" s="32"/>
      <c r="H210" s="101"/>
      <c r="I210" s="98"/>
      <c r="J210" s="99"/>
      <c r="K210" s="99"/>
      <c r="L210" s="99"/>
      <c r="M210" s="99"/>
      <c r="N210" s="99"/>
      <c r="O210" s="99"/>
      <c r="P210" s="94"/>
      <c r="Q210" s="100"/>
      <c r="R210" s="100"/>
      <c r="S210" s="95"/>
      <c r="T210" s="143"/>
      <c r="U210" s="110"/>
      <c r="V210" s="129"/>
    </row>
    <row r="211" spans="1:22" ht="27.75" customHeight="1" hidden="1">
      <c r="A211" s="1"/>
      <c r="B211" s="92"/>
      <c r="C211" s="92"/>
      <c r="D211" s="92"/>
      <c r="E211" s="92"/>
      <c r="F211" s="92"/>
      <c r="G211" s="32"/>
      <c r="H211" s="101"/>
      <c r="I211" s="98"/>
      <c r="J211" s="111"/>
      <c r="K211" s="111"/>
      <c r="L211" s="111"/>
      <c r="M211" s="111"/>
      <c r="N211" s="111"/>
      <c r="O211" s="99"/>
      <c r="P211" s="94"/>
      <c r="Q211" s="100"/>
      <c r="R211" s="100"/>
      <c r="S211" s="111"/>
      <c r="T211" s="140"/>
      <c r="U211" s="141"/>
      <c r="V211" s="129"/>
    </row>
    <row r="212" spans="1:22" ht="27.75" customHeight="1" hidden="1">
      <c r="A212" s="1"/>
      <c r="B212" s="92"/>
      <c r="C212" s="92"/>
      <c r="D212" s="92"/>
      <c r="E212" s="92"/>
      <c r="F212" s="92"/>
      <c r="G212" s="32"/>
      <c r="H212" s="101"/>
      <c r="I212" s="98"/>
      <c r="J212" s="111"/>
      <c r="K212" s="111"/>
      <c r="L212" s="111"/>
      <c r="M212" s="111"/>
      <c r="N212" s="111"/>
      <c r="O212" s="99"/>
      <c r="P212" s="94"/>
      <c r="Q212" s="100"/>
      <c r="R212" s="100"/>
      <c r="S212" s="111"/>
      <c r="T212" s="110"/>
      <c r="U212" s="110"/>
      <c r="V212" s="129"/>
    </row>
    <row r="213" spans="1:22" ht="27.75" customHeight="1" hidden="1">
      <c r="A213" s="1"/>
      <c r="B213" s="92"/>
      <c r="C213" s="92"/>
      <c r="D213" s="92"/>
      <c r="E213" s="92"/>
      <c r="F213" s="92"/>
      <c r="G213" s="32"/>
      <c r="H213" s="101"/>
      <c r="I213" s="98"/>
      <c r="J213" s="99"/>
      <c r="K213" s="99"/>
      <c r="L213" s="99"/>
      <c r="M213" s="99"/>
      <c r="N213" s="99"/>
      <c r="O213" s="99"/>
      <c r="P213" s="94"/>
      <c r="Q213" s="100"/>
      <c r="R213" s="100"/>
      <c r="S213" s="100"/>
      <c r="T213" s="110"/>
      <c r="U213" s="110"/>
      <c r="V213" s="129"/>
    </row>
    <row r="214" spans="1:22" ht="27.75" customHeight="1" hidden="1">
      <c r="A214" s="1"/>
      <c r="B214" s="92"/>
      <c r="C214" s="92"/>
      <c r="D214" s="92"/>
      <c r="E214" s="92"/>
      <c r="F214" s="92"/>
      <c r="G214" s="32"/>
      <c r="H214" s="101"/>
      <c r="I214" s="98"/>
      <c r="J214" s="99"/>
      <c r="K214" s="99"/>
      <c r="L214" s="99"/>
      <c r="M214" s="99"/>
      <c r="N214" s="99"/>
      <c r="O214" s="99"/>
      <c r="P214" s="94"/>
      <c r="Q214" s="100"/>
      <c r="R214" s="100"/>
      <c r="S214" s="100"/>
      <c r="T214" s="110"/>
      <c r="U214" s="110"/>
      <c r="V214" s="129"/>
    </row>
    <row r="215" spans="1:22" ht="27.75" customHeight="1" hidden="1">
      <c r="A215" s="1"/>
      <c r="B215" s="92"/>
      <c r="C215" s="92"/>
      <c r="D215" s="92"/>
      <c r="E215" s="92"/>
      <c r="F215" s="92"/>
      <c r="G215" s="32"/>
      <c r="H215" s="101"/>
      <c r="I215" s="98"/>
      <c r="J215" s="99"/>
      <c r="K215" s="99"/>
      <c r="L215" s="99"/>
      <c r="M215" s="99"/>
      <c r="N215" s="99"/>
      <c r="O215" s="99"/>
      <c r="P215" s="94"/>
      <c r="Q215" s="100"/>
      <c r="R215" s="100"/>
      <c r="S215" s="95"/>
      <c r="T215" s="143"/>
      <c r="U215" s="110"/>
      <c r="V215" s="129"/>
    </row>
    <row r="216" spans="1:22" ht="27.75" customHeight="1" hidden="1">
      <c r="A216" s="1"/>
      <c r="B216" s="92"/>
      <c r="C216" s="92"/>
      <c r="D216" s="92"/>
      <c r="E216" s="92"/>
      <c r="F216" s="92"/>
      <c r="G216" s="32"/>
      <c r="H216" s="101"/>
      <c r="I216" s="98"/>
      <c r="J216" s="99"/>
      <c r="K216" s="99"/>
      <c r="L216" s="99"/>
      <c r="M216" s="99"/>
      <c r="N216" s="99"/>
      <c r="O216" s="99"/>
      <c r="P216" s="94"/>
      <c r="Q216" s="100"/>
      <c r="R216" s="100"/>
      <c r="S216" s="95"/>
      <c r="T216" s="143"/>
      <c r="U216" s="110"/>
      <c r="V216" s="129"/>
    </row>
    <row r="217" spans="1:22" ht="27.75" customHeight="1" hidden="1">
      <c r="A217" s="1"/>
      <c r="B217" s="92"/>
      <c r="C217" s="92"/>
      <c r="D217" s="92"/>
      <c r="E217" s="92"/>
      <c r="F217" s="92"/>
      <c r="G217" s="32"/>
      <c r="H217" s="144"/>
      <c r="I217" s="93"/>
      <c r="J217" s="99"/>
      <c r="K217" s="99"/>
      <c r="L217" s="99"/>
      <c r="M217" s="99"/>
      <c r="N217" s="99"/>
      <c r="O217" s="99"/>
      <c r="P217" s="94"/>
      <c r="Q217" s="100"/>
      <c r="R217" s="100"/>
      <c r="S217" s="95"/>
      <c r="T217" s="143"/>
      <c r="U217" s="110"/>
      <c r="V217" s="128"/>
    </row>
    <row r="218" spans="1:22" ht="27.75" customHeight="1" hidden="1">
      <c r="A218" s="1"/>
      <c r="B218" s="92"/>
      <c r="C218" s="92"/>
      <c r="D218" s="92"/>
      <c r="E218" s="92"/>
      <c r="F218" s="92"/>
      <c r="G218" s="32"/>
      <c r="H218" s="144"/>
      <c r="I218" s="93"/>
      <c r="J218" s="111"/>
      <c r="K218" s="111"/>
      <c r="L218" s="111"/>
      <c r="M218" s="111"/>
      <c r="N218" s="111"/>
      <c r="O218" s="100"/>
      <c r="P218" s="94"/>
      <c r="Q218" s="100"/>
      <c r="R218" s="100"/>
      <c r="S218" s="111"/>
      <c r="T218" s="140"/>
      <c r="U218" s="141"/>
      <c r="V218" s="128"/>
    </row>
    <row r="219" spans="1:22" ht="27.75" customHeight="1" hidden="1">
      <c r="A219" s="1"/>
      <c r="B219" s="92"/>
      <c r="C219" s="92"/>
      <c r="D219" s="92"/>
      <c r="E219" s="92"/>
      <c r="F219" s="92"/>
      <c r="G219" s="32"/>
      <c r="H219" s="144"/>
      <c r="I219" s="93"/>
      <c r="J219" s="111"/>
      <c r="K219" s="111"/>
      <c r="L219" s="111"/>
      <c r="M219" s="111"/>
      <c r="N219" s="111"/>
      <c r="O219" s="100"/>
      <c r="P219" s="94"/>
      <c r="Q219" s="100"/>
      <c r="R219" s="100"/>
      <c r="S219" s="111"/>
      <c r="T219" s="110"/>
      <c r="U219" s="110"/>
      <c r="V219" s="128"/>
    </row>
    <row r="220" spans="1:22" ht="27.75" customHeight="1" hidden="1">
      <c r="A220" s="1"/>
      <c r="B220" s="92"/>
      <c r="C220" s="92"/>
      <c r="D220" s="92"/>
      <c r="E220" s="92"/>
      <c r="F220" s="92"/>
      <c r="G220" s="32"/>
      <c r="H220" s="144"/>
      <c r="I220" s="93"/>
      <c r="J220" s="99"/>
      <c r="K220" s="100"/>
      <c r="L220" s="99"/>
      <c r="M220" s="100"/>
      <c r="N220" s="100"/>
      <c r="O220" s="100"/>
      <c r="P220" s="94"/>
      <c r="Q220" s="100"/>
      <c r="R220" s="100"/>
      <c r="S220" s="100"/>
      <c r="T220" s="110"/>
      <c r="U220" s="110"/>
      <c r="V220" s="128"/>
    </row>
    <row r="221" spans="1:22" ht="27.75" customHeight="1" hidden="1">
      <c r="A221" s="1"/>
      <c r="B221" s="92"/>
      <c r="C221" s="92"/>
      <c r="D221" s="92"/>
      <c r="E221" s="92"/>
      <c r="F221" s="92"/>
      <c r="G221" s="32"/>
      <c r="H221" s="145"/>
      <c r="I221" s="93"/>
      <c r="J221" s="99"/>
      <c r="K221" s="100"/>
      <c r="L221" s="99"/>
      <c r="M221" s="100"/>
      <c r="N221" s="100"/>
      <c r="O221" s="100"/>
      <c r="P221" s="94"/>
      <c r="Q221" s="100"/>
      <c r="R221" s="100"/>
      <c r="S221" s="100"/>
      <c r="T221" s="110"/>
      <c r="U221" s="110"/>
      <c r="V221" s="128"/>
    </row>
    <row r="222" spans="1:22" ht="27.75" customHeight="1" hidden="1">
      <c r="A222" s="1"/>
      <c r="B222" s="92"/>
      <c r="C222" s="92"/>
      <c r="D222" s="92"/>
      <c r="E222" s="92"/>
      <c r="F222" s="92"/>
      <c r="G222" s="32"/>
      <c r="H222" s="144"/>
      <c r="I222" s="93"/>
      <c r="J222" s="99"/>
      <c r="K222" s="100"/>
      <c r="L222" s="99"/>
      <c r="M222" s="100"/>
      <c r="N222" s="99"/>
      <c r="O222" s="100"/>
      <c r="P222" s="94"/>
      <c r="Q222" s="100"/>
      <c r="R222" s="100"/>
      <c r="S222" s="95"/>
      <c r="T222" s="143"/>
      <c r="U222" s="110"/>
      <c r="V222" s="128"/>
    </row>
    <row r="223" spans="1:22" ht="27.75" customHeight="1" hidden="1">
      <c r="A223" s="1"/>
      <c r="B223" s="92"/>
      <c r="C223" s="92"/>
      <c r="D223" s="92"/>
      <c r="E223" s="92"/>
      <c r="F223" s="92"/>
      <c r="G223" s="32"/>
      <c r="H223" s="144"/>
      <c r="I223" s="93"/>
      <c r="J223" s="99"/>
      <c r="K223" s="100"/>
      <c r="L223" s="99"/>
      <c r="M223" s="100"/>
      <c r="N223" s="99"/>
      <c r="O223" s="100"/>
      <c r="P223" s="94"/>
      <c r="Q223" s="100"/>
      <c r="R223" s="100"/>
      <c r="S223" s="95"/>
      <c r="T223" s="143"/>
      <c r="U223" s="110"/>
      <c r="V223" s="128"/>
    </row>
    <row r="224" spans="1:22" ht="27.75" customHeight="1" hidden="1">
      <c r="A224" s="1"/>
      <c r="B224" s="92"/>
      <c r="C224" s="92"/>
      <c r="D224" s="92"/>
      <c r="E224" s="92"/>
      <c r="F224" s="92"/>
      <c r="G224" s="32"/>
      <c r="H224" s="144"/>
      <c r="I224" s="93"/>
      <c r="J224" s="99"/>
      <c r="K224" s="100"/>
      <c r="L224" s="99"/>
      <c r="M224" s="100"/>
      <c r="N224" s="99"/>
      <c r="O224" s="100"/>
      <c r="P224" s="94"/>
      <c r="Q224" s="100"/>
      <c r="R224" s="100"/>
      <c r="S224" s="95"/>
      <c r="T224" s="143"/>
      <c r="U224" s="110"/>
      <c r="V224" s="128"/>
    </row>
    <row r="225" spans="1:22" ht="27.75" customHeight="1" hidden="1">
      <c r="A225" s="1"/>
      <c r="B225" s="92"/>
      <c r="C225" s="92"/>
      <c r="D225" s="92"/>
      <c r="E225" s="92"/>
      <c r="F225" s="92"/>
      <c r="G225" s="32"/>
      <c r="H225" s="144"/>
      <c r="I225" s="93"/>
      <c r="J225" s="111"/>
      <c r="K225" s="111"/>
      <c r="L225" s="111"/>
      <c r="M225" s="111"/>
      <c r="N225" s="111"/>
      <c r="O225" s="100"/>
      <c r="P225" s="94"/>
      <c r="Q225" s="100"/>
      <c r="R225" s="100"/>
      <c r="S225" s="111"/>
      <c r="T225" s="140"/>
      <c r="U225" s="141"/>
      <c r="V225" s="128"/>
    </row>
    <row r="226" spans="1:22" ht="27.75" customHeight="1" hidden="1">
      <c r="A226" s="1"/>
      <c r="B226" s="92"/>
      <c r="C226" s="92"/>
      <c r="D226" s="92"/>
      <c r="E226" s="92"/>
      <c r="F226" s="92"/>
      <c r="G226" s="32"/>
      <c r="H226" s="144"/>
      <c r="I226" s="93"/>
      <c r="J226" s="111"/>
      <c r="K226" s="111"/>
      <c r="L226" s="111"/>
      <c r="M226" s="111"/>
      <c r="N226" s="111"/>
      <c r="O226" s="100"/>
      <c r="P226" s="94"/>
      <c r="Q226" s="100"/>
      <c r="R226" s="100"/>
      <c r="S226" s="111"/>
      <c r="T226" s="110"/>
      <c r="U226" s="110"/>
      <c r="V226" s="128"/>
    </row>
    <row r="227" spans="1:22" ht="27.75" customHeight="1" hidden="1">
      <c r="A227" s="1"/>
      <c r="B227" s="92"/>
      <c r="C227" s="92"/>
      <c r="D227" s="92"/>
      <c r="E227" s="92"/>
      <c r="F227" s="92"/>
      <c r="G227" s="32"/>
      <c r="H227" s="144"/>
      <c r="I227" s="93"/>
      <c r="J227" s="99"/>
      <c r="K227" s="100"/>
      <c r="L227" s="99"/>
      <c r="M227" s="100"/>
      <c r="N227" s="100"/>
      <c r="O227" s="100"/>
      <c r="P227" s="94"/>
      <c r="Q227" s="100"/>
      <c r="R227" s="100"/>
      <c r="S227" s="100"/>
      <c r="T227" s="110"/>
      <c r="U227" s="110"/>
      <c r="V227" s="128"/>
    </row>
    <row r="228" spans="1:22" ht="27.75" customHeight="1" hidden="1">
      <c r="A228" s="1"/>
      <c r="B228" s="92"/>
      <c r="C228" s="92"/>
      <c r="D228" s="92"/>
      <c r="E228" s="92"/>
      <c r="F228" s="92"/>
      <c r="G228" s="32"/>
      <c r="H228" s="144"/>
      <c r="I228" s="93"/>
      <c r="J228" s="99"/>
      <c r="K228" s="100"/>
      <c r="L228" s="99"/>
      <c r="M228" s="100"/>
      <c r="N228" s="100"/>
      <c r="O228" s="100"/>
      <c r="P228" s="94"/>
      <c r="Q228" s="100"/>
      <c r="R228" s="100"/>
      <c r="S228" s="100"/>
      <c r="T228" s="110"/>
      <c r="U228" s="110"/>
      <c r="V228" s="128"/>
    </row>
    <row r="229" spans="1:22" ht="27.75" customHeight="1" hidden="1">
      <c r="A229" s="1"/>
      <c r="B229" s="92"/>
      <c r="C229" s="92"/>
      <c r="D229" s="92"/>
      <c r="E229" s="92"/>
      <c r="F229" s="92"/>
      <c r="G229" s="32"/>
      <c r="H229" s="144"/>
      <c r="I229" s="93"/>
      <c r="J229" s="99"/>
      <c r="K229" s="99"/>
      <c r="L229" s="99"/>
      <c r="M229" s="99"/>
      <c r="N229" s="99"/>
      <c r="O229" s="99"/>
      <c r="P229" s="94"/>
      <c r="Q229" s="100"/>
      <c r="R229" s="100"/>
      <c r="S229" s="95"/>
      <c r="T229" s="143"/>
      <c r="U229" s="110"/>
      <c r="V229" s="128"/>
    </row>
    <row r="230" spans="1:22" ht="27.75" customHeight="1" hidden="1">
      <c r="A230" s="1"/>
      <c r="B230" s="92"/>
      <c r="C230" s="92"/>
      <c r="D230" s="92"/>
      <c r="E230" s="92"/>
      <c r="F230" s="92"/>
      <c r="G230" s="32"/>
      <c r="H230" s="144"/>
      <c r="I230" s="93"/>
      <c r="J230" s="99"/>
      <c r="K230" s="99"/>
      <c r="L230" s="99"/>
      <c r="M230" s="99"/>
      <c r="N230" s="99"/>
      <c r="O230" s="99"/>
      <c r="P230" s="94"/>
      <c r="Q230" s="100"/>
      <c r="R230" s="100"/>
      <c r="S230" s="95"/>
      <c r="T230" s="143"/>
      <c r="U230" s="110"/>
      <c r="V230" s="128"/>
    </row>
    <row r="231" spans="1:22" ht="27.75" customHeight="1" hidden="1">
      <c r="A231" s="1"/>
      <c r="B231" s="92"/>
      <c r="C231" s="92"/>
      <c r="D231" s="92"/>
      <c r="E231" s="92"/>
      <c r="F231" s="92"/>
      <c r="G231" s="32"/>
      <c r="H231" s="144"/>
      <c r="I231" s="93"/>
      <c r="J231" s="99"/>
      <c r="K231" s="99"/>
      <c r="L231" s="99"/>
      <c r="M231" s="99"/>
      <c r="N231" s="99"/>
      <c r="O231" s="99"/>
      <c r="P231" s="94"/>
      <c r="Q231" s="100"/>
      <c r="R231" s="100"/>
      <c r="S231" s="95"/>
      <c r="T231" s="143"/>
      <c r="U231" s="110"/>
      <c r="V231" s="128"/>
    </row>
    <row r="232" spans="1:22" ht="27.75" customHeight="1" hidden="1">
      <c r="A232" s="1"/>
      <c r="B232" s="92"/>
      <c r="C232" s="92"/>
      <c r="D232" s="92"/>
      <c r="E232" s="92"/>
      <c r="F232" s="92"/>
      <c r="G232" s="32"/>
      <c r="H232" s="144"/>
      <c r="I232" s="93"/>
      <c r="J232" s="111"/>
      <c r="K232" s="111"/>
      <c r="L232" s="111"/>
      <c r="M232" s="111"/>
      <c r="N232" s="111"/>
      <c r="O232" s="111"/>
      <c r="P232" s="94"/>
      <c r="Q232" s="100"/>
      <c r="R232" s="111"/>
      <c r="S232" s="111"/>
      <c r="T232" s="140"/>
      <c r="U232" s="141"/>
      <c r="V232" s="128"/>
    </row>
    <row r="233" spans="1:22" ht="27.75" customHeight="1" hidden="1">
      <c r="A233" s="1"/>
      <c r="B233" s="92"/>
      <c r="C233" s="92"/>
      <c r="D233" s="92"/>
      <c r="E233" s="92"/>
      <c r="F233" s="92"/>
      <c r="G233" s="32"/>
      <c r="H233" s="144"/>
      <c r="I233" s="93"/>
      <c r="J233" s="111"/>
      <c r="K233" s="111"/>
      <c r="L233" s="111"/>
      <c r="M233" s="111"/>
      <c r="N233" s="111"/>
      <c r="O233" s="111"/>
      <c r="P233" s="94"/>
      <c r="Q233" s="100"/>
      <c r="R233" s="111"/>
      <c r="S233" s="111"/>
      <c r="T233" s="110"/>
      <c r="U233" s="110"/>
      <c r="V233" s="128"/>
    </row>
    <row r="234" spans="1:22" ht="27.75" customHeight="1" hidden="1">
      <c r="A234" s="1"/>
      <c r="B234" s="92"/>
      <c r="C234" s="92"/>
      <c r="D234" s="92"/>
      <c r="E234" s="92"/>
      <c r="F234" s="92"/>
      <c r="G234" s="32"/>
      <c r="H234" s="144"/>
      <c r="I234" s="93"/>
      <c r="J234" s="99"/>
      <c r="K234" s="100"/>
      <c r="L234" s="99"/>
      <c r="M234" s="100"/>
      <c r="N234" s="100"/>
      <c r="O234" s="100"/>
      <c r="P234" s="94"/>
      <c r="Q234" s="100"/>
      <c r="R234" s="100"/>
      <c r="S234" s="100"/>
      <c r="T234" s="110"/>
      <c r="U234" s="110"/>
      <c r="V234" s="128"/>
    </row>
    <row r="235" spans="1:22" ht="27.75" customHeight="1" hidden="1">
      <c r="A235" s="1"/>
      <c r="B235" s="92"/>
      <c r="C235" s="92"/>
      <c r="D235" s="92"/>
      <c r="E235" s="92"/>
      <c r="F235" s="92"/>
      <c r="G235" s="32"/>
      <c r="H235" s="144"/>
      <c r="I235" s="93"/>
      <c r="J235" s="99"/>
      <c r="K235" s="100"/>
      <c r="L235" s="99"/>
      <c r="M235" s="100"/>
      <c r="N235" s="100"/>
      <c r="O235" s="100"/>
      <c r="P235" s="94"/>
      <c r="Q235" s="100"/>
      <c r="R235" s="100"/>
      <c r="S235" s="100"/>
      <c r="T235" s="110"/>
      <c r="U235" s="110"/>
      <c r="V235" s="128"/>
    </row>
    <row r="236" spans="1:22" ht="27.75" customHeight="1" hidden="1">
      <c r="A236" s="1"/>
      <c r="B236" s="92"/>
      <c r="C236" s="92"/>
      <c r="D236" s="92"/>
      <c r="E236" s="92"/>
      <c r="F236" s="92"/>
      <c r="G236" s="32"/>
      <c r="H236" s="144"/>
      <c r="I236" s="93"/>
      <c r="J236" s="99"/>
      <c r="K236" s="99"/>
      <c r="L236" s="99"/>
      <c r="M236" s="99"/>
      <c r="N236" s="99"/>
      <c r="O236" s="99"/>
      <c r="P236" s="94"/>
      <c r="Q236" s="100"/>
      <c r="R236" s="100"/>
      <c r="S236" s="95"/>
      <c r="T236" s="143"/>
      <c r="U236" s="110"/>
      <c r="V236" s="128"/>
    </row>
    <row r="237" spans="1:22" ht="27.75" customHeight="1" hidden="1">
      <c r="A237" s="1"/>
      <c r="B237" s="92"/>
      <c r="C237" s="92"/>
      <c r="D237" s="92"/>
      <c r="E237" s="92"/>
      <c r="F237" s="92"/>
      <c r="G237" s="32"/>
      <c r="H237" s="144"/>
      <c r="I237" s="93"/>
      <c r="J237" s="99"/>
      <c r="K237" s="99"/>
      <c r="L237" s="99"/>
      <c r="M237" s="99"/>
      <c r="N237" s="99"/>
      <c r="O237" s="99"/>
      <c r="P237" s="94"/>
      <c r="Q237" s="100"/>
      <c r="R237" s="100"/>
      <c r="S237" s="95"/>
      <c r="T237" s="143"/>
      <c r="U237" s="110"/>
      <c r="V237" s="128"/>
    </row>
    <row r="238" spans="1:22" ht="27.75" customHeight="1" hidden="1">
      <c r="A238" s="1"/>
      <c r="B238" s="92"/>
      <c r="C238" s="92"/>
      <c r="D238" s="92"/>
      <c r="E238" s="92"/>
      <c r="F238" s="92"/>
      <c r="G238" s="32"/>
      <c r="H238" s="144"/>
      <c r="I238" s="93"/>
      <c r="J238" s="99"/>
      <c r="K238" s="99"/>
      <c r="L238" s="99"/>
      <c r="M238" s="99"/>
      <c r="N238" s="99"/>
      <c r="O238" s="99"/>
      <c r="P238" s="94"/>
      <c r="Q238" s="100"/>
      <c r="R238" s="100"/>
      <c r="S238" s="95"/>
      <c r="T238" s="143"/>
      <c r="U238" s="110"/>
      <c r="V238" s="128"/>
    </row>
    <row r="239" spans="1:22" ht="27.75" customHeight="1" hidden="1">
      <c r="A239" s="1"/>
      <c r="B239" s="92"/>
      <c r="C239" s="92"/>
      <c r="D239" s="92"/>
      <c r="E239" s="92"/>
      <c r="F239" s="92"/>
      <c r="G239" s="32"/>
      <c r="H239" s="144"/>
      <c r="I239" s="93"/>
      <c r="J239" s="111"/>
      <c r="K239" s="111"/>
      <c r="L239" s="111"/>
      <c r="M239" s="111"/>
      <c r="N239" s="111"/>
      <c r="O239" s="111"/>
      <c r="P239" s="94"/>
      <c r="Q239" s="100"/>
      <c r="R239" s="111"/>
      <c r="S239" s="111"/>
      <c r="T239" s="140"/>
      <c r="U239" s="141"/>
      <c r="V239" s="128"/>
    </row>
    <row r="240" spans="1:22" ht="27.75" customHeight="1" hidden="1">
      <c r="A240" s="1"/>
      <c r="B240" s="92"/>
      <c r="C240" s="92"/>
      <c r="D240" s="92"/>
      <c r="E240" s="92"/>
      <c r="F240" s="92"/>
      <c r="G240" s="32"/>
      <c r="H240" s="144"/>
      <c r="I240" s="93"/>
      <c r="J240" s="111"/>
      <c r="K240" s="111"/>
      <c r="L240" s="111"/>
      <c r="M240" s="111"/>
      <c r="N240" s="111"/>
      <c r="O240" s="111"/>
      <c r="P240" s="94"/>
      <c r="Q240" s="100"/>
      <c r="R240" s="111"/>
      <c r="S240" s="111"/>
      <c r="T240" s="110"/>
      <c r="U240" s="110"/>
      <c r="V240" s="128"/>
    </row>
    <row r="241" spans="1:22" ht="27.75" customHeight="1" hidden="1">
      <c r="A241" s="1"/>
      <c r="B241" s="92"/>
      <c r="C241" s="92"/>
      <c r="D241" s="92"/>
      <c r="E241" s="92"/>
      <c r="F241" s="92"/>
      <c r="G241" s="32"/>
      <c r="H241" s="144"/>
      <c r="I241" s="93"/>
      <c r="J241" s="99"/>
      <c r="K241" s="100"/>
      <c r="L241" s="99"/>
      <c r="M241" s="100"/>
      <c r="N241" s="100"/>
      <c r="O241" s="100"/>
      <c r="P241" s="94"/>
      <c r="Q241" s="100"/>
      <c r="R241" s="100"/>
      <c r="S241" s="100"/>
      <c r="T241" s="110"/>
      <c r="U241" s="110"/>
      <c r="V241" s="128"/>
    </row>
    <row r="242" spans="1:22" ht="27.75" customHeight="1" hidden="1">
      <c r="A242" s="1"/>
      <c r="B242" s="92"/>
      <c r="C242" s="92"/>
      <c r="D242" s="92"/>
      <c r="E242" s="92"/>
      <c r="F242" s="92"/>
      <c r="G242" s="32"/>
      <c r="H242" s="144"/>
      <c r="I242" s="93"/>
      <c r="J242" s="99"/>
      <c r="K242" s="100"/>
      <c r="L242" s="99"/>
      <c r="M242" s="100"/>
      <c r="N242" s="100"/>
      <c r="O242" s="100"/>
      <c r="P242" s="94"/>
      <c r="Q242" s="100"/>
      <c r="R242" s="100"/>
      <c r="S242" s="100"/>
      <c r="T242" s="110"/>
      <c r="U242" s="110"/>
      <c r="V242" s="128"/>
    </row>
    <row r="243" spans="1:22" ht="27.75" customHeight="1" hidden="1">
      <c r="A243" s="1"/>
      <c r="B243" s="92"/>
      <c r="C243" s="92"/>
      <c r="D243" s="92"/>
      <c r="E243" s="92"/>
      <c r="F243" s="92"/>
      <c r="G243" s="32"/>
      <c r="H243" s="144"/>
      <c r="I243" s="93"/>
      <c r="J243" s="99"/>
      <c r="K243" s="99"/>
      <c r="L243" s="99"/>
      <c r="M243" s="99"/>
      <c r="N243" s="99"/>
      <c r="O243" s="99"/>
      <c r="P243" s="94"/>
      <c r="Q243" s="100"/>
      <c r="R243" s="100"/>
      <c r="S243" s="95"/>
      <c r="T243" s="143"/>
      <c r="U243" s="110"/>
      <c r="V243" s="128"/>
    </row>
    <row r="244" spans="1:22" ht="27.75" customHeight="1" hidden="1">
      <c r="A244" s="1"/>
      <c r="B244" s="92"/>
      <c r="C244" s="92"/>
      <c r="D244" s="92"/>
      <c r="E244" s="92"/>
      <c r="F244" s="92"/>
      <c r="G244" s="32"/>
      <c r="H244" s="144"/>
      <c r="I244" s="93"/>
      <c r="J244" s="99"/>
      <c r="K244" s="99"/>
      <c r="L244" s="99"/>
      <c r="M244" s="99"/>
      <c r="N244" s="99"/>
      <c r="O244" s="99"/>
      <c r="P244" s="94"/>
      <c r="Q244" s="100"/>
      <c r="R244" s="100"/>
      <c r="S244" s="95"/>
      <c r="T244" s="143"/>
      <c r="U244" s="110"/>
      <c r="V244" s="128"/>
    </row>
    <row r="245" spans="1:22" ht="27.75" customHeight="1" hidden="1">
      <c r="A245" s="1"/>
      <c r="B245" s="92"/>
      <c r="C245" s="92"/>
      <c r="D245" s="92"/>
      <c r="E245" s="92"/>
      <c r="F245" s="92"/>
      <c r="G245" s="32"/>
      <c r="H245" s="144"/>
      <c r="I245" s="93"/>
      <c r="J245" s="99"/>
      <c r="K245" s="99"/>
      <c r="L245" s="99"/>
      <c r="M245" s="99"/>
      <c r="N245" s="99"/>
      <c r="O245" s="99"/>
      <c r="P245" s="94"/>
      <c r="Q245" s="100"/>
      <c r="R245" s="100"/>
      <c r="S245" s="95"/>
      <c r="T245" s="143"/>
      <c r="U245" s="110"/>
      <c r="V245" s="128"/>
    </row>
    <row r="246" spans="1:22" ht="27.75" customHeight="1" hidden="1">
      <c r="A246" s="1"/>
      <c r="B246" s="92"/>
      <c r="C246" s="92"/>
      <c r="D246" s="92"/>
      <c r="E246" s="92"/>
      <c r="F246" s="92"/>
      <c r="G246" s="32"/>
      <c r="H246" s="144"/>
      <c r="I246" s="93"/>
      <c r="J246" s="111"/>
      <c r="K246" s="111"/>
      <c r="L246" s="111"/>
      <c r="M246" s="111"/>
      <c r="N246" s="111"/>
      <c r="O246" s="111"/>
      <c r="P246" s="94"/>
      <c r="Q246" s="100"/>
      <c r="R246" s="111"/>
      <c r="S246" s="111"/>
      <c r="T246" s="140"/>
      <c r="U246" s="141"/>
      <c r="V246" s="128"/>
    </row>
    <row r="247" spans="1:22" ht="27.75" customHeight="1" hidden="1">
      <c r="A247" s="1"/>
      <c r="B247" s="92"/>
      <c r="C247" s="92"/>
      <c r="D247" s="92"/>
      <c r="E247" s="92"/>
      <c r="F247" s="92"/>
      <c r="G247" s="32"/>
      <c r="H247" s="144"/>
      <c r="I247" s="93"/>
      <c r="J247" s="111"/>
      <c r="K247" s="111"/>
      <c r="L247" s="111"/>
      <c r="M247" s="111"/>
      <c r="N247" s="111"/>
      <c r="O247" s="111"/>
      <c r="P247" s="94"/>
      <c r="Q247" s="100"/>
      <c r="R247" s="111"/>
      <c r="S247" s="111"/>
      <c r="T247" s="110"/>
      <c r="U247" s="110"/>
      <c r="V247" s="128"/>
    </row>
    <row r="248" spans="1:22" ht="27.75" customHeight="1" hidden="1">
      <c r="A248" s="1"/>
      <c r="B248" s="92"/>
      <c r="C248" s="92"/>
      <c r="D248" s="92"/>
      <c r="E248" s="92"/>
      <c r="F248" s="92"/>
      <c r="G248" s="32"/>
      <c r="H248" s="144"/>
      <c r="I248" s="93"/>
      <c r="J248" s="99"/>
      <c r="K248" s="100"/>
      <c r="L248" s="99"/>
      <c r="M248" s="100"/>
      <c r="N248" s="100"/>
      <c r="O248" s="100"/>
      <c r="P248" s="94"/>
      <c r="Q248" s="100"/>
      <c r="R248" s="100"/>
      <c r="S248" s="100"/>
      <c r="T248" s="110"/>
      <c r="U248" s="110"/>
      <c r="V248" s="128"/>
    </row>
    <row r="249" spans="1:22" ht="27.75" customHeight="1" hidden="1">
      <c r="A249" s="1"/>
      <c r="B249" s="92"/>
      <c r="C249" s="92"/>
      <c r="D249" s="92"/>
      <c r="E249" s="92"/>
      <c r="F249" s="92"/>
      <c r="G249" s="32"/>
      <c r="H249" s="144"/>
      <c r="I249" s="93"/>
      <c r="J249" s="99"/>
      <c r="K249" s="100"/>
      <c r="L249" s="99"/>
      <c r="M249" s="100"/>
      <c r="N249" s="100"/>
      <c r="O249" s="100"/>
      <c r="P249" s="94"/>
      <c r="Q249" s="100"/>
      <c r="R249" s="100"/>
      <c r="S249" s="100"/>
      <c r="T249" s="110"/>
      <c r="U249" s="110"/>
      <c r="V249" s="128"/>
    </row>
    <row r="250" spans="1:22" ht="27.75" customHeight="1" hidden="1">
      <c r="A250" s="1"/>
      <c r="B250" s="92"/>
      <c r="C250" s="92"/>
      <c r="D250" s="92"/>
      <c r="E250" s="92"/>
      <c r="F250" s="92"/>
      <c r="G250" s="32"/>
      <c r="H250" s="144"/>
      <c r="I250" s="93"/>
      <c r="J250" s="99"/>
      <c r="K250" s="99"/>
      <c r="L250" s="99"/>
      <c r="M250" s="99"/>
      <c r="N250" s="99"/>
      <c r="O250" s="99"/>
      <c r="P250" s="94"/>
      <c r="Q250" s="100"/>
      <c r="R250" s="100"/>
      <c r="S250" s="95"/>
      <c r="T250" s="143"/>
      <c r="U250" s="110"/>
      <c r="V250" s="128"/>
    </row>
    <row r="251" spans="1:22" ht="27.75" customHeight="1" hidden="1">
      <c r="A251" s="1"/>
      <c r="B251" s="92"/>
      <c r="C251" s="92"/>
      <c r="D251" s="92"/>
      <c r="E251" s="92"/>
      <c r="F251" s="92"/>
      <c r="G251" s="32"/>
      <c r="H251" s="144"/>
      <c r="I251" s="93"/>
      <c r="J251" s="99"/>
      <c r="K251" s="99"/>
      <c r="L251" s="99"/>
      <c r="M251" s="99"/>
      <c r="N251" s="99"/>
      <c r="O251" s="99"/>
      <c r="P251" s="94"/>
      <c r="Q251" s="100"/>
      <c r="R251" s="100"/>
      <c r="S251" s="95"/>
      <c r="T251" s="143"/>
      <c r="U251" s="110"/>
      <c r="V251" s="128"/>
    </row>
    <row r="252" spans="1:22" ht="27.75" customHeight="1" hidden="1">
      <c r="A252" s="1"/>
      <c r="B252" s="92"/>
      <c r="C252" s="92"/>
      <c r="D252" s="92"/>
      <c r="E252" s="92"/>
      <c r="F252" s="92"/>
      <c r="G252" s="32"/>
      <c r="H252" s="144"/>
      <c r="I252" s="93"/>
      <c r="J252" s="99"/>
      <c r="K252" s="99"/>
      <c r="L252" s="99"/>
      <c r="M252" s="99"/>
      <c r="N252" s="99"/>
      <c r="O252" s="99"/>
      <c r="P252" s="94"/>
      <c r="Q252" s="100"/>
      <c r="R252" s="100"/>
      <c r="S252" s="95"/>
      <c r="T252" s="143"/>
      <c r="U252" s="110"/>
      <c r="V252" s="128"/>
    </row>
    <row r="253" spans="1:22" ht="27.75" customHeight="1" hidden="1">
      <c r="A253" s="1"/>
      <c r="B253" s="92"/>
      <c r="C253" s="92"/>
      <c r="D253" s="92"/>
      <c r="E253" s="92"/>
      <c r="F253" s="92"/>
      <c r="G253" s="32"/>
      <c r="H253" s="144"/>
      <c r="I253" s="93"/>
      <c r="J253" s="111"/>
      <c r="K253" s="111"/>
      <c r="L253" s="111"/>
      <c r="M253" s="111"/>
      <c r="N253" s="111"/>
      <c r="O253" s="111"/>
      <c r="P253" s="94"/>
      <c r="Q253" s="100"/>
      <c r="R253" s="111"/>
      <c r="S253" s="111"/>
      <c r="T253" s="140"/>
      <c r="U253" s="141"/>
      <c r="V253" s="128"/>
    </row>
    <row r="254" spans="1:22" ht="27.75" customHeight="1" hidden="1">
      <c r="A254" s="1"/>
      <c r="B254" s="92"/>
      <c r="C254" s="92"/>
      <c r="D254" s="92"/>
      <c r="E254" s="92"/>
      <c r="F254" s="92"/>
      <c r="G254" s="32"/>
      <c r="H254" s="144"/>
      <c r="I254" s="93"/>
      <c r="J254" s="111"/>
      <c r="K254" s="111"/>
      <c r="L254" s="111"/>
      <c r="M254" s="111"/>
      <c r="N254" s="111"/>
      <c r="O254" s="111"/>
      <c r="P254" s="94"/>
      <c r="Q254" s="100"/>
      <c r="R254" s="111"/>
      <c r="S254" s="111"/>
      <c r="T254" s="110"/>
      <c r="U254" s="110"/>
      <c r="V254" s="128"/>
    </row>
    <row r="255" spans="1:22" ht="27.75" customHeight="1" hidden="1">
      <c r="A255" s="1"/>
      <c r="B255" s="92"/>
      <c r="C255" s="92"/>
      <c r="D255" s="92"/>
      <c r="E255" s="92"/>
      <c r="F255" s="92"/>
      <c r="G255" s="32"/>
      <c r="H255" s="144"/>
      <c r="I255" s="93"/>
      <c r="J255" s="99"/>
      <c r="K255" s="100"/>
      <c r="L255" s="99"/>
      <c r="M255" s="100"/>
      <c r="N255" s="100"/>
      <c r="O255" s="100"/>
      <c r="P255" s="94"/>
      <c r="Q255" s="100"/>
      <c r="R255" s="100"/>
      <c r="S255" s="100"/>
      <c r="T255" s="110"/>
      <c r="U255" s="110"/>
      <c r="V255" s="128"/>
    </row>
    <row r="256" spans="1:22" ht="27.75" customHeight="1" hidden="1">
      <c r="A256" s="1"/>
      <c r="B256" s="92"/>
      <c r="C256" s="92"/>
      <c r="D256" s="92"/>
      <c r="E256" s="92"/>
      <c r="F256" s="92"/>
      <c r="G256" s="32"/>
      <c r="H256" s="144"/>
      <c r="I256" s="93"/>
      <c r="J256" s="99"/>
      <c r="K256" s="100"/>
      <c r="L256" s="99"/>
      <c r="M256" s="100"/>
      <c r="N256" s="100"/>
      <c r="O256" s="100"/>
      <c r="P256" s="94"/>
      <c r="Q256" s="100"/>
      <c r="R256" s="100"/>
      <c r="S256" s="100"/>
      <c r="T256" s="110"/>
      <c r="U256" s="110"/>
      <c r="V256" s="128"/>
    </row>
    <row r="257" spans="1:22" ht="27.75" customHeight="1" hidden="1">
      <c r="A257" s="1"/>
      <c r="B257" s="92"/>
      <c r="C257" s="92"/>
      <c r="D257" s="92"/>
      <c r="E257" s="92"/>
      <c r="F257" s="92"/>
      <c r="G257" s="32"/>
      <c r="H257" s="144"/>
      <c r="I257" s="93"/>
      <c r="J257" s="99"/>
      <c r="K257" s="100"/>
      <c r="L257" s="99"/>
      <c r="M257" s="100"/>
      <c r="N257" s="99"/>
      <c r="O257" s="100"/>
      <c r="P257" s="94"/>
      <c r="Q257" s="100"/>
      <c r="R257" s="100"/>
      <c r="S257" s="95"/>
      <c r="T257" s="143"/>
      <c r="U257" s="110"/>
      <c r="V257" s="128"/>
    </row>
    <row r="258" spans="1:22" ht="27.75" customHeight="1" hidden="1">
      <c r="A258" s="1"/>
      <c r="B258" s="92"/>
      <c r="C258" s="92"/>
      <c r="D258" s="92"/>
      <c r="E258" s="92"/>
      <c r="F258" s="92"/>
      <c r="G258" s="32"/>
      <c r="H258" s="144"/>
      <c r="I258" s="93"/>
      <c r="J258" s="99"/>
      <c r="K258" s="100"/>
      <c r="L258" s="99"/>
      <c r="M258" s="100"/>
      <c r="N258" s="99"/>
      <c r="O258" s="100"/>
      <c r="P258" s="94"/>
      <c r="Q258" s="100"/>
      <c r="R258" s="100"/>
      <c r="S258" s="95"/>
      <c r="T258" s="143"/>
      <c r="U258" s="110"/>
      <c r="V258" s="128"/>
    </row>
    <row r="259" spans="1:22" ht="27.75" customHeight="1" hidden="1">
      <c r="A259" s="1"/>
      <c r="B259" s="92"/>
      <c r="C259" s="92"/>
      <c r="D259" s="92"/>
      <c r="E259" s="92"/>
      <c r="F259" s="92"/>
      <c r="G259" s="32"/>
      <c r="H259" s="144"/>
      <c r="I259" s="93"/>
      <c r="J259" s="99"/>
      <c r="K259" s="100"/>
      <c r="L259" s="99"/>
      <c r="M259" s="100"/>
      <c r="N259" s="99"/>
      <c r="O259" s="100"/>
      <c r="P259" s="94"/>
      <c r="Q259" s="100"/>
      <c r="R259" s="100"/>
      <c r="S259" s="95"/>
      <c r="T259" s="143"/>
      <c r="U259" s="110"/>
      <c r="V259" s="128"/>
    </row>
    <row r="260" spans="1:22" ht="27.75" customHeight="1" hidden="1">
      <c r="A260" s="1"/>
      <c r="B260" s="92"/>
      <c r="C260" s="92"/>
      <c r="D260" s="92"/>
      <c r="E260" s="92"/>
      <c r="F260" s="92"/>
      <c r="G260" s="32"/>
      <c r="H260" s="144"/>
      <c r="I260" s="93"/>
      <c r="J260" s="111"/>
      <c r="K260" s="111"/>
      <c r="L260" s="111"/>
      <c r="M260" s="111"/>
      <c r="N260" s="111"/>
      <c r="O260" s="111"/>
      <c r="P260" s="94"/>
      <c r="Q260" s="100"/>
      <c r="R260" s="111"/>
      <c r="S260" s="111"/>
      <c r="T260" s="140"/>
      <c r="U260" s="141"/>
      <c r="V260" s="128"/>
    </row>
    <row r="261" spans="1:22" ht="27.75" customHeight="1" hidden="1">
      <c r="A261" s="1"/>
      <c r="B261" s="92"/>
      <c r="C261" s="92"/>
      <c r="D261" s="92"/>
      <c r="E261" s="92"/>
      <c r="F261" s="92"/>
      <c r="G261" s="32"/>
      <c r="H261" s="144"/>
      <c r="I261" s="93"/>
      <c r="J261" s="111"/>
      <c r="K261" s="111"/>
      <c r="L261" s="111"/>
      <c r="M261" s="111"/>
      <c r="N261" s="111"/>
      <c r="O261" s="111"/>
      <c r="P261" s="94"/>
      <c r="Q261" s="100"/>
      <c r="R261" s="111"/>
      <c r="S261" s="111"/>
      <c r="T261" s="110"/>
      <c r="U261" s="110"/>
      <c r="V261" s="128"/>
    </row>
    <row r="262" spans="1:22" ht="27.75" customHeight="1" hidden="1">
      <c r="A262" s="1"/>
      <c r="B262" s="92"/>
      <c r="C262" s="92"/>
      <c r="D262" s="92"/>
      <c r="E262" s="92"/>
      <c r="F262" s="92"/>
      <c r="G262" s="32"/>
      <c r="H262" s="144"/>
      <c r="I262" s="93"/>
      <c r="J262" s="99"/>
      <c r="K262" s="100"/>
      <c r="L262" s="99"/>
      <c r="M262" s="100"/>
      <c r="N262" s="100"/>
      <c r="O262" s="100"/>
      <c r="P262" s="94"/>
      <c r="Q262" s="100"/>
      <c r="R262" s="100"/>
      <c r="S262" s="100"/>
      <c r="T262" s="110"/>
      <c r="U262" s="110"/>
      <c r="V262" s="128"/>
    </row>
    <row r="263" spans="1:22" ht="27.75" customHeight="1" hidden="1">
      <c r="A263" s="1"/>
      <c r="B263" s="92"/>
      <c r="C263" s="92"/>
      <c r="D263" s="92"/>
      <c r="E263" s="92"/>
      <c r="F263" s="92"/>
      <c r="G263" s="32"/>
      <c r="H263" s="145"/>
      <c r="I263" s="93"/>
      <c r="J263" s="99"/>
      <c r="K263" s="100"/>
      <c r="L263" s="99"/>
      <c r="M263" s="100"/>
      <c r="N263" s="100"/>
      <c r="O263" s="100"/>
      <c r="P263" s="94"/>
      <c r="Q263" s="100"/>
      <c r="R263" s="100"/>
      <c r="S263" s="100"/>
      <c r="T263" s="110"/>
      <c r="U263" s="110"/>
      <c r="V263" s="128"/>
    </row>
    <row r="264" spans="1:22" ht="27.75" customHeight="1" hidden="1">
      <c r="A264" s="1"/>
      <c r="B264" s="92"/>
      <c r="C264" s="92"/>
      <c r="D264" s="92"/>
      <c r="E264" s="92"/>
      <c r="F264" s="92"/>
      <c r="G264" s="32"/>
      <c r="H264" s="144"/>
      <c r="I264" s="93"/>
      <c r="J264" s="99"/>
      <c r="K264" s="99"/>
      <c r="L264" s="99"/>
      <c r="M264" s="99"/>
      <c r="N264" s="99"/>
      <c r="O264" s="99"/>
      <c r="P264" s="94"/>
      <c r="Q264" s="100"/>
      <c r="R264" s="100"/>
      <c r="S264" s="95"/>
      <c r="T264" s="143"/>
      <c r="U264" s="110"/>
      <c r="V264" s="128"/>
    </row>
    <row r="265" spans="1:22" ht="27.75" customHeight="1" hidden="1">
      <c r="A265" s="1"/>
      <c r="B265" s="92"/>
      <c r="C265" s="92"/>
      <c r="D265" s="92"/>
      <c r="E265" s="92"/>
      <c r="F265" s="92"/>
      <c r="G265" s="32"/>
      <c r="H265" s="144"/>
      <c r="I265" s="93"/>
      <c r="J265" s="99"/>
      <c r="K265" s="99"/>
      <c r="L265" s="99"/>
      <c r="M265" s="99"/>
      <c r="N265" s="99"/>
      <c r="O265" s="99"/>
      <c r="P265" s="94"/>
      <c r="Q265" s="100"/>
      <c r="R265" s="100"/>
      <c r="S265" s="95"/>
      <c r="T265" s="143"/>
      <c r="U265" s="110"/>
      <c r="V265" s="128"/>
    </row>
    <row r="266" spans="1:22" ht="27.75" customHeight="1" hidden="1">
      <c r="A266" s="1"/>
      <c r="B266" s="92"/>
      <c r="C266" s="92"/>
      <c r="D266" s="92"/>
      <c r="E266" s="92"/>
      <c r="F266" s="92"/>
      <c r="G266" s="32"/>
      <c r="H266" s="144"/>
      <c r="I266" s="93"/>
      <c r="J266" s="99"/>
      <c r="K266" s="99"/>
      <c r="L266" s="99"/>
      <c r="M266" s="99"/>
      <c r="N266" s="99"/>
      <c r="O266" s="99"/>
      <c r="P266" s="94"/>
      <c r="Q266" s="100"/>
      <c r="R266" s="100"/>
      <c r="S266" s="95"/>
      <c r="T266" s="143"/>
      <c r="U266" s="110"/>
      <c r="V266" s="128"/>
    </row>
    <row r="267" spans="1:22" ht="27.75" customHeight="1" hidden="1">
      <c r="A267" s="1"/>
      <c r="B267" s="92"/>
      <c r="C267" s="92"/>
      <c r="D267" s="92"/>
      <c r="E267" s="92"/>
      <c r="F267" s="92"/>
      <c r="G267" s="32"/>
      <c r="H267" s="144"/>
      <c r="I267" s="93"/>
      <c r="J267" s="111"/>
      <c r="K267" s="111"/>
      <c r="L267" s="111"/>
      <c r="M267" s="111"/>
      <c r="N267" s="111"/>
      <c r="O267" s="111"/>
      <c r="P267" s="94"/>
      <c r="Q267" s="100"/>
      <c r="R267" s="111"/>
      <c r="S267" s="111"/>
      <c r="T267" s="140"/>
      <c r="U267" s="141"/>
      <c r="V267" s="128"/>
    </row>
    <row r="268" spans="1:22" ht="27.75" customHeight="1" hidden="1">
      <c r="A268" s="1"/>
      <c r="B268" s="92"/>
      <c r="C268" s="92"/>
      <c r="D268" s="92"/>
      <c r="E268" s="92"/>
      <c r="F268" s="92"/>
      <c r="G268" s="32"/>
      <c r="H268" s="144"/>
      <c r="I268" s="93"/>
      <c r="J268" s="111"/>
      <c r="K268" s="111"/>
      <c r="L268" s="111"/>
      <c r="M268" s="111"/>
      <c r="N268" s="111"/>
      <c r="O268" s="111"/>
      <c r="P268" s="94"/>
      <c r="Q268" s="100"/>
      <c r="R268" s="111"/>
      <c r="S268" s="111"/>
      <c r="T268" s="110"/>
      <c r="U268" s="110"/>
      <c r="V268" s="128"/>
    </row>
    <row r="269" spans="1:22" ht="27.75" customHeight="1" hidden="1">
      <c r="A269" s="1"/>
      <c r="B269" s="92"/>
      <c r="C269" s="92"/>
      <c r="D269" s="92"/>
      <c r="E269" s="92"/>
      <c r="F269" s="92"/>
      <c r="G269" s="32"/>
      <c r="H269" s="144"/>
      <c r="I269" s="93"/>
      <c r="J269" s="99"/>
      <c r="K269" s="100"/>
      <c r="L269" s="99"/>
      <c r="M269" s="100"/>
      <c r="N269" s="100"/>
      <c r="O269" s="100"/>
      <c r="P269" s="94"/>
      <c r="Q269" s="100"/>
      <c r="R269" s="100"/>
      <c r="S269" s="100"/>
      <c r="T269" s="110"/>
      <c r="U269" s="110"/>
      <c r="V269" s="128"/>
    </row>
    <row r="270" spans="1:22" ht="27.75" customHeight="1" hidden="1">
      <c r="A270" s="1"/>
      <c r="B270" s="92"/>
      <c r="C270" s="92"/>
      <c r="D270" s="92"/>
      <c r="E270" s="92"/>
      <c r="F270" s="92"/>
      <c r="G270" s="32"/>
      <c r="H270" s="145"/>
      <c r="I270" s="93"/>
      <c r="J270" s="99"/>
      <c r="K270" s="100"/>
      <c r="L270" s="99"/>
      <c r="M270" s="100"/>
      <c r="N270" s="100"/>
      <c r="O270" s="100"/>
      <c r="P270" s="94"/>
      <c r="Q270" s="100"/>
      <c r="R270" s="100"/>
      <c r="S270" s="100"/>
      <c r="T270" s="110"/>
      <c r="U270" s="110"/>
      <c r="V270" s="128"/>
    </row>
    <row r="271" spans="1:22" ht="27.75" customHeight="1" hidden="1">
      <c r="A271" s="1"/>
      <c r="B271" s="92"/>
      <c r="C271" s="92"/>
      <c r="D271" s="92"/>
      <c r="E271" s="92"/>
      <c r="F271" s="92"/>
      <c r="G271" s="32"/>
      <c r="H271" s="144"/>
      <c r="I271" s="93"/>
      <c r="J271" s="99"/>
      <c r="K271" s="100"/>
      <c r="L271" s="99"/>
      <c r="M271" s="100"/>
      <c r="N271" s="99"/>
      <c r="O271" s="100"/>
      <c r="P271" s="94"/>
      <c r="Q271" s="100"/>
      <c r="R271" s="100"/>
      <c r="S271" s="95"/>
      <c r="T271" s="143"/>
      <c r="U271" s="110"/>
      <c r="V271" s="128"/>
    </row>
    <row r="272" spans="1:22" ht="27.75" customHeight="1" hidden="1">
      <c r="A272" s="1"/>
      <c r="B272" s="92"/>
      <c r="C272" s="92"/>
      <c r="D272" s="92"/>
      <c r="E272" s="92"/>
      <c r="F272" s="92"/>
      <c r="G272" s="32"/>
      <c r="H272" s="144"/>
      <c r="I272" s="93"/>
      <c r="J272" s="99"/>
      <c r="K272" s="100"/>
      <c r="L272" s="99"/>
      <c r="M272" s="100"/>
      <c r="N272" s="99"/>
      <c r="O272" s="100"/>
      <c r="P272" s="94"/>
      <c r="Q272" s="100"/>
      <c r="R272" s="100"/>
      <c r="S272" s="95"/>
      <c r="T272" s="143"/>
      <c r="U272" s="110"/>
      <c r="V272" s="128"/>
    </row>
    <row r="273" spans="1:22" ht="27.75" customHeight="1" hidden="1">
      <c r="A273" s="1"/>
      <c r="B273" s="92"/>
      <c r="C273" s="92"/>
      <c r="D273" s="92"/>
      <c r="E273" s="92"/>
      <c r="F273" s="92"/>
      <c r="G273" s="32"/>
      <c r="H273" s="144"/>
      <c r="I273" s="93"/>
      <c r="J273" s="99"/>
      <c r="K273" s="100"/>
      <c r="L273" s="99"/>
      <c r="M273" s="100"/>
      <c r="N273" s="99"/>
      <c r="O273" s="100"/>
      <c r="P273" s="94"/>
      <c r="Q273" s="100"/>
      <c r="R273" s="100"/>
      <c r="S273" s="95"/>
      <c r="T273" s="143"/>
      <c r="U273" s="110"/>
      <c r="V273" s="128"/>
    </row>
    <row r="274" spans="1:22" ht="27.75" customHeight="1" hidden="1">
      <c r="A274" s="1"/>
      <c r="B274" s="92"/>
      <c r="C274" s="92"/>
      <c r="D274" s="92"/>
      <c r="E274" s="92"/>
      <c r="F274" s="92"/>
      <c r="G274" s="32"/>
      <c r="H274" s="144"/>
      <c r="I274" s="93"/>
      <c r="J274" s="111"/>
      <c r="K274" s="111"/>
      <c r="L274" s="111"/>
      <c r="M274" s="111"/>
      <c r="N274" s="111"/>
      <c r="O274" s="111"/>
      <c r="P274" s="94"/>
      <c r="Q274" s="100"/>
      <c r="R274" s="111"/>
      <c r="S274" s="111"/>
      <c r="T274" s="140"/>
      <c r="U274" s="141"/>
      <c r="V274" s="128"/>
    </row>
    <row r="275" spans="1:22" ht="27.75" customHeight="1" hidden="1">
      <c r="A275" s="1"/>
      <c r="B275" s="92"/>
      <c r="C275" s="92"/>
      <c r="D275" s="92"/>
      <c r="E275" s="92"/>
      <c r="F275" s="92"/>
      <c r="G275" s="32"/>
      <c r="H275" s="144"/>
      <c r="I275" s="93"/>
      <c r="J275" s="111"/>
      <c r="K275" s="111"/>
      <c r="L275" s="111"/>
      <c r="M275" s="111"/>
      <c r="N275" s="111"/>
      <c r="O275" s="111"/>
      <c r="P275" s="94"/>
      <c r="Q275" s="100"/>
      <c r="R275" s="111"/>
      <c r="S275" s="111"/>
      <c r="T275" s="110"/>
      <c r="U275" s="110"/>
      <c r="V275" s="128"/>
    </row>
    <row r="276" spans="1:22" ht="27.75" customHeight="1" hidden="1">
      <c r="A276" s="1"/>
      <c r="B276" s="92"/>
      <c r="C276" s="92"/>
      <c r="D276" s="92"/>
      <c r="E276" s="92"/>
      <c r="F276" s="92"/>
      <c r="G276" s="32"/>
      <c r="H276" s="144"/>
      <c r="I276" s="93"/>
      <c r="J276" s="99"/>
      <c r="K276" s="100"/>
      <c r="L276" s="99"/>
      <c r="M276" s="100"/>
      <c r="N276" s="100"/>
      <c r="O276" s="100"/>
      <c r="P276" s="94"/>
      <c r="Q276" s="100"/>
      <c r="R276" s="100"/>
      <c r="S276" s="100"/>
      <c r="T276" s="110"/>
      <c r="U276" s="110"/>
      <c r="V276" s="128"/>
    </row>
    <row r="277" spans="1:22" ht="27.75" customHeight="1" hidden="1">
      <c r="A277" s="1"/>
      <c r="B277" s="92"/>
      <c r="C277" s="92"/>
      <c r="D277" s="92"/>
      <c r="E277" s="92"/>
      <c r="F277" s="92"/>
      <c r="G277" s="32"/>
      <c r="H277" s="145"/>
      <c r="I277" s="93"/>
      <c r="J277" s="99"/>
      <c r="K277" s="100"/>
      <c r="L277" s="99"/>
      <c r="M277" s="100"/>
      <c r="N277" s="100"/>
      <c r="O277" s="100"/>
      <c r="P277" s="94"/>
      <c r="Q277" s="100"/>
      <c r="R277" s="100"/>
      <c r="S277" s="100"/>
      <c r="T277" s="110"/>
      <c r="U277" s="110"/>
      <c r="V277" s="128"/>
    </row>
    <row r="278" spans="1:22" ht="27.75" customHeight="1" hidden="1">
      <c r="A278" s="1"/>
      <c r="B278" s="92"/>
      <c r="C278" s="92"/>
      <c r="D278" s="92"/>
      <c r="E278" s="92"/>
      <c r="F278" s="92"/>
      <c r="G278" s="32"/>
      <c r="H278" s="144"/>
      <c r="I278" s="93"/>
      <c r="J278" s="99"/>
      <c r="K278" s="100"/>
      <c r="L278" s="99"/>
      <c r="M278" s="100"/>
      <c r="N278" s="99"/>
      <c r="O278" s="100"/>
      <c r="P278" s="94"/>
      <c r="Q278" s="100"/>
      <c r="R278" s="100"/>
      <c r="S278" s="95"/>
      <c r="T278" s="143"/>
      <c r="U278" s="110"/>
      <c r="V278" s="128"/>
    </row>
    <row r="279" spans="1:22" ht="27.75" customHeight="1" hidden="1">
      <c r="A279" s="1"/>
      <c r="B279" s="92"/>
      <c r="C279" s="92"/>
      <c r="D279" s="92"/>
      <c r="E279" s="92"/>
      <c r="F279" s="92"/>
      <c r="G279" s="32"/>
      <c r="H279" s="144"/>
      <c r="I279" s="93"/>
      <c r="J279" s="99"/>
      <c r="K279" s="100"/>
      <c r="L279" s="99"/>
      <c r="M279" s="100"/>
      <c r="N279" s="99"/>
      <c r="O279" s="100"/>
      <c r="P279" s="94"/>
      <c r="Q279" s="100"/>
      <c r="R279" s="100"/>
      <c r="S279" s="95"/>
      <c r="T279" s="143"/>
      <c r="U279" s="110"/>
      <c r="V279" s="128"/>
    </row>
    <row r="280" spans="1:22" ht="27.75" customHeight="1" hidden="1">
      <c r="A280" s="1"/>
      <c r="B280" s="92"/>
      <c r="C280" s="92"/>
      <c r="D280" s="92"/>
      <c r="E280" s="92"/>
      <c r="F280" s="92"/>
      <c r="G280" s="32"/>
      <c r="H280" s="144"/>
      <c r="I280" s="93"/>
      <c r="J280" s="99"/>
      <c r="K280" s="100"/>
      <c r="L280" s="99"/>
      <c r="M280" s="100"/>
      <c r="N280" s="99"/>
      <c r="O280" s="100"/>
      <c r="P280" s="94"/>
      <c r="Q280" s="100"/>
      <c r="R280" s="100"/>
      <c r="S280" s="95"/>
      <c r="T280" s="143"/>
      <c r="U280" s="110"/>
      <c r="V280" s="128"/>
    </row>
    <row r="281" spans="1:22" ht="27.75" customHeight="1" hidden="1">
      <c r="A281" s="1"/>
      <c r="B281" s="92"/>
      <c r="C281" s="92"/>
      <c r="D281" s="92"/>
      <c r="E281" s="92"/>
      <c r="F281" s="92"/>
      <c r="G281" s="32"/>
      <c r="H281" s="144"/>
      <c r="I281" s="93"/>
      <c r="J281" s="111"/>
      <c r="K281" s="111"/>
      <c r="L281" s="111"/>
      <c r="M281" s="111"/>
      <c r="N281" s="111"/>
      <c r="O281" s="111"/>
      <c r="P281" s="94"/>
      <c r="Q281" s="100"/>
      <c r="R281" s="111"/>
      <c r="S281" s="111"/>
      <c r="T281" s="140"/>
      <c r="U281" s="141"/>
      <c r="V281" s="128"/>
    </row>
    <row r="282" spans="1:22" ht="27.75" customHeight="1" hidden="1">
      <c r="A282" s="1"/>
      <c r="B282" s="92"/>
      <c r="C282" s="92"/>
      <c r="D282" s="92"/>
      <c r="E282" s="92"/>
      <c r="F282" s="92"/>
      <c r="G282" s="32"/>
      <c r="H282" s="144"/>
      <c r="I282" s="93"/>
      <c r="J282" s="111"/>
      <c r="K282" s="111"/>
      <c r="L282" s="111"/>
      <c r="M282" s="111"/>
      <c r="N282" s="111"/>
      <c r="O282" s="111"/>
      <c r="P282" s="94"/>
      <c r="Q282" s="100"/>
      <c r="R282" s="111"/>
      <c r="S282" s="111"/>
      <c r="T282" s="110"/>
      <c r="U282" s="110"/>
      <c r="V282" s="128"/>
    </row>
    <row r="283" spans="1:22" ht="27.75" customHeight="1" hidden="1">
      <c r="A283" s="1"/>
      <c r="B283" s="92"/>
      <c r="C283" s="92"/>
      <c r="D283" s="92"/>
      <c r="E283" s="92"/>
      <c r="F283" s="92"/>
      <c r="G283" s="32"/>
      <c r="H283" s="144"/>
      <c r="I283" s="93"/>
      <c r="J283" s="99"/>
      <c r="K283" s="100"/>
      <c r="L283" s="99"/>
      <c r="M283" s="100"/>
      <c r="N283" s="100"/>
      <c r="O283" s="100"/>
      <c r="P283" s="94"/>
      <c r="Q283" s="100"/>
      <c r="R283" s="100"/>
      <c r="S283" s="100"/>
      <c r="T283" s="110"/>
      <c r="U283" s="110"/>
      <c r="V283" s="128"/>
    </row>
    <row r="284" spans="1:22" ht="27.75" customHeight="1" hidden="1">
      <c r="A284" s="1"/>
      <c r="B284" s="92"/>
      <c r="C284" s="92"/>
      <c r="D284" s="92"/>
      <c r="E284" s="92"/>
      <c r="F284" s="92"/>
      <c r="G284" s="32"/>
      <c r="H284" s="144"/>
      <c r="I284" s="93"/>
      <c r="J284" s="99"/>
      <c r="K284" s="100"/>
      <c r="L284" s="99"/>
      <c r="M284" s="100"/>
      <c r="N284" s="100"/>
      <c r="O284" s="100"/>
      <c r="P284" s="94"/>
      <c r="Q284" s="100"/>
      <c r="R284" s="100"/>
      <c r="S284" s="100"/>
      <c r="T284" s="110"/>
      <c r="U284" s="110"/>
      <c r="V284" s="128"/>
    </row>
    <row r="285" spans="1:22" ht="27.75" customHeight="1" hidden="1">
      <c r="A285" s="1"/>
      <c r="B285" s="92"/>
      <c r="C285" s="92"/>
      <c r="D285" s="92"/>
      <c r="E285" s="92"/>
      <c r="F285" s="92"/>
      <c r="G285" s="32"/>
      <c r="H285" s="144"/>
      <c r="I285" s="93"/>
      <c r="J285" s="99"/>
      <c r="K285" s="100"/>
      <c r="L285" s="99"/>
      <c r="M285" s="100"/>
      <c r="N285" s="99"/>
      <c r="O285" s="100"/>
      <c r="P285" s="94"/>
      <c r="Q285" s="100"/>
      <c r="R285" s="100"/>
      <c r="S285" s="95"/>
      <c r="T285" s="143"/>
      <c r="U285" s="110"/>
      <c r="V285" s="128"/>
    </row>
    <row r="286" spans="1:22" ht="27.75" customHeight="1" hidden="1">
      <c r="A286" s="1"/>
      <c r="B286" s="92"/>
      <c r="C286" s="92"/>
      <c r="D286" s="92"/>
      <c r="E286" s="92"/>
      <c r="F286" s="92"/>
      <c r="G286" s="32"/>
      <c r="H286" s="144"/>
      <c r="I286" s="93"/>
      <c r="J286" s="99"/>
      <c r="K286" s="100"/>
      <c r="L286" s="99"/>
      <c r="M286" s="100"/>
      <c r="N286" s="99"/>
      <c r="O286" s="100"/>
      <c r="P286" s="94"/>
      <c r="Q286" s="100"/>
      <c r="R286" s="100"/>
      <c r="S286" s="95"/>
      <c r="T286" s="143"/>
      <c r="U286" s="110"/>
      <c r="V286" s="128"/>
    </row>
    <row r="287" spans="1:22" ht="27.75" customHeight="1" hidden="1">
      <c r="A287" s="1"/>
      <c r="B287" s="92"/>
      <c r="C287" s="92"/>
      <c r="D287" s="92"/>
      <c r="E287" s="92"/>
      <c r="F287" s="92"/>
      <c r="G287" s="32"/>
      <c r="H287" s="144"/>
      <c r="I287" s="93"/>
      <c r="J287" s="99"/>
      <c r="K287" s="100"/>
      <c r="L287" s="99"/>
      <c r="M287" s="100"/>
      <c r="N287" s="99"/>
      <c r="O287" s="100"/>
      <c r="P287" s="94"/>
      <c r="Q287" s="100"/>
      <c r="R287" s="100"/>
      <c r="S287" s="95"/>
      <c r="T287" s="143"/>
      <c r="U287" s="110"/>
      <c r="V287" s="128"/>
    </row>
    <row r="288" spans="1:22" ht="27.75" customHeight="1" hidden="1">
      <c r="A288" s="1"/>
      <c r="B288" s="92"/>
      <c r="C288" s="92"/>
      <c r="D288" s="92"/>
      <c r="E288" s="92"/>
      <c r="F288" s="92"/>
      <c r="G288" s="32"/>
      <c r="H288" s="144"/>
      <c r="I288" s="93"/>
      <c r="J288" s="111"/>
      <c r="K288" s="111"/>
      <c r="L288" s="111"/>
      <c r="M288" s="111"/>
      <c r="N288" s="111"/>
      <c r="O288" s="111"/>
      <c r="P288" s="94"/>
      <c r="Q288" s="100"/>
      <c r="R288" s="111"/>
      <c r="S288" s="111"/>
      <c r="T288" s="140"/>
      <c r="U288" s="141"/>
      <c r="V288" s="128"/>
    </row>
    <row r="289" spans="1:22" ht="27.75" customHeight="1" hidden="1">
      <c r="A289" s="1"/>
      <c r="B289" s="92"/>
      <c r="C289" s="92"/>
      <c r="D289" s="92"/>
      <c r="E289" s="92"/>
      <c r="F289" s="92"/>
      <c r="G289" s="32"/>
      <c r="H289" s="144"/>
      <c r="I289" s="93"/>
      <c r="J289" s="111"/>
      <c r="K289" s="111"/>
      <c r="L289" s="111"/>
      <c r="M289" s="111"/>
      <c r="N289" s="111"/>
      <c r="O289" s="111"/>
      <c r="P289" s="94"/>
      <c r="Q289" s="100"/>
      <c r="R289" s="111"/>
      <c r="S289" s="111"/>
      <c r="T289" s="110"/>
      <c r="U289" s="110"/>
      <c r="V289" s="128"/>
    </row>
    <row r="290" spans="1:22" ht="27.75" customHeight="1" hidden="1">
      <c r="A290" s="1"/>
      <c r="B290" s="92"/>
      <c r="C290" s="92"/>
      <c r="D290" s="92"/>
      <c r="E290" s="92"/>
      <c r="F290" s="92"/>
      <c r="G290" s="32"/>
      <c r="H290" s="144"/>
      <c r="I290" s="93"/>
      <c r="J290" s="99"/>
      <c r="K290" s="100"/>
      <c r="L290" s="99"/>
      <c r="M290" s="100"/>
      <c r="N290" s="100"/>
      <c r="O290" s="100"/>
      <c r="P290" s="94"/>
      <c r="Q290" s="100"/>
      <c r="R290" s="100"/>
      <c r="S290" s="100"/>
      <c r="T290" s="110"/>
      <c r="U290" s="110"/>
      <c r="V290" s="128"/>
    </row>
    <row r="291" spans="1:22" ht="27.75" customHeight="1" hidden="1">
      <c r="A291" s="1"/>
      <c r="B291" s="92"/>
      <c r="C291" s="92"/>
      <c r="D291" s="92"/>
      <c r="E291" s="92"/>
      <c r="F291" s="92"/>
      <c r="G291" s="32"/>
      <c r="H291" s="144"/>
      <c r="I291" s="93"/>
      <c r="J291" s="99"/>
      <c r="K291" s="100"/>
      <c r="L291" s="99"/>
      <c r="M291" s="100"/>
      <c r="N291" s="100"/>
      <c r="O291" s="100"/>
      <c r="P291" s="94"/>
      <c r="Q291" s="100"/>
      <c r="R291" s="100"/>
      <c r="S291" s="100"/>
      <c r="T291" s="110"/>
      <c r="U291" s="110"/>
      <c r="V291" s="128"/>
    </row>
    <row r="292" spans="1:22" ht="27.75" customHeight="1" hidden="1">
      <c r="A292" s="1"/>
      <c r="B292" s="92"/>
      <c r="C292" s="92"/>
      <c r="D292" s="92"/>
      <c r="E292" s="92"/>
      <c r="F292" s="92"/>
      <c r="G292" s="32"/>
      <c r="H292" s="144"/>
      <c r="I292" s="93"/>
      <c r="J292" s="99"/>
      <c r="K292" s="100"/>
      <c r="L292" s="99"/>
      <c r="M292" s="100"/>
      <c r="N292" s="100"/>
      <c r="O292" s="100"/>
      <c r="P292" s="94"/>
      <c r="Q292" s="100"/>
      <c r="R292" s="100"/>
      <c r="S292" s="100"/>
      <c r="T292" s="110"/>
      <c r="U292" s="110"/>
      <c r="V292" s="128"/>
    </row>
    <row r="293" spans="1:22" ht="27.75" customHeight="1" hidden="1">
      <c r="A293" s="1"/>
      <c r="B293" s="92"/>
      <c r="C293" s="92"/>
      <c r="D293" s="92"/>
      <c r="E293" s="92"/>
      <c r="F293" s="92"/>
      <c r="G293" s="32"/>
      <c r="H293" s="144"/>
      <c r="I293" s="93"/>
      <c r="J293" s="99"/>
      <c r="K293" s="100"/>
      <c r="L293" s="99"/>
      <c r="M293" s="100"/>
      <c r="N293" s="100"/>
      <c r="O293" s="100"/>
      <c r="P293" s="94"/>
      <c r="Q293" s="100"/>
      <c r="R293" s="100"/>
      <c r="S293" s="100"/>
      <c r="T293" s="110"/>
      <c r="U293" s="110"/>
      <c r="V293" s="128"/>
    </row>
    <row r="294" spans="1:22" ht="27.75" customHeight="1" hidden="1">
      <c r="A294" s="1"/>
      <c r="B294" s="92"/>
      <c r="C294" s="92"/>
      <c r="D294" s="92"/>
      <c r="E294" s="92"/>
      <c r="F294" s="92"/>
      <c r="G294" s="32"/>
      <c r="H294" s="144"/>
      <c r="I294" s="93"/>
      <c r="J294" s="99"/>
      <c r="K294" s="100"/>
      <c r="L294" s="99"/>
      <c r="M294" s="100"/>
      <c r="N294" s="100"/>
      <c r="O294" s="100"/>
      <c r="P294" s="94"/>
      <c r="Q294" s="100"/>
      <c r="R294" s="100"/>
      <c r="S294" s="100"/>
      <c r="T294" s="110"/>
      <c r="U294" s="110"/>
      <c r="V294" s="128"/>
    </row>
    <row r="295" spans="1:22" ht="27.75" customHeight="1" hidden="1">
      <c r="A295" s="1"/>
      <c r="B295" s="92"/>
      <c r="C295" s="92"/>
      <c r="D295" s="92"/>
      <c r="E295" s="92"/>
      <c r="F295" s="92"/>
      <c r="G295" s="32"/>
      <c r="H295" s="144"/>
      <c r="I295" s="93"/>
      <c r="J295" s="99"/>
      <c r="K295" s="100"/>
      <c r="L295" s="99"/>
      <c r="M295" s="100"/>
      <c r="N295" s="100"/>
      <c r="O295" s="100"/>
      <c r="P295" s="94"/>
      <c r="Q295" s="100"/>
      <c r="R295" s="100"/>
      <c r="S295" s="100"/>
      <c r="T295" s="110"/>
      <c r="U295" s="110"/>
      <c r="V295" s="128"/>
    </row>
    <row r="296" spans="1:22" ht="27.75" customHeight="1" hidden="1">
      <c r="A296" s="1"/>
      <c r="B296" s="92"/>
      <c r="C296" s="105"/>
      <c r="D296" s="105"/>
      <c r="E296" s="105"/>
      <c r="F296" s="105"/>
      <c r="G296" s="106"/>
      <c r="H296" s="107"/>
      <c r="I296" s="113"/>
      <c r="J296" s="112"/>
      <c r="K296" s="112"/>
      <c r="L296" s="99"/>
      <c r="M296" s="100"/>
      <c r="N296" s="112"/>
      <c r="O296" s="112"/>
      <c r="P296" s="112"/>
      <c r="Q296" s="112"/>
      <c r="R296" s="112"/>
      <c r="S296" s="112"/>
      <c r="T296" s="102"/>
      <c r="U296" s="102"/>
      <c r="V296" s="91"/>
    </row>
    <row r="297" spans="1:22" ht="27.75" customHeight="1" hidden="1">
      <c r="A297" s="1"/>
      <c r="B297" s="92"/>
      <c r="C297" s="105"/>
      <c r="D297" s="105"/>
      <c r="E297" s="105"/>
      <c r="F297" s="120"/>
      <c r="G297" s="121"/>
      <c r="H297" s="107"/>
      <c r="I297" s="122"/>
      <c r="J297" s="112"/>
      <c r="K297" s="112"/>
      <c r="L297" s="99"/>
      <c r="M297" s="100"/>
      <c r="N297" s="112"/>
      <c r="O297" s="100"/>
      <c r="P297" s="94"/>
      <c r="Q297" s="100"/>
      <c r="R297" s="112"/>
      <c r="S297" s="112"/>
      <c r="T297" s="102"/>
      <c r="U297" s="119"/>
      <c r="V297" s="91"/>
    </row>
    <row r="298" spans="1:22" ht="27.75" customHeight="1" hidden="1">
      <c r="A298" s="1"/>
      <c r="B298" s="92"/>
      <c r="C298" s="105"/>
      <c r="D298" s="105"/>
      <c r="E298" s="105"/>
      <c r="F298" s="105"/>
      <c r="G298" s="106"/>
      <c r="H298" s="118"/>
      <c r="I298" s="113"/>
      <c r="J298" s="103"/>
      <c r="K298" s="104"/>
      <c r="L298" s="99"/>
      <c r="M298" s="100"/>
      <c r="N298" s="104"/>
      <c r="O298" s="100"/>
      <c r="P298" s="94"/>
      <c r="Q298" s="100"/>
      <c r="R298" s="104"/>
      <c r="S298" s="104"/>
      <c r="T298" s="102"/>
      <c r="U298" s="119"/>
      <c r="V298" s="91"/>
    </row>
    <row r="299" spans="1:22" ht="27.75" customHeight="1" hidden="1">
      <c r="A299" s="1"/>
      <c r="B299" s="92"/>
      <c r="C299" s="105"/>
      <c r="D299" s="105"/>
      <c r="E299" s="105"/>
      <c r="F299" s="105"/>
      <c r="G299" s="106"/>
      <c r="H299" s="107"/>
      <c r="I299" s="113"/>
      <c r="J299" s="109"/>
      <c r="K299" s="109"/>
      <c r="L299" s="99"/>
      <c r="M299" s="100"/>
      <c r="N299" s="109"/>
      <c r="O299" s="100"/>
      <c r="P299" s="94"/>
      <c r="Q299" s="100"/>
      <c r="R299" s="109"/>
      <c r="S299" s="109"/>
      <c r="T299" s="102"/>
      <c r="U299" s="119"/>
      <c r="V299" s="91"/>
    </row>
    <row r="300" spans="1:22" ht="27.75" customHeight="1" hidden="1">
      <c r="A300" s="1"/>
      <c r="B300" s="92"/>
      <c r="C300" s="105"/>
      <c r="D300" s="105"/>
      <c r="E300" s="105"/>
      <c r="F300" s="105"/>
      <c r="G300" s="106"/>
      <c r="H300" s="107"/>
      <c r="I300" s="113"/>
      <c r="J300" s="109"/>
      <c r="K300" s="109"/>
      <c r="L300" s="99"/>
      <c r="M300" s="100"/>
      <c r="N300" s="109"/>
      <c r="O300" s="100"/>
      <c r="P300" s="94"/>
      <c r="Q300" s="100"/>
      <c r="R300" s="109"/>
      <c r="S300" s="109"/>
      <c r="T300" s="102"/>
      <c r="U300" s="119"/>
      <c r="V300" s="91"/>
    </row>
    <row r="301" spans="1:22" ht="27.75" customHeight="1" hidden="1">
      <c r="A301" s="1"/>
      <c r="B301" s="92"/>
      <c r="C301" s="105"/>
      <c r="D301" s="105"/>
      <c r="E301" s="105"/>
      <c r="F301" s="105"/>
      <c r="G301" s="106"/>
      <c r="H301" s="107"/>
      <c r="I301" s="113"/>
      <c r="J301" s="117"/>
      <c r="K301" s="117"/>
      <c r="L301" s="103"/>
      <c r="M301" s="100"/>
      <c r="N301" s="117"/>
      <c r="O301" s="100"/>
      <c r="P301" s="94"/>
      <c r="Q301" s="100"/>
      <c r="R301" s="109"/>
      <c r="S301" s="109"/>
      <c r="T301" s="102"/>
      <c r="U301" s="119"/>
      <c r="V301" s="91"/>
    </row>
    <row r="302" spans="1:22" ht="27.75" customHeight="1" hidden="1">
      <c r="A302" s="1"/>
      <c r="B302" s="92"/>
      <c r="C302" s="105"/>
      <c r="D302" s="105"/>
      <c r="E302" s="105"/>
      <c r="F302" s="105"/>
      <c r="G302" s="106"/>
      <c r="H302" s="107"/>
      <c r="I302" s="113"/>
      <c r="J302" s="115"/>
      <c r="K302" s="115"/>
      <c r="L302" s="103"/>
      <c r="M302" s="100"/>
      <c r="N302" s="115"/>
      <c r="O302" s="100"/>
      <c r="P302" s="94"/>
      <c r="Q302" s="100"/>
      <c r="R302" s="102"/>
      <c r="S302" s="102"/>
      <c r="T302" s="102"/>
      <c r="U302" s="119"/>
      <c r="V302" s="91"/>
    </row>
    <row r="303" spans="1:22" ht="27.75" customHeight="1" hidden="1">
      <c r="A303" s="1"/>
      <c r="B303" s="92"/>
      <c r="C303" s="105"/>
      <c r="D303" s="105"/>
      <c r="E303" s="105"/>
      <c r="F303" s="120"/>
      <c r="G303" s="121"/>
      <c r="H303" s="107"/>
      <c r="I303" s="121"/>
      <c r="J303" s="123"/>
      <c r="K303" s="116"/>
      <c r="L303" s="103"/>
      <c r="M303" s="100"/>
      <c r="N303" s="116"/>
      <c r="O303" s="100"/>
      <c r="P303" s="94"/>
      <c r="Q303" s="100"/>
      <c r="R303" s="112"/>
      <c r="S303" s="112"/>
      <c r="T303" s="102"/>
      <c r="U303" s="119"/>
      <c r="V303" s="91"/>
    </row>
    <row r="304" spans="1:22" ht="27.75" customHeight="1" hidden="1">
      <c r="A304" s="1"/>
      <c r="B304" s="92"/>
      <c r="C304" s="105"/>
      <c r="D304" s="105"/>
      <c r="E304" s="105"/>
      <c r="F304" s="120"/>
      <c r="G304" s="121"/>
      <c r="H304" s="107"/>
      <c r="I304" s="121"/>
      <c r="J304" s="123"/>
      <c r="K304" s="116"/>
      <c r="L304" s="103"/>
      <c r="M304" s="104"/>
      <c r="N304" s="116"/>
      <c r="O304" s="100"/>
      <c r="P304" s="94"/>
      <c r="Q304" s="100"/>
      <c r="R304" s="112"/>
      <c r="S304" s="112"/>
      <c r="T304" s="102"/>
      <c r="U304" s="119"/>
      <c r="V304" s="91"/>
    </row>
    <row r="305" spans="1:22" ht="27.75" customHeight="1" hidden="1">
      <c r="A305" s="1"/>
      <c r="B305" s="92"/>
      <c r="C305" s="105"/>
      <c r="D305" s="105"/>
      <c r="E305" s="105"/>
      <c r="F305" s="105"/>
      <c r="G305" s="106"/>
      <c r="H305" s="114"/>
      <c r="I305" s="121"/>
      <c r="J305" s="124"/>
      <c r="K305" s="104"/>
      <c r="L305" s="103"/>
      <c r="M305" s="104"/>
      <c r="N305" s="104"/>
      <c r="O305" s="100"/>
      <c r="P305" s="94"/>
      <c r="Q305" s="100"/>
      <c r="R305" s="104"/>
      <c r="S305" s="104"/>
      <c r="T305" s="102"/>
      <c r="U305" s="119"/>
      <c r="V305" s="91"/>
    </row>
    <row r="306" spans="1:22" ht="27.75" customHeight="1" hidden="1">
      <c r="A306" s="1"/>
      <c r="B306" s="92"/>
      <c r="C306" s="105"/>
      <c r="D306" s="105"/>
      <c r="E306" s="105"/>
      <c r="F306" s="105"/>
      <c r="G306" s="106"/>
      <c r="H306" s="107"/>
      <c r="I306" s="121"/>
      <c r="J306" s="125"/>
      <c r="K306" s="108"/>
      <c r="L306" s="103"/>
      <c r="M306" s="104"/>
      <c r="N306" s="117"/>
      <c r="O306" s="100"/>
      <c r="P306" s="100"/>
      <c r="Q306" s="99"/>
      <c r="R306" s="109"/>
      <c r="S306" s="109"/>
      <c r="T306" s="102"/>
      <c r="U306" s="119"/>
      <c r="V306" s="91"/>
    </row>
    <row r="307" spans="1:22" ht="27.75" customHeight="1" hidden="1">
      <c r="A307" s="1"/>
      <c r="B307" s="92"/>
      <c r="C307" s="105"/>
      <c r="D307" s="105"/>
      <c r="E307" s="105"/>
      <c r="F307" s="105"/>
      <c r="G307" s="106"/>
      <c r="H307" s="107"/>
      <c r="I307" s="121"/>
      <c r="J307" s="125"/>
      <c r="K307" s="108"/>
      <c r="L307" s="103"/>
      <c r="M307" s="104"/>
      <c r="N307" s="117"/>
      <c r="O307" s="100"/>
      <c r="P307" s="100"/>
      <c r="Q307" s="99"/>
      <c r="R307" s="109"/>
      <c r="S307" s="109"/>
      <c r="T307" s="102"/>
      <c r="U307" s="119"/>
      <c r="V307" s="91"/>
    </row>
    <row r="308" spans="1:22" ht="27.75" customHeight="1" hidden="1">
      <c r="A308" s="1"/>
      <c r="B308" s="92"/>
      <c r="C308" s="105"/>
      <c r="D308" s="105"/>
      <c r="E308" s="105"/>
      <c r="F308" s="105"/>
      <c r="G308" s="106"/>
      <c r="H308" s="107"/>
      <c r="I308" s="121"/>
      <c r="J308" s="125"/>
      <c r="K308" s="108"/>
      <c r="L308" s="103"/>
      <c r="M308" s="104"/>
      <c r="N308" s="117"/>
      <c r="O308" s="100"/>
      <c r="P308" s="100"/>
      <c r="Q308" s="99"/>
      <c r="R308" s="109"/>
      <c r="S308" s="109"/>
      <c r="T308" s="102"/>
      <c r="U308" s="119"/>
      <c r="V308" s="91"/>
    </row>
    <row r="309" spans="1:22" ht="27.75" customHeight="1" hidden="1">
      <c r="A309" s="1"/>
      <c r="B309" s="92"/>
      <c r="C309" s="105"/>
      <c r="D309" s="105"/>
      <c r="E309" s="105"/>
      <c r="F309" s="105"/>
      <c r="G309" s="106"/>
      <c r="H309" s="107"/>
      <c r="I309" s="121"/>
      <c r="J309" s="123"/>
      <c r="K309" s="115"/>
      <c r="L309" s="103"/>
      <c r="M309" s="104"/>
      <c r="N309" s="115"/>
      <c r="O309" s="100"/>
      <c r="P309" s="100"/>
      <c r="Q309" s="99"/>
      <c r="R309" s="102"/>
      <c r="S309" s="102"/>
      <c r="T309" s="102"/>
      <c r="U309" s="119"/>
      <c r="V309" s="91"/>
    </row>
    <row r="310" spans="1:22" ht="27.75" customHeight="1" hidden="1">
      <c r="A310" s="1"/>
      <c r="B310" s="92"/>
      <c r="C310" s="105"/>
      <c r="D310" s="105"/>
      <c r="E310" s="105"/>
      <c r="F310" s="126"/>
      <c r="G310" s="121"/>
      <c r="H310" s="107"/>
      <c r="I310" s="121"/>
      <c r="J310" s="123"/>
      <c r="K310" s="123"/>
      <c r="L310" s="123"/>
      <c r="M310" s="123"/>
      <c r="N310" s="123"/>
      <c r="O310" s="123"/>
      <c r="P310" s="115"/>
      <c r="Q310" s="116"/>
      <c r="R310" s="123"/>
      <c r="S310" s="123"/>
      <c r="T310" s="102"/>
      <c r="U310" s="119"/>
      <c r="V310" s="91"/>
    </row>
    <row r="311" spans="1:22" ht="27.75" customHeight="1" hidden="1">
      <c r="A311" s="1"/>
      <c r="B311" s="92"/>
      <c r="C311" s="105"/>
      <c r="D311" s="105"/>
      <c r="E311" s="105"/>
      <c r="F311" s="126"/>
      <c r="G311" s="121"/>
      <c r="H311" s="107"/>
      <c r="I311" s="121"/>
      <c r="J311" s="123"/>
      <c r="K311" s="116"/>
      <c r="L311" s="116"/>
      <c r="M311" s="116"/>
      <c r="N311" s="116"/>
      <c r="O311" s="116"/>
      <c r="P311" s="115"/>
      <c r="Q311" s="116"/>
      <c r="R311" s="116"/>
      <c r="S311" s="116"/>
      <c r="T311" s="102"/>
      <c r="U311" s="119"/>
      <c r="V311" s="91"/>
    </row>
    <row r="312" spans="1:22" ht="27.75" customHeight="1" hidden="1">
      <c r="A312" s="1"/>
      <c r="B312" s="21"/>
      <c r="C312" s="21"/>
      <c r="D312" s="22"/>
      <c r="E312" s="23"/>
      <c r="F312" s="21"/>
      <c r="G312" s="24"/>
      <c r="H312" s="25"/>
      <c r="I312" s="26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8"/>
      <c r="U312" s="29"/>
      <c r="V312" s="91"/>
    </row>
    <row r="313" spans="1:22" ht="27.75" customHeight="1" hidden="1">
      <c r="A313" s="1"/>
      <c r="B313" s="21"/>
      <c r="C313" s="21"/>
      <c r="D313" s="22"/>
      <c r="E313" s="23"/>
      <c r="F313" s="21"/>
      <c r="G313" s="24"/>
      <c r="H313" s="25"/>
      <c r="I313" s="26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8"/>
      <c r="U313" s="28"/>
      <c r="V313" s="91"/>
    </row>
    <row r="314" spans="1:22" ht="27.75" customHeight="1" hidden="1">
      <c r="A314" s="1"/>
      <c r="B314" s="21"/>
      <c r="C314" s="21"/>
      <c r="D314" s="22"/>
      <c r="E314" s="23"/>
      <c r="F314" s="21"/>
      <c r="G314" s="24"/>
      <c r="H314" s="25"/>
      <c r="I314" s="26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8"/>
      <c r="U314" s="28"/>
      <c r="V314" s="91"/>
    </row>
    <row r="315" spans="1:22" ht="27.75" customHeight="1" hidden="1">
      <c r="A315" s="1"/>
      <c r="B315" s="21"/>
      <c r="C315" s="21"/>
      <c r="D315" s="22"/>
      <c r="E315" s="23"/>
      <c r="F315" s="21"/>
      <c r="G315" s="24"/>
      <c r="H315" s="25"/>
      <c r="I315" s="26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8"/>
      <c r="U315" s="28"/>
      <c r="V315" s="91"/>
    </row>
    <row r="316" spans="1:22" ht="27.75" customHeight="1" hidden="1">
      <c r="A316" s="1"/>
      <c r="B316" s="21"/>
      <c r="C316" s="21"/>
      <c r="D316" s="22"/>
      <c r="E316" s="23"/>
      <c r="F316" s="21"/>
      <c r="G316" s="24"/>
      <c r="H316" s="25"/>
      <c r="I316" s="26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8"/>
      <c r="U316" s="28"/>
      <c r="V316" s="91"/>
    </row>
    <row r="317" spans="1:22" ht="27.75" customHeight="1" hidden="1">
      <c r="A317" s="1"/>
      <c r="B317" s="21"/>
      <c r="C317" s="21"/>
      <c r="D317" s="22"/>
      <c r="E317" s="23"/>
      <c r="F317" s="21"/>
      <c r="G317" s="24"/>
      <c r="H317" s="25"/>
      <c r="I317" s="26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8"/>
      <c r="U317" s="28"/>
      <c r="V317" s="91"/>
    </row>
    <row r="318" spans="1:22" ht="27.75" customHeight="1" hidden="1">
      <c r="A318" s="1"/>
      <c r="B318" s="21"/>
      <c r="C318" s="21"/>
      <c r="D318" s="22"/>
      <c r="E318" s="23"/>
      <c r="F318" s="21"/>
      <c r="G318" s="24"/>
      <c r="H318" s="25"/>
      <c r="I318" s="26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8"/>
      <c r="U318" s="28"/>
      <c r="V318" s="91"/>
    </row>
    <row r="319" spans="1:22" ht="27.75" customHeight="1" hidden="1">
      <c r="A319" s="1"/>
      <c r="B319" s="21"/>
      <c r="C319" s="21"/>
      <c r="D319" s="22"/>
      <c r="E319" s="23"/>
      <c r="F319" s="21"/>
      <c r="G319" s="24"/>
      <c r="H319" s="25"/>
      <c r="I319" s="26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8"/>
      <c r="U319" s="28"/>
      <c r="V319" s="91"/>
    </row>
    <row r="320" spans="1:22" ht="27.75" customHeight="1" hidden="1">
      <c r="A320" s="1"/>
      <c r="B320" s="21"/>
      <c r="C320" s="21"/>
      <c r="D320" s="22"/>
      <c r="E320" s="23"/>
      <c r="F320" s="21"/>
      <c r="G320" s="24"/>
      <c r="H320" s="25"/>
      <c r="I320" s="26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8"/>
      <c r="U320" s="28"/>
      <c r="V320" s="91"/>
    </row>
    <row r="321" spans="1:22" ht="27.75" customHeight="1" hidden="1">
      <c r="A321" s="1"/>
      <c r="B321" s="21"/>
      <c r="C321" s="21"/>
      <c r="D321" s="22"/>
      <c r="E321" s="23"/>
      <c r="F321" s="21"/>
      <c r="G321" s="24"/>
      <c r="H321" s="25"/>
      <c r="I321" s="26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8"/>
      <c r="U321" s="28"/>
      <c r="V321" s="91"/>
    </row>
    <row r="322" spans="1:22" ht="27.75" customHeight="1" hidden="1">
      <c r="A322" s="1"/>
      <c r="B322" s="21"/>
      <c r="C322" s="21"/>
      <c r="D322" s="22"/>
      <c r="E322" s="23"/>
      <c r="F322" s="21"/>
      <c r="G322" s="24"/>
      <c r="H322" s="25"/>
      <c r="I322" s="26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8"/>
      <c r="U322" s="28"/>
      <c r="V322" s="91"/>
    </row>
    <row r="323" spans="1:22" ht="27.75" customHeight="1" hidden="1">
      <c r="A323" s="1"/>
      <c r="B323" s="21"/>
      <c r="C323" s="21"/>
      <c r="D323" s="22"/>
      <c r="E323" s="23"/>
      <c r="F323" s="21"/>
      <c r="G323" s="24"/>
      <c r="H323" s="25"/>
      <c r="I323" s="26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8"/>
      <c r="U323" s="28"/>
      <c r="V323" s="91"/>
    </row>
    <row r="324" spans="1:22" ht="27.75" customHeight="1" hidden="1">
      <c r="A324" s="1"/>
      <c r="B324" s="21"/>
      <c r="C324" s="21"/>
      <c r="D324" s="22"/>
      <c r="E324" s="23"/>
      <c r="F324" s="21"/>
      <c r="G324" s="24"/>
      <c r="H324" s="25"/>
      <c r="I324" s="26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8"/>
      <c r="U324" s="28"/>
      <c r="V324" s="91"/>
    </row>
    <row r="325" spans="1:22" ht="27.75" customHeight="1" hidden="1">
      <c r="A325" s="1"/>
      <c r="B325" s="21"/>
      <c r="C325" s="21"/>
      <c r="D325" s="22"/>
      <c r="E325" s="23"/>
      <c r="F325" s="21"/>
      <c r="G325" s="24"/>
      <c r="H325" s="25"/>
      <c r="I325" s="26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8"/>
      <c r="U325" s="28"/>
      <c r="V325" s="91"/>
    </row>
    <row r="326" spans="1:22" ht="27.75" customHeight="1" hidden="1">
      <c r="A326" s="1"/>
      <c r="B326" s="21"/>
      <c r="C326" s="21"/>
      <c r="D326" s="22"/>
      <c r="E326" s="23"/>
      <c r="F326" s="21"/>
      <c r="G326" s="24"/>
      <c r="H326" s="25"/>
      <c r="I326" s="26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8"/>
      <c r="U326" s="28"/>
      <c r="V326" s="91"/>
    </row>
    <row r="327" spans="1:22" ht="27.75" customHeight="1" hidden="1">
      <c r="A327" s="1"/>
      <c r="B327" s="21"/>
      <c r="C327" s="21"/>
      <c r="D327" s="22"/>
      <c r="E327" s="23"/>
      <c r="F327" s="21"/>
      <c r="G327" s="24"/>
      <c r="H327" s="25"/>
      <c r="I327" s="26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8"/>
      <c r="U327" s="28"/>
      <c r="V327" s="91"/>
    </row>
    <row r="328" spans="1:22" ht="27.75" customHeight="1" hidden="1">
      <c r="A328" s="1"/>
      <c r="B328" s="21"/>
      <c r="C328" s="21"/>
      <c r="D328" s="22"/>
      <c r="E328" s="23"/>
      <c r="F328" s="21"/>
      <c r="G328" s="24"/>
      <c r="H328" s="25"/>
      <c r="I328" s="26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8"/>
      <c r="U328" s="28"/>
      <c r="V328" s="91"/>
    </row>
    <row r="329" spans="1:22" ht="27.75" customHeight="1" hidden="1">
      <c r="A329" s="1"/>
      <c r="B329" s="21"/>
      <c r="C329" s="21"/>
      <c r="D329" s="22"/>
      <c r="E329" s="23"/>
      <c r="F329" s="21"/>
      <c r="G329" s="24"/>
      <c r="H329" s="25"/>
      <c r="I329" s="26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8"/>
      <c r="U329" s="28"/>
      <c r="V329" s="91"/>
    </row>
    <row r="330" spans="1:22" ht="27.75" customHeight="1" hidden="1">
      <c r="A330" s="1"/>
      <c r="B330" s="21"/>
      <c r="C330" s="21"/>
      <c r="D330" s="22"/>
      <c r="E330" s="23"/>
      <c r="F330" s="21"/>
      <c r="G330" s="24"/>
      <c r="H330" s="25"/>
      <c r="I330" s="26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8"/>
      <c r="U330" s="28"/>
      <c r="V330" s="91"/>
    </row>
    <row r="331" spans="1:22" ht="27.75" customHeight="1" hidden="1">
      <c r="A331" s="1"/>
      <c r="B331" s="21"/>
      <c r="C331" s="21"/>
      <c r="D331" s="22"/>
      <c r="E331" s="23"/>
      <c r="F331" s="21"/>
      <c r="G331" s="24"/>
      <c r="H331" s="25"/>
      <c r="I331" s="26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8"/>
      <c r="U331" s="28"/>
      <c r="V331" s="91"/>
    </row>
    <row r="332" spans="1:22" ht="27.75" customHeight="1" hidden="1">
      <c r="A332" s="1"/>
      <c r="B332" s="21"/>
      <c r="C332" s="21"/>
      <c r="D332" s="22"/>
      <c r="E332" s="23"/>
      <c r="F332" s="21"/>
      <c r="G332" s="24"/>
      <c r="H332" s="25"/>
      <c r="I332" s="26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8"/>
      <c r="U332" s="28"/>
      <c r="V332" s="91"/>
    </row>
    <row r="333" spans="1:22" ht="27.75" customHeight="1" hidden="1">
      <c r="A333" s="1"/>
      <c r="B333" s="21"/>
      <c r="C333" s="21"/>
      <c r="D333" s="22"/>
      <c r="E333" s="23"/>
      <c r="F333" s="21"/>
      <c r="G333" s="24"/>
      <c r="H333" s="25"/>
      <c r="I333" s="26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8"/>
      <c r="U333" s="28"/>
      <c r="V333" s="91"/>
    </row>
    <row r="334" spans="1:22" ht="27.75" customHeight="1" hidden="1">
      <c r="A334" s="1"/>
      <c r="B334" s="21"/>
      <c r="C334" s="21"/>
      <c r="D334" s="22"/>
      <c r="E334" s="23"/>
      <c r="F334" s="21"/>
      <c r="G334" s="24"/>
      <c r="H334" s="25"/>
      <c r="I334" s="26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8"/>
      <c r="U334" s="28"/>
      <c r="V334" s="91"/>
    </row>
    <row r="335" spans="1:22" ht="27.75" customHeight="1" hidden="1">
      <c r="A335" s="1"/>
      <c r="B335" s="21"/>
      <c r="C335" s="21"/>
      <c r="D335" s="22"/>
      <c r="E335" s="23"/>
      <c r="F335" s="21"/>
      <c r="G335" s="24"/>
      <c r="H335" s="25"/>
      <c r="I335" s="26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8"/>
      <c r="U335" s="28"/>
      <c r="V335" s="91"/>
    </row>
    <row r="336" spans="1:22" ht="27.75" customHeight="1" hidden="1">
      <c r="A336" s="1"/>
      <c r="B336" s="21"/>
      <c r="C336" s="21"/>
      <c r="D336" s="22"/>
      <c r="E336" s="23"/>
      <c r="F336" s="21"/>
      <c r="G336" s="24"/>
      <c r="H336" s="30"/>
      <c r="I336" s="26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8"/>
      <c r="U336" s="28"/>
      <c r="V336" s="91"/>
    </row>
    <row r="337" spans="1:22" ht="27.75" customHeight="1" hidden="1">
      <c r="A337" s="1"/>
      <c r="B337" s="21"/>
      <c r="C337" s="21"/>
      <c r="D337" s="22"/>
      <c r="E337" s="23"/>
      <c r="F337" s="21"/>
      <c r="G337" s="24"/>
      <c r="H337" s="25"/>
      <c r="I337" s="26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8"/>
      <c r="U337" s="28"/>
      <c r="V337" s="91"/>
    </row>
    <row r="338" spans="1:22" ht="27.75" customHeight="1" hidden="1">
      <c r="A338" s="1"/>
      <c r="B338" s="21"/>
      <c r="C338" s="21"/>
      <c r="D338" s="22"/>
      <c r="E338" s="23"/>
      <c r="F338" s="21"/>
      <c r="G338" s="24"/>
      <c r="H338" s="25"/>
      <c r="I338" s="26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8"/>
      <c r="U338" s="28"/>
      <c r="V338" s="91"/>
    </row>
    <row r="339" spans="1:22" ht="27.75" customHeight="1" hidden="1">
      <c r="A339" s="1"/>
      <c r="B339" s="21"/>
      <c r="C339" s="21"/>
      <c r="D339" s="22"/>
      <c r="E339" s="23"/>
      <c r="F339" s="21"/>
      <c r="G339" s="24"/>
      <c r="H339" s="25"/>
      <c r="I339" s="26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8"/>
      <c r="U339" s="28"/>
      <c r="V339" s="91"/>
    </row>
    <row r="340" spans="1:22" ht="27.75" customHeight="1" hidden="1">
      <c r="A340" s="1"/>
      <c r="B340" s="21"/>
      <c r="C340" s="21"/>
      <c r="D340" s="22"/>
      <c r="E340" s="23"/>
      <c r="F340" s="21"/>
      <c r="G340" s="24"/>
      <c r="H340" s="25"/>
      <c r="I340" s="26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8"/>
      <c r="U340" s="28"/>
      <c r="V340" s="91"/>
    </row>
    <row r="341" spans="1:22" ht="27.75" customHeight="1" hidden="1">
      <c r="A341" s="1"/>
      <c r="B341" s="21"/>
      <c r="C341" s="21"/>
      <c r="D341" s="22"/>
      <c r="E341" s="23"/>
      <c r="F341" s="21"/>
      <c r="G341" s="24"/>
      <c r="H341" s="25"/>
      <c r="I341" s="26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8"/>
      <c r="U341" s="28"/>
      <c r="V341" s="91"/>
    </row>
    <row r="342" spans="1:22" ht="27.75" customHeight="1" hidden="1">
      <c r="A342" s="1"/>
      <c r="B342" s="21"/>
      <c r="C342" s="21"/>
      <c r="D342" s="22"/>
      <c r="E342" s="23"/>
      <c r="F342" s="21"/>
      <c r="G342" s="24"/>
      <c r="H342" s="30"/>
      <c r="I342" s="26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8"/>
      <c r="U342" s="28"/>
      <c r="V342" s="91"/>
    </row>
    <row r="343" spans="1:22" ht="27.75" customHeight="1" hidden="1">
      <c r="A343" s="1"/>
      <c r="B343" s="21"/>
      <c r="C343" s="21"/>
      <c r="D343" s="22"/>
      <c r="E343" s="23"/>
      <c r="F343" s="21"/>
      <c r="G343" s="24"/>
      <c r="H343" s="25"/>
      <c r="I343" s="26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8"/>
      <c r="U343" s="28"/>
      <c r="V343" s="91"/>
    </row>
    <row r="344" spans="1:22" ht="27.75" customHeight="1" hidden="1">
      <c r="A344" s="1"/>
      <c r="B344" s="21"/>
      <c r="C344" s="21"/>
      <c r="D344" s="22"/>
      <c r="E344" s="23"/>
      <c r="F344" s="21"/>
      <c r="G344" s="24"/>
      <c r="H344" s="25"/>
      <c r="I344" s="26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8"/>
      <c r="U344" s="28"/>
      <c r="V344" s="91"/>
    </row>
    <row r="345" spans="1:22" ht="27.75" customHeight="1" hidden="1">
      <c r="A345" s="1"/>
      <c r="B345" s="21"/>
      <c r="C345" s="21"/>
      <c r="D345" s="22"/>
      <c r="E345" s="23"/>
      <c r="F345" s="21"/>
      <c r="G345" s="24"/>
      <c r="H345" s="25"/>
      <c r="I345" s="26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8"/>
      <c r="U345" s="28"/>
      <c r="V345" s="91"/>
    </row>
    <row r="346" spans="1:22" ht="27.75" customHeight="1" hidden="1">
      <c r="A346" s="1"/>
      <c r="B346" s="21"/>
      <c r="C346" s="21"/>
      <c r="D346" s="22"/>
      <c r="E346" s="23"/>
      <c r="F346" s="21"/>
      <c r="G346" s="24"/>
      <c r="H346" s="25"/>
      <c r="I346" s="26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8"/>
      <c r="U346" s="28"/>
      <c r="V346" s="91"/>
    </row>
    <row r="347" spans="1:22" ht="27.75" customHeight="1" hidden="1">
      <c r="A347" s="1"/>
      <c r="B347" s="21"/>
      <c r="C347" s="21"/>
      <c r="D347" s="22"/>
      <c r="E347" s="23"/>
      <c r="F347" s="21"/>
      <c r="G347" s="24"/>
      <c r="H347" s="25"/>
      <c r="I347" s="26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8"/>
      <c r="U347" s="28"/>
      <c r="V347" s="91"/>
    </row>
    <row r="348" spans="1:22" ht="27.75" customHeight="1" hidden="1">
      <c r="A348" s="1"/>
      <c r="B348" s="21"/>
      <c r="C348" s="21"/>
      <c r="D348" s="22"/>
      <c r="E348" s="23"/>
      <c r="F348" s="21"/>
      <c r="G348" s="24"/>
      <c r="H348" s="25"/>
      <c r="I348" s="26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8"/>
      <c r="U348" s="28"/>
      <c r="V348" s="91"/>
    </row>
    <row r="349" spans="1:22" ht="27.75" customHeight="1" hidden="1">
      <c r="A349" s="1"/>
      <c r="B349" s="21"/>
      <c r="C349" s="21"/>
      <c r="D349" s="22"/>
      <c r="E349" s="23"/>
      <c r="F349" s="21"/>
      <c r="G349" s="24"/>
      <c r="H349" s="25"/>
      <c r="I349" s="26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8"/>
      <c r="U349" s="28"/>
      <c r="V349" s="91"/>
    </row>
    <row r="350" spans="1:22" ht="27.75" customHeight="1">
      <c r="A350" s="1"/>
      <c r="B350" s="21"/>
      <c r="C350" s="21"/>
      <c r="D350" s="22"/>
      <c r="E350" s="23"/>
      <c r="F350" s="21"/>
      <c r="G350" s="24"/>
      <c r="H350" s="25"/>
      <c r="I350" s="26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8"/>
      <c r="U350" s="28"/>
      <c r="V350" s="91"/>
    </row>
    <row r="351" spans="1:22" ht="27.75" customHeight="1">
      <c r="A351" s="1"/>
      <c r="B351" s="21"/>
      <c r="C351" s="21"/>
      <c r="D351" s="22"/>
      <c r="E351" s="23"/>
      <c r="F351" s="21"/>
      <c r="G351" s="24"/>
      <c r="H351" s="25"/>
      <c r="I351" s="26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8"/>
      <c r="U351" s="28"/>
      <c r="V351" s="91"/>
    </row>
    <row r="352" spans="1:22" ht="27.75" customHeight="1">
      <c r="A352" s="1"/>
      <c r="B352" s="21"/>
      <c r="C352" s="21"/>
      <c r="D352" s="22"/>
      <c r="E352" s="23"/>
      <c r="F352" s="21"/>
      <c r="G352" s="24"/>
      <c r="H352" s="25"/>
      <c r="I352" s="26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8"/>
      <c r="U352" s="28"/>
      <c r="V352" s="91"/>
    </row>
    <row r="353" spans="1:22" ht="27.75" customHeight="1">
      <c r="A353" s="1"/>
      <c r="B353" s="21"/>
      <c r="C353" s="21"/>
      <c r="D353" s="22"/>
      <c r="E353" s="23"/>
      <c r="F353" s="21"/>
      <c r="G353" s="24"/>
      <c r="H353" s="25"/>
      <c r="I353" s="26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8"/>
      <c r="U353" s="28"/>
      <c r="V353" s="91"/>
    </row>
    <row r="354" spans="1:22" ht="27.75" customHeight="1">
      <c r="A354" s="1"/>
      <c r="B354" s="21"/>
      <c r="C354" s="21"/>
      <c r="D354" s="22"/>
      <c r="E354" s="23"/>
      <c r="F354" s="21"/>
      <c r="G354" s="24"/>
      <c r="H354" s="25"/>
      <c r="I354" s="26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8"/>
      <c r="U354" s="28"/>
      <c r="V354" s="91"/>
    </row>
    <row r="355" spans="1:22" ht="27.75" customHeight="1">
      <c r="A355" s="1"/>
      <c r="B355" s="21"/>
      <c r="C355" s="21"/>
      <c r="D355" s="22"/>
      <c r="E355" s="23"/>
      <c r="F355" s="21"/>
      <c r="G355" s="24"/>
      <c r="H355" s="25"/>
      <c r="I355" s="26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8"/>
      <c r="U355" s="28"/>
      <c r="V355" s="91"/>
    </row>
    <row r="356" spans="1:22" ht="27.75" customHeight="1">
      <c r="A356" s="1"/>
      <c r="B356" s="21"/>
      <c r="C356" s="21"/>
      <c r="D356" s="22"/>
      <c r="E356" s="23"/>
      <c r="F356" s="21"/>
      <c r="G356" s="24"/>
      <c r="H356" s="25"/>
      <c r="I356" s="26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8"/>
      <c r="U356" s="28"/>
      <c r="V356" s="91"/>
    </row>
    <row r="357" spans="1:22" ht="27.75" customHeight="1">
      <c r="A357" s="1"/>
      <c r="B357" s="21"/>
      <c r="C357" s="21"/>
      <c r="D357" s="22"/>
      <c r="E357" s="23"/>
      <c r="F357" s="21"/>
      <c r="G357" s="24"/>
      <c r="H357" s="25"/>
      <c r="I357" s="26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8"/>
      <c r="U357" s="28"/>
      <c r="V357" s="91"/>
    </row>
    <row r="358" spans="1:22" ht="27.75" customHeight="1">
      <c r="A358" s="1"/>
      <c r="B358" s="21"/>
      <c r="C358" s="21"/>
      <c r="D358" s="22"/>
      <c r="E358" s="23"/>
      <c r="F358" s="21"/>
      <c r="G358" s="24"/>
      <c r="H358" s="25"/>
      <c r="I358" s="26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8"/>
      <c r="U358" s="28"/>
      <c r="V358" s="91"/>
    </row>
    <row r="359" spans="1:22" ht="27.75" customHeight="1">
      <c r="A359" s="1"/>
      <c r="B359" s="21"/>
      <c r="C359" s="21"/>
      <c r="D359" s="22"/>
      <c r="E359" s="23"/>
      <c r="F359" s="21"/>
      <c r="G359" s="24"/>
      <c r="H359" s="25"/>
      <c r="I359" s="26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8"/>
      <c r="U359" s="28"/>
      <c r="V359" s="91"/>
    </row>
    <row r="360" spans="1:22" ht="27.75" customHeight="1">
      <c r="A360" s="1"/>
      <c r="B360" s="21"/>
      <c r="C360" s="21"/>
      <c r="D360" s="22"/>
      <c r="E360" s="23"/>
      <c r="F360" s="21"/>
      <c r="G360" s="24"/>
      <c r="H360" s="25"/>
      <c r="I360" s="26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8"/>
      <c r="U360" s="28"/>
      <c r="V360" s="91"/>
    </row>
    <row r="361" spans="1:22" ht="27.75" customHeight="1">
      <c r="A361" s="1"/>
      <c r="B361" s="21"/>
      <c r="C361" s="21"/>
      <c r="D361" s="22"/>
      <c r="E361" s="23"/>
      <c r="F361" s="21"/>
      <c r="G361" s="24"/>
      <c r="H361" s="25"/>
      <c r="I361" s="26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8"/>
      <c r="U361" s="28"/>
      <c r="V361" s="91"/>
    </row>
    <row r="362" spans="1:22" ht="27.75" customHeight="1">
      <c r="A362" s="1"/>
      <c r="B362" s="21"/>
      <c r="C362" s="21"/>
      <c r="D362" s="22"/>
      <c r="E362" s="23"/>
      <c r="F362" s="21"/>
      <c r="G362" s="24"/>
      <c r="H362" s="25"/>
      <c r="I362" s="26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8"/>
      <c r="U362" s="28"/>
      <c r="V362" s="91"/>
    </row>
    <row r="363" spans="1:22" ht="27.75" customHeight="1">
      <c r="A363" s="1"/>
      <c r="B363" s="21"/>
      <c r="C363" s="21"/>
      <c r="D363" s="22"/>
      <c r="E363" s="23"/>
      <c r="F363" s="21"/>
      <c r="G363" s="24"/>
      <c r="H363" s="25"/>
      <c r="I363" s="26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8"/>
      <c r="U363" s="28"/>
      <c r="V363" s="91"/>
    </row>
    <row r="364" spans="1:22" ht="27.75" customHeight="1">
      <c r="A364" s="1"/>
      <c r="B364" s="21"/>
      <c r="C364" s="21"/>
      <c r="D364" s="22"/>
      <c r="E364" s="23"/>
      <c r="F364" s="21"/>
      <c r="G364" s="24"/>
      <c r="H364" s="25"/>
      <c r="I364" s="26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8"/>
      <c r="U364" s="28"/>
      <c r="V364" s="91"/>
    </row>
    <row r="365" spans="1:22" ht="27.75" customHeight="1">
      <c r="A365" s="1"/>
      <c r="B365" s="21"/>
      <c r="C365" s="21"/>
      <c r="D365" s="22"/>
      <c r="E365" s="23"/>
      <c r="F365" s="21"/>
      <c r="G365" s="24"/>
      <c r="H365" s="25"/>
      <c r="I365" s="26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8"/>
      <c r="U365" s="28"/>
      <c r="V365" s="91"/>
    </row>
    <row r="366" spans="1:22" ht="27.75" customHeight="1">
      <c r="A366" s="1"/>
      <c r="B366" s="21"/>
      <c r="C366" s="21"/>
      <c r="D366" s="22"/>
      <c r="E366" s="23"/>
      <c r="F366" s="21"/>
      <c r="G366" s="24"/>
      <c r="H366" s="25"/>
      <c r="I366" s="26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8"/>
      <c r="U366" s="28"/>
      <c r="V366" s="91"/>
    </row>
    <row r="367" spans="1:22" ht="27.75" customHeight="1">
      <c r="A367" s="1"/>
      <c r="B367" s="21"/>
      <c r="C367" s="21"/>
      <c r="D367" s="22"/>
      <c r="E367" s="23"/>
      <c r="F367" s="21"/>
      <c r="G367" s="24"/>
      <c r="H367" s="25"/>
      <c r="I367" s="26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8"/>
      <c r="U367" s="28"/>
      <c r="V367" s="91"/>
    </row>
    <row r="368" spans="1:22" ht="27.75" customHeight="1">
      <c r="A368" s="1"/>
      <c r="B368" s="21"/>
      <c r="C368" s="21"/>
      <c r="D368" s="22"/>
      <c r="E368" s="23"/>
      <c r="F368" s="21"/>
      <c r="G368" s="24"/>
      <c r="H368" s="25"/>
      <c r="I368" s="26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8"/>
      <c r="U368" s="28"/>
      <c r="V368" s="91"/>
    </row>
    <row r="369" spans="1:22" ht="27.75" customHeight="1">
      <c r="A369" s="1"/>
      <c r="B369" s="21"/>
      <c r="C369" s="21"/>
      <c r="D369" s="22"/>
      <c r="E369" s="23"/>
      <c r="F369" s="21"/>
      <c r="G369" s="24"/>
      <c r="H369" s="25"/>
      <c r="I369" s="26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8"/>
      <c r="U369" s="28"/>
      <c r="V369" s="91"/>
    </row>
    <row r="370" spans="1:22" ht="27.75" customHeight="1">
      <c r="A370" s="1"/>
      <c r="B370" s="21"/>
      <c r="C370" s="21"/>
      <c r="D370" s="22"/>
      <c r="E370" s="23"/>
      <c r="F370" s="21"/>
      <c r="G370" s="24"/>
      <c r="H370" s="25"/>
      <c r="I370" s="26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8"/>
      <c r="U370" s="28"/>
      <c r="V370" s="91"/>
    </row>
    <row r="371" spans="1:22" ht="27.75" customHeight="1">
      <c r="A371" s="1"/>
      <c r="B371" s="21"/>
      <c r="C371" s="21"/>
      <c r="D371" s="22"/>
      <c r="E371" s="23"/>
      <c r="F371" s="21"/>
      <c r="G371" s="24"/>
      <c r="H371" s="25"/>
      <c r="I371" s="26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8"/>
      <c r="U371" s="28"/>
      <c r="V371" s="91"/>
    </row>
    <row r="372" spans="1:22" ht="27.75" customHeight="1">
      <c r="A372" s="1"/>
      <c r="B372" s="21"/>
      <c r="C372" s="21"/>
      <c r="D372" s="22"/>
      <c r="E372" s="23"/>
      <c r="F372" s="21"/>
      <c r="G372" s="24"/>
      <c r="H372" s="25"/>
      <c r="I372" s="26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8"/>
      <c r="U372" s="28"/>
      <c r="V372" s="91"/>
    </row>
    <row r="373" spans="1:22" ht="27.75" customHeight="1">
      <c r="A373" s="1"/>
      <c r="B373" s="21"/>
      <c r="C373" s="21"/>
      <c r="D373" s="22"/>
      <c r="E373" s="23"/>
      <c r="F373" s="21"/>
      <c r="G373" s="24"/>
      <c r="H373" s="25"/>
      <c r="I373" s="26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8"/>
      <c r="U373" s="28"/>
      <c r="V373" s="91"/>
    </row>
    <row r="374" spans="1:22" ht="27.75" customHeight="1">
      <c r="A374" s="1"/>
      <c r="B374" s="21"/>
      <c r="C374" s="21"/>
      <c r="D374" s="22"/>
      <c r="E374" s="23"/>
      <c r="F374" s="21"/>
      <c r="G374" s="24"/>
      <c r="H374" s="25"/>
      <c r="I374" s="26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8"/>
      <c r="U374" s="28"/>
      <c r="V374" s="91"/>
    </row>
    <row r="375" spans="1:22" ht="27.75" customHeight="1">
      <c r="A375" s="1"/>
      <c r="B375" s="21"/>
      <c r="C375" s="21"/>
      <c r="D375" s="22"/>
      <c r="E375" s="23"/>
      <c r="F375" s="21"/>
      <c r="G375" s="24"/>
      <c r="H375" s="25"/>
      <c r="I375" s="26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8"/>
      <c r="U375" s="28"/>
      <c r="V375" s="91"/>
    </row>
    <row r="376" spans="1:22" ht="27.75" customHeight="1">
      <c r="A376" s="1"/>
      <c r="B376" s="21"/>
      <c r="C376" s="21"/>
      <c r="D376" s="22"/>
      <c r="E376" s="23"/>
      <c r="F376" s="21"/>
      <c r="G376" s="24"/>
      <c r="H376" s="25"/>
      <c r="I376" s="26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8"/>
      <c r="U376" s="28"/>
      <c r="V376" s="91"/>
    </row>
    <row r="377" spans="1:22" ht="27.75" customHeight="1">
      <c r="A377" s="1"/>
      <c r="B377" s="21"/>
      <c r="C377" s="21"/>
      <c r="D377" s="22"/>
      <c r="E377" s="23"/>
      <c r="F377" s="21"/>
      <c r="G377" s="24"/>
      <c r="H377" s="25"/>
      <c r="I377" s="26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8"/>
      <c r="U377" s="28"/>
      <c r="V377" s="91"/>
    </row>
    <row r="378" spans="1:22" ht="27.75" customHeight="1">
      <c r="A378" s="1"/>
      <c r="B378" s="21"/>
      <c r="C378" s="21"/>
      <c r="D378" s="22"/>
      <c r="E378" s="23"/>
      <c r="F378" s="21"/>
      <c r="G378" s="24"/>
      <c r="H378" s="25"/>
      <c r="I378" s="26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8"/>
      <c r="U378" s="28"/>
      <c r="V378" s="91"/>
    </row>
    <row r="379" spans="1:22" ht="27.75" customHeight="1">
      <c r="A379" s="1"/>
      <c r="B379" s="21"/>
      <c r="C379" s="21"/>
      <c r="D379" s="22"/>
      <c r="E379" s="23"/>
      <c r="F379" s="21"/>
      <c r="G379" s="24"/>
      <c r="H379" s="25"/>
      <c r="I379" s="26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8"/>
      <c r="U379" s="28"/>
      <c r="V379" s="91"/>
    </row>
    <row r="380" spans="1:22" ht="27.75" customHeight="1">
      <c r="A380" s="1"/>
      <c r="B380" s="21"/>
      <c r="C380" s="21"/>
      <c r="D380" s="22"/>
      <c r="E380" s="23"/>
      <c r="F380" s="21"/>
      <c r="G380" s="24"/>
      <c r="H380" s="25"/>
      <c r="I380" s="26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8"/>
      <c r="U380" s="28"/>
      <c r="V380" s="91"/>
    </row>
    <row r="381" spans="1:22" ht="27.75" customHeight="1">
      <c r="A381" s="1"/>
      <c r="B381" s="21"/>
      <c r="C381" s="21"/>
      <c r="D381" s="22"/>
      <c r="E381" s="23"/>
      <c r="F381" s="21"/>
      <c r="G381" s="24"/>
      <c r="H381" s="25"/>
      <c r="I381" s="26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8"/>
      <c r="U381" s="28"/>
      <c r="V381" s="91"/>
    </row>
    <row r="382" spans="1:22" ht="27.75" customHeight="1">
      <c r="A382" s="1"/>
      <c r="B382" s="21"/>
      <c r="C382" s="21"/>
      <c r="D382" s="22"/>
      <c r="E382" s="23"/>
      <c r="F382" s="21"/>
      <c r="G382" s="24"/>
      <c r="H382" s="25"/>
      <c r="I382" s="26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8"/>
      <c r="U382" s="28"/>
      <c r="V382" s="91"/>
    </row>
    <row r="383" spans="1:22" ht="27.75" customHeight="1">
      <c r="A383" s="1"/>
      <c r="B383" s="21"/>
      <c r="C383" s="21"/>
      <c r="D383" s="22"/>
      <c r="E383" s="23"/>
      <c r="F383" s="21"/>
      <c r="G383" s="24"/>
      <c r="H383" s="25"/>
      <c r="I383" s="26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8"/>
      <c r="U383" s="28"/>
      <c r="V383" s="91"/>
    </row>
    <row r="384" spans="1:22" ht="27.75" customHeight="1">
      <c r="A384" s="1"/>
      <c r="B384" s="21"/>
      <c r="C384" s="21"/>
      <c r="D384" s="22"/>
      <c r="E384" s="23"/>
      <c r="F384" s="21"/>
      <c r="G384" s="24"/>
      <c r="H384" s="25"/>
      <c r="I384" s="26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8"/>
      <c r="U384" s="28"/>
      <c r="V384" s="91"/>
    </row>
    <row r="385" spans="1:22" ht="27.75" customHeight="1">
      <c r="A385" s="1"/>
      <c r="B385" s="21"/>
      <c r="C385" s="21"/>
      <c r="D385" s="22"/>
      <c r="E385" s="23"/>
      <c r="F385" s="21"/>
      <c r="G385" s="24"/>
      <c r="H385" s="25"/>
      <c r="I385" s="26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8"/>
      <c r="U385" s="28"/>
      <c r="V385" s="91"/>
    </row>
    <row r="386" spans="1:22" ht="27.75" customHeight="1">
      <c r="A386" s="1"/>
      <c r="B386" s="21"/>
      <c r="C386" s="21"/>
      <c r="D386" s="22"/>
      <c r="E386" s="23"/>
      <c r="F386" s="21"/>
      <c r="G386" s="24"/>
      <c r="H386" s="25"/>
      <c r="I386" s="26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8"/>
      <c r="U386" s="28"/>
      <c r="V386" s="91"/>
    </row>
    <row r="387" spans="1:22" ht="27.75" customHeight="1">
      <c r="A387" s="1"/>
      <c r="B387" s="21"/>
      <c r="C387" s="21"/>
      <c r="D387" s="22"/>
      <c r="E387" s="23"/>
      <c r="F387" s="21"/>
      <c r="G387" s="24"/>
      <c r="H387" s="25"/>
      <c r="I387" s="26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8"/>
      <c r="U387" s="28"/>
      <c r="V387" s="91"/>
    </row>
    <row r="388" spans="1:22" ht="27.75" customHeight="1">
      <c r="A388" s="1"/>
      <c r="B388" s="21"/>
      <c r="C388" s="21"/>
      <c r="D388" s="22"/>
      <c r="E388" s="23"/>
      <c r="F388" s="21"/>
      <c r="G388" s="24"/>
      <c r="H388" s="25"/>
      <c r="I388" s="26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8"/>
      <c r="U388" s="28"/>
      <c r="V388" s="91"/>
    </row>
    <row r="389" spans="1:22" ht="27.75" customHeight="1">
      <c r="A389" s="1"/>
      <c r="B389" s="21"/>
      <c r="C389" s="21"/>
      <c r="D389" s="22"/>
      <c r="E389" s="23"/>
      <c r="F389" s="21"/>
      <c r="G389" s="24"/>
      <c r="H389" s="25"/>
      <c r="I389" s="26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8"/>
      <c r="U389" s="28"/>
      <c r="V389" s="91"/>
    </row>
    <row r="390" spans="1:22" ht="27.75" customHeight="1">
      <c r="A390" s="1"/>
      <c r="B390" s="21"/>
      <c r="C390" s="21"/>
      <c r="D390" s="22"/>
      <c r="E390" s="23"/>
      <c r="F390" s="21"/>
      <c r="G390" s="24"/>
      <c r="H390" s="25"/>
      <c r="I390" s="26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8"/>
      <c r="U390" s="28"/>
      <c r="V390" s="91"/>
    </row>
    <row r="391" spans="1:22" ht="27.75" customHeight="1">
      <c r="A391" s="1"/>
      <c r="B391" s="21"/>
      <c r="C391" s="21"/>
      <c r="D391" s="22"/>
      <c r="E391" s="23"/>
      <c r="F391" s="21"/>
      <c r="G391" s="24"/>
      <c r="H391" s="25"/>
      <c r="I391" s="26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8"/>
      <c r="U391" s="28"/>
      <c r="V391" s="91"/>
    </row>
    <row r="392" spans="1:22" ht="27.75" customHeight="1">
      <c r="A392" s="1"/>
      <c r="B392" s="21"/>
      <c r="C392" s="21"/>
      <c r="D392" s="22"/>
      <c r="E392" s="23"/>
      <c r="F392" s="21"/>
      <c r="G392" s="24"/>
      <c r="H392" s="25"/>
      <c r="I392" s="26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8"/>
      <c r="U392" s="28"/>
      <c r="V392" s="91"/>
    </row>
    <row r="393" spans="1:22" ht="27.75" customHeight="1">
      <c r="A393" s="1"/>
      <c r="B393" s="21"/>
      <c r="C393" s="21"/>
      <c r="D393" s="22"/>
      <c r="E393" s="23"/>
      <c r="F393" s="21"/>
      <c r="G393" s="24"/>
      <c r="H393" s="25"/>
      <c r="I393" s="26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8"/>
      <c r="U393" s="28"/>
      <c r="V393" s="91"/>
    </row>
    <row r="394" spans="1:22" ht="27.75" customHeight="1">
      <c r="A394" s="1"/>
      <c r="B394" s="21"/>
      <c r="C394" s="21"/>
      <c r="D394" s="22"/>
      <c r="E394" s="23"/>
      <c r="F394" s="21"/>
      <c r="G394" s="24"/>
      <c r="H394" s="25"/>
      <c r="I394" s="26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8"/>
      <c r="U394" s="28"/>
      <c r="V394" s="91"/>
    </row>
    <row r="395" spans="1:22" ht="27.75" customHeight="1">
      <c r="A395" s="1"/>
      <c r="B395" s="21"/>
      <c r="C395" s="21"/>
      <c r="D395" s="22"/>
      <c r="E395" s="23"/>
      <c r="F395" s="21"/>
      <c r="G395" s="24"/>
      <c r="H395" s="25"/>
      <c r="I395" s="26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8"/>
      <c r="U395" s="28"/>
      <c r="V395" s="91"/>
    </row>
    <row r="396" spans="1:22" ht="27.75" customHeight="1">
      <c r="A396" s="1"/>
      <c r="B396" s="21"/>
      <c r="C396" s="21"/>
      <c r="D396" s="22"/>
      <c r="E396" s="23"/>
      <c r="F396" s="21"/>
      <c r="G396" s="24"/>
      <c r="H396" s="25"/>
      <c r="I396" s="26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8"/>
      <c r="U396" s="28"/>
      <c r="V396" s="91"/>
    </row>
    <row r="397" spans="1:22" ht="27.75" customHeight="1">
      <c r="A397" s="1"/>
      <c r="B397" s="21"/>
      <c r="C397" s="21"/>
      <c r="D397" s="22"/>
      <c r="E397" s="23"/>
      <c r="F397" s="21"/>
      <c r="G397" s="24"/>
      <c r="H397" s="25"/>
      <c r="I397" s="26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8"/>
      <c r="U397" s="28"/>
      <c r="V397" s="91"/>
    </row>
    <row r="398" spans="1:22" ht="27.75" customHeight="1">
      <c r="A398" s="1"/>
      <c r="B398" s="21"/>
      <c r="C398" s="21"/>
      <c r="D398" s="22"/>
      <c r="E398" s="23"/>
      <c r="F398" s="21"/>
      <c r="G398" s="24"/>
      <c r="H398" s="25"/>
      <c r="I398" s="26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8"/>
      <c r="U398" s="28"/>
      <c r="V398" s="91"/>
    </row>
    <row r="399" spans="1:22" ht="27.75" customHeight="1">
      <c r="A399" s="1"/>
      <c r="B399" s="21"/>
      <c r="C399" s="21"/>
      <c r="D399" s="22"/>
      <c r="E399" s="23"/>
      <c r="F399" s="21"/>
      <c r="G399" s="24"/>
      <c r="H399" s="25"/>
      <c r="I399" s="26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8"/>
      <c r="U399" s="28"/>
      <c r="V399" s="91"/>
    </row>
    <row r="400" spans="1:22" ht="27.75" customHeight="1">
      <c r="A400" s="1"/>
      <c r="B400" s="21"/>
      <c r="C400" s="21"/>
      <c r="D400" s="22"/>
      <c r="E400" s="23"/>
      <c r="F400" s="21"/>
      <c r="G400" s="24"/>
      <c r="H400" s="25"/>
      <c r="I400" s="26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8"/>
      <c r="U400" s="28"/>
      <c r="V400" s="91"/>
    </row>
    <row r="401" spans="1:22" ht="27.75" customHeight="1">
      <c r="A401" s="1"/>
      <c r="B401" s="21"/>
      <c r="C401" s="21"/>
      <c r="D401" s="22"/>
      <c r="E401" s="23"/>
      <c r="F401" s="21"/>
      <c r="G401" s="24"/>
      <c r="H401" s="25"/>
      <c r="I401" s="26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8"/>
      <c r="U401" s="28"/>
      <c r="V401" s="91"/>
    </row>
    <row r="402" spans="1:22" ht="27.75" customHeight="1">
      <c r="A402" s="1"/>
      <c r="B402" s="21"/>
      <c r="C402" s="21"/>
      <c r="D402" s="22"/>
      <c r="E402" s="23"/>
      <c r="F402" s="21"/>
      <c r="G402" s="24"/>
      <c r="H402" s="25"/>
      <c r="I402" s="26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8"/>
      <c r="U402" s="28"/>
      <c r="V402" s="91"/>
    </row>
    <row r="403" spans="1:22" ht="27.75" customHeight="1">
      <c r="A403" s="1"/>
      <c r="B403" s="21"/>
      <c r="C403" s="21"/>
      <c r="D403" s="22"/>
      <c r="E403" s="23"/>
      <c r="F403" s="21"/>
      <c r="G403" s="24"/>
      <c r="H403" s="25"/>
      <c r="I403" s="26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8"/>
      <c r="U403" s="28"/>
      <c r="V403" s="91"/>
    </row>
    <row r="404" spans="1:22" ht="27.75" customHeight="1">
      <c r="A404" s="1"/>
      <c r="B404" s="31"/>
      <c r="C404" s="31"/>
      <c r="D404" s="31"/>
      <c r="E404" s="31"/>
      <c r="F404" s="31"/>
      <c r="G404" s="32"/>
      <c r="H404" s="33"/>
      <c r="I404" s="34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6"/>
      <c r="U404" s="36"/>
      <c r="V404" s="127"/>
    </row>
    <row r="405" spans="1:22" ht="23.25">
      <c r="A405" s="8" t="s">
        <v>20</v>
      </c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 t="s">
        <v>20</v>
      </c>
    </row>
    <row r="406" spans="1:22" ht="23.2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9"/>
      <c r="S406" s="9"/>
      <c r="T406" s="9"/>
      <c r="U406" s="9"/>
      <c r="V406" s="8"/>
    </row>
    <row r="407" spans="1:22" ht="23.25">
      <c r="A407" s="8"/>
      <c r="B407" s="10"/>
      <c r="C407" s="10"/>
      <c r="D407" s="10"/>
      <c r="E407" s="10"/>
      <c r="F407" s="10"/>
      <c r="G407" s="8"/>
      <c r="H407" s="8"/>
      <c r="I407" s="8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8"/>
    </row>
    <row r="408" spans="1:22" ht="23.25">
      <c r="A408" s="8"/>
      <c r="B408" s="10"/>
      <c r="C408" s="10"/>
      <c r="D408" s="10"/>
      <c r="E408" s="10"/>
      <c r="F408" s="10"/>
      <c r="G408" s="8"/>
      <c r="H408" s="11"/>
      <c r="I408" s="8"/>
      <c r="J408" s="12"/>
      <c r="K408" s="12"/>
      <c r="L408" s="12"/>
      <c r="M408" s="12"/>
      <c r="N408" s="12"/>
      <c r="O408" s="13"/>
      <c r="P408" s="13"/>
      <c r="Q408" s="13"/>
      <c r="R408" s="12"/>
      <c r="S408" s="14"/>
      <c r="T408" s="14"/>
      <c r="U408" s="14"/>
      <c r="V408" s="8"/>
    </row>
    <row r="409" spans="1:22" ht="23.25">
      <c r="A409" s="8"/>
      <c r="B409" s="15"/>
      <c r="C409" s="15"/>
      <c r="D409" s="15"/>
      <c r="E409" s="15"/>
      <c r="F409" s="15"/>
      <c r="G409" s="8"/>
      <c r="H409" s="10"/>
      <c r="I409" s="8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8"/>
    </row>
    <row r="410" spans="1:22" ht="23.25">
      <c r="A410" s="8"/>
      <c r="B410" s="15"/>
      <c r="C410" s="15"/>
      <c r="D410" s="15"/>
      <c r="E410" s="15"/>
      <c r="F410" s="15"/>
      <c r="G410" s="8"/>
      <c r="H410" s="15"/>
      <c r="I410" s="8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8"/>
    </row>
    <row r="411" spans="1:22" ht="23.25">
      <c r="A411" s="8"/>
      <c r="B411" s="16"/>
      <c r="C411" s="16"/>
      <c r="D411" s="16"/>
      <c r="E411" s="16"/>
      <c r="F411" s="16"/>
      <c r="G411" s="17"/>
      <c r="H411" s="17"/>
      <c r="I411" s="17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8"/>
    </row>
    <row r="412" spans="1:22" ht="23.25">
      <c r="A412" s="8"/>
      <c r="B412" s="16"/>
      <c r="C412" s="16"/>
      <c r="D412" s="16"/>
      <c r="E412" s="16"/>
      <c r="F412" s="16"/>
      <c r="G412" s="17"/>
      <c r="H412" s="17"/>
      <c r="I412" s="17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8"/>
    </row>
    <row r="413" spans="1:22" ht="23.25">
      <c r="A413" s="8"/>
      <c r="B413" s="16"/>
      <c r="C413" s="16"/>
      <c r="D413" s="16"/>
      <c r="E413" s="16"/>
      <c r="F413" s="16"/>
      <c r="G413" s="17"/>
      <c r="H413" s="18"/>
      <c r="I413" s="18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8"/>
    </row>
    <row r="414" spans="1:22" ht="23.25">
      <c r="A414" s="8"/>
      <c r="B414" s="16"/>
      <c r="C414" s="16"/>
      <c r="D414" s="16"/>
      <c r="E414" s="16"/>
      <c r="F414" s="16"/>
      <c r="G414" s="17"/>
      <c r="H414" s="18"/>
      <c r="I414" s="18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8"/>
    </row>
    <row r="415" spans="1:22" ht="23.25">
      <c r="A415" s="8"/>
      <c r="B415" s="16"/>
      <c r="C415" s="16"/>
      <c r="D415" s="16"/>
      <c r="E415" s="16"/>
      <c r="F415" s="16"/>
      <c r="G415" s="17"/>
      <c r="H415" s="17"/>
      <c r="I415" s="17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8"/>
    </row>
    <row r="416" spans="1:22" ht="23.25">
      <c r="A416" s="8"/>
      <c r="B416" s="16"/>
      <c r="C416" s="16"/>
      <c r="D416" s="16"/>
      <c r="E416" s="16"/>
      <c r="F416" s="16"/>
      <c r="G416" s="17"/>
      <c r="H416" s="17"/>
      <c r="I416" s="17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8"/>
    </row>
    <row r="417" spans="1:22" ht="23.25">
      <c r="A417" s="8"/>
      <c r="B417" s="16"/>
      <c r="C417" s="16"/>
      <c r="D417" s="16"/>
      <c r="E417" s="16"/>
      <c r="F417" s="16"/>
      <c r="G417" s="17"/>
      <c r="H417" s="17"/>
      <c r="I417" s="17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8"/>
    </row>
    <row r="418" spans="1:22" ht="23.25">
      <c r="A418" s="8"/>
      <c r="B418" s="16"/>
      <c r="C418" s="16"/>
      <c r="D418" s="16"/>
      <c r="E418" s="16"/>
      <c r="F418" s="16"/>
      <c r="G418" s="17"/>
      <c r="H418" s="17"/>
      <c r="I418" s="17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8"/>
    </row>
    <row r="419" spans="1:22" ht="23.25">
      <c r="A419" s="8"/>
      <c r="B419" s="16"/>
      <c r="C419" s="16"/>
      <c r="D419" s="16"/>
      <c r="E419" s="16"/>
      <c r="F419" s="16"/>
      <c r="G419" s="17"/>
      <c r="H419" s="17"/>
      <c r="I419" s="17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8"/>
    </row>
    <row r="420" spans="1:22" ht="23.25">
      <c r="A420" s="8"/>
      <c r="B420" s="16"/>
      <c r="C420" s="16"/>
      <c r="D420" s="16"/>
      <c r="E420" s="16"/>
      <c r="F420" s="16"/>
      <c r="G420" s="17"/>
      <c r="H420" s="17"/>
      <c r="I420" s="17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8"/>
    </row>
    <row r="421" spans="1:22" ht="23.25">
      <c r="A421" s="8"/>
      <c r="B421" s="16"/>
      <c r="C421" s="16"/>
      <c r="D421" s="16"/>
      <c r="E421" s="16"/>
      <c r="F421" s="16"/>
      <c r="G421" s="17"/>
      <c r="H421" s="17"/>
      <c r="I421" s="17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8"/>
    </row>
    <row r="422" spans="1:22" ht="23.25">
      <c r="A422" s="8"/>
      <c r="B422" s="16"/>
      <c r="C422" s="16"/>
      <c r="D422" s="16"/>
      <c r="E422" s="16"/>
      <c r="F422" s="16"/>
      <c r="G422" s="17"/>
      <c r="H422" s="17"/>
      <c r="I422" s="17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8"/>
    </row>
    <row r="423" spans="1:22" ht="23.25">
      <c r="A423" s="8"/>
      <c r="B423" s="16"/>
      <c r="C423" s="16"/>
      <c r="D423" s="16"/>
      <c r="E423" s="16"/>
      <c r="F423" s="16"/>
      <c r="G423" s="17"/>
      <c r="H423" s="17"/>
      <c r="I423" s="17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8"/>
    </row>
    <row r="424" spans="1:22" ht="23.25">
      <c r="A424" s="8"/>
      <c r="B424" s="16"/>
      <c r="C424" s="16"/>
      <c r="D424" s="16"/>
      <c r="E424" s="16"/>
      <c r="F424" s="16"/>
      <c r="G424" s="17"/>
      <c r="H424" s="17"/>
      <c r="I424" s="17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8"/>
    </row>
    <row r="425" spans="1:22" ht="23.25">
      <c r="A425" s="8"/>
      <c r="B425" s="16"/>
      <c r="C425" s="16"/>
      <c r="D425" s="16"/>
      <c r="E425" s="16"/>
      <c r="F425" s="16"/>
      <c r="G425" s="17"/>
      <c r="H425" s="17"/>
      <c r="I425" s="17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8"/>
    </row>
    <row r="426" spans="1:22" ht="23.25">
      <c r="A426" s="8"/>
      <c r="B426" s="16"/>
      <c r="C426" s="16"/>
      <c r="D426" s="16"/>
      <c r="E426" s="16"/>
      <c r="F426" s="16"/>
      <c r="G426" s="17"/>
      <c r="H426" s="17"/>
      <c r="I426" s="17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8"/>
    </row>
    <row r="427" spans="1:22" ht="23.25">
      <c r="A427" s="8"/>
      <c r="B427" s="16"/>
      <c r="C427" s="16"/>
      <c r="D427" s="16"/>
      <c r="E427" s="16"/>
      <c r="F427" s="16"/>
      <c r="G427" s="17"/>
      <c r="H427" s="17"/>
      <c r="I427" s="17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</row>
    <row r="428" spans="1:22" ht="23.25">
      <c r="A428" s="8"/>
      <c r="B428" s="16"/>
      <c r="C428" s="16"/>
      <c r="D428" s="16"/>
      <c r="E428" s="16"/>
      <c r="F428" s="16"/>
      <c r="G428" s="17"/>
      <c r="H428" s="17"/>
      <c r="I428" s="17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8"/>
    </row>
    <row r="429" spans="1:22" ht="23.25">
      <c r="A429" s="8"/>
      <c r="B429" s="16"/>
      <c r="C429" s="16"/>
      <c r="D429" s="16"/>
      <c r="E429" s="16"/>
      <c r="F429" s="16"/>
      <c r="G429" s="17"/>
      <c r="H429" s="17"/>
      <c r="I429" s="17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8"/>
    </row>
    <row r="430" spans="1:22" ht="23.25">
      <c r="A430" s="8"/>
      <c r="B430" s="16"/>
      <c r="C430" s="16"/>
      <c r="D430" s="16"/>
      <c r="E430" s="16"/>
      <c r="F430" s="16"/>
      <c r="G430" s="17"/>
      <c r="H430" s="17"/>
      <c r="I430" s="17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8"/>
    </row>
    <row r="431" spans="1:22" ht="23.25">
      <c r="A431" s="8"/>
      <c r="B431" s="16"/>
      <c r="C431" s="16"/>
      <c r="D431" s="16"/>
      <c r="E431" s="16"/>
      <c r="F431" s="16"/>
      <c r="G431" s="17"/>
      <c r="H431" s="17"/>
      <c r="I431" s="17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8"/>
    </row>
    <row r="432" spans="1:22" ht="23.25">
      <c r="A432" s="8"/>
      <c r="B432" s="16"/>
      <c r="C432" s="16"/>
      <c r="D432" s="16"/>
      <c r="E432" s="16"/>
      <c r="F432" s="16"/>
      <c r="G432" s="17"/>
      <c r="H432" s="17"/>
      <c r="I432" s="17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8"/>
    </row>
    <row r="433" spans="1:22" ht="23.25">
      <c r="A433" s="8"/>
      <c r="B433" s="16"/>
      <c r="C433" s="16"/>
      <c r="D433" s="16"/>
      <c r="E433" s="16"/>
      <c r="F433" s="16"/>
      <c r="G433" s="17"/>
      <c r="H433" s="17"/>
      <c r="I433" s="17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8"/>
    </row>
    <row r="434" spans="1:22" ht="23.25">
      <c r="A434" s="8"/>
      <c r="B434" s="16"/>
      <c r="C434" s="16"/>
      <c r="D434" s="16"/>
      <c r="E434" s="16"/>
      <c r="F434" s="16"/>
      <c r="G434" s="17"/>
      <c r="H434" s="17"/>
      <c r="I434" s="17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8"/>
    </row>
    <row r="435" spans="1:22" ht="23.25">
      <c r="A435" s="8"/>
      <c r="B435" s="16"/>
      <c r="C435" s="16"/>
      <c r="D435" s="16"/>
      <c r="E435" s="16"/>
      <c r="F435" s="16"/>
      <c r="G435" s="17"/>
      <c r="H435" s="17"/>
      <c r="I435" s="17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8"/>
    </row>
    <row r="436" spans="1:22" ht="23.25">
      <c r="A436" s="8"/>
      <c r="B436" s="16"/>
      <c r="C436" s="16"/>
      <c r="D436" s="16"/>
      <c r="E436" s="16"/>
      <c r="F436" s="16"/>
      <c r="G436" s="17"/>
      <c r="H436" s="17"/>
      <c r="I436" s="17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</row>
    <row r="437" spans="1:22" ht="23.25">
      <c r="A437" s="8"/>
      <c r="B437" s="16"/>
      <c r="C437" s="16"/>
      <c r="D437" s="16"/>
      <c r="E437" s="16"/>
      <c r="F437" s="16"/>
      <c r="G437" s="17"/>
      <c r="H437" s="17"/>
      <c r="I437" s="17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8"/>
    </row>
    <row r="438" spans="1:22" ht="23.25">
      <c r="A438" s="8"/>
      <c r="B438" s="16"/>
      <c r="C438" s="16"/>
      <c r="D438" s="16"/>
      <c r="E438" s="16"/>
      <c r="F438" s="16"/>
      <c r="G438" s="17"/>
      <c r="H438" s="17"/>
      <c r="I438" s="17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8"/>
    </row>
    <row r="439" spans="1:22" ht="23.25">
      <c r="A439" s="8"/>
      <c r="B439" s="16"/>
      <c r="C439" s="16"/>
      <c r="D439" s="16"/>
      <c r="E439" s="16"/>
      <c r="F439" s="16"/>
      <c r="G439" s="17"/>
      <c r="H439" s="17"/>
      <c r="I439" s="17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8"/>
    </row>
    <row r="440" spans="1:22" ht="23.25">
      <c r="A440" s="8"/>
      <c r="B440" s="16"/>
      <c r="C440" s="16"/>
      <c r="D440" s="16"/>
      <c r="E440" s="16"/>
      <c r="F440" s="16"/>
      <c r="G440" s="17"/>
      <c r="H440" s="17"/>
      <c r="I440" s="17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8"/>
    </row>
    <row r="441" spans="1:22" ht="23.25">
      <c r="A441" s="8"/>
      <c r="B441" s="16"/>
      <c r="C441" s="16"/>
      <c r="D441" s="16"/>
      <c r="E441" s="16"/>
      <c r="F441" s="16"/>
      <c r="G441" s="17"/>
      <c r="H441" s="17"/>
      <c r="I441" s="17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8"/>
    </row>
    <row r="442" spans="1:22" ht="23.25">
      <c r="A442" s="8"/>
      <c r="B442" s="16"/>
      <c r="C442" s="16"/>
      <c r="D442" s="16"/>
      <c r="E442" s="16"/>
      <c r="F442" s="16"/>
      <c r="G442" s="17"/>
      <c r="H442" s="17"/>
      <c r="I442" s="17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</row>
    <row r="443" spans="1:22" ht="23.25">
      <c r="A443" s="8"/>
      <c r="B443" s="16"/>
      <c r="C443" s="16"/>
      <c r="D443" s="16"/>
      <c r="E443" s="16"/>
      <c r="F443" s="16"/>
      <c r="G443" s="17"/>
      <c r="H443" s="17"/>
      <c r="I443" s="17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8"/>
    </row>
    <row r="444" spans="1:22" ht="23.25">
      <c r="A444" s="8"/>
      <c r="B444" s="16"/>
      <c r="C444" s="16"/>
      <c r="D444" s="16"/>
      <c r="E444" s="16"/>
      <c r="F444" s="16"/>
      <c r="G444" s="17"/>
      <c r="H444" s="17"/>
      <c r="I444" s="17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8"/>
    </row>
    <row r="445" spans="1:22" ht="23.25">
      <c r="A445" s="8"/>
      <c r="B445" s="16"/>
      <c r="C445" s="16"/>
      <c r="D445" s="16"/>
      <c r="E445" s="16"/>
      <c r="F445" s="16"/>
      <c r="G445" s="17"/>
      <c r="H445" s="17"/>
      <c r="I445" s="17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8"/>
    </row>
    <row r="446" spans="1:22" ht="23.25">
      <c r="A446" s="8"/>
      <c r="B446" s="16"/>
      <c r="C446" s="16"/>
      <c r="D446" s="16"/>
      <c r="E446" s="16"/>
      <c r="F446" s="16"/>
      <c r="G446" s="17"/>
      <c r="H446" s="17"/>
      <c r="I446" s="17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8"/>
    </row>
    <row r="447" spans="1:22" ht="23.25">
      <c r="A447" s="8"/>
      <c r="B447" s="16"/>
      <c r="C447" s="16"/>
      <c r="D447" s="16"/>
      <c r="E447" s="16"/>
      <c r="F447" s="16"/>
      <c r="G447" s="17"/>
      <c r="H447" s="17"/>
      <c r="I447" s="17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8"/>
    </row>
    <row r="448" spans="1:22" ht="23.25">
      <c r="A448" s="8"/>
      <c r="B448" s="16"/>
      <c r="C448" s="16"/>
      <c r="D448" s="16"/>
      <c r="E448" s="16"/>
      <c r="F448" s="16"/>
      <c r="G448" s="17"/>
      <c r="H448" s="17"/>
      <c r="I448" s="17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8"/>
    </row>
    <row r="449" spans="1:22" ht="23.25">
      <c r="A449" s="8"/>
      <c r="B449" s="16"/>
      <c r="C449" s="16"/>
      <c r="D449" s="16"/>
      <c r="E449" s="16"/>
      <c r="F449" s="16"/>
      <c r="G449" s="17"/>
      <c r="H449" s="17"/>
      <c r="I449" s="17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8"/>
    </row>
    <row r="450" spans="2:22" ht="23.25">
      <c r="B450" s="8"/>
      <c r="C450" s="8"/>
      <c r="D450" s="8"/>
      <c r="E450" s="8"/>
      <c r="F450" s="8"/>
      <c r="G450" s="8"/>
      <c r="H450" s="8"/>
      <c r="I450" s="8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8"/>
    </row>
  </sheetData>
  <sheetProtection/>
  <mergeCells count="3">
    <mergeCell ref="L1:N1"/>
    <mergeCell ref="S7:U7"/>
    <mergeCell ref="T8:U8"/>
  </mergeCells>
  <printOptions horizontalCentered="1"/>
  <pageMargins left="0.4724409448818898" right="0.4724409448818898" top="0.984251968503937" bottom="0.7874015748031497" header="0.5905511811023623" footer="0.3937007874015748"/>
  <pageSetup horizontalDpi="600" verticalDpi="600" orientation="landscape" scale="24" r:id="rId3"/>
  <headerFooter alignWithMargins="0">
    <oddFooter>&amp;CPágina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MAINBIT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angel_asuncion</dc:creator>
  <cp:keywords/>
  <dc:description/>
  <cp:lastModifiedBy>Carlos López Zavala</cp:lastModifiedBy>
  <cp:lastPrinted>2013-04-21T01:03:46Z</cp:lastPrinted>
  <dcterms:created xsi:type="dcterms:W3CDTF">2010-04-17T18:31:59Z</dcterms:created>
  <dcterms:modified xsi:type="dcterms:W3CDTF">2013-04-24T22:51:53Z</dcterms:modified>
  <cp:category/>
  <cp:version/>
  <cp:contentType/>
  <cp:contentStatus/>
</cp:coreProperties>
</file>