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90" activeTab="0"/>
  </bookViews>
  <sheets>
    <sheet name="GSA" sheetId="1" r:id="rId1"/>
  </sheets>
  <definedNames>
    <definedName name="_Fill" hidden="1">#REF!</definedName>
    <definedName name="A_impresión_IM">#REF!</definedName>
    <definedName name="_xlnm.Print_Area" localSheetId="0">'GSA'!$A$1:$V$156</definedName>
    <definedName name="DIFERENCIAS">#N/A</definedName>
    <definedName name="FORM" localSheetId="0">'GSA'!$A$157</definedName>
    <definedName name="FORM">#REF!</definedName>
    <definedName name="_xlnm.Print_Titles" localSheetId="0">'GSA'!$6:$10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<sst xmlns="http://schemas.openxmlformats.org/spreadsheetml/2006/main" count="171" uniqueCount="74">
  <si>
    <t>(Pesos)</t>
  </si>
  <si>
    <t>CATEGORÍAS</t>
  </si>
  <si>
    <t>G A S T O    C O R R I E N T E</t>
  </si>
  <si>
    <t>G A S T O   D E   I N V E R S I Ó N</t>
  </si>
  <si>
    <t>GASTO PROGRAMABLE DEVENGADO</t>
  </si>
  <si>
    <t>PROGRAMÁTICAS</t>
  </si>
  <si>
    <t>Estructura Porcentual</t>
  </si>
  <si>
    <t>D E N O M I N A C I Ó N</t>
  </si>
  <si>
    <t>Servicios</t>
  </si>
  <si>
    <t>Otros de</t>
  </si>
  <si>
    <t>Suma</t>
  </si>
  <si>
    <t>Inversión</t>
  </si>
  <si>
    <t>TOTAL</t>
  </si>
  <si>
    <t>FN</t>
  </si>
  <si>
    <t>SF</t>
  </si>
  <si>
    <t>AI</t>
  </si>
  <si>
    <t>PP</t>
  </si>
  <si>
    <t>Personales</t>
  </si>
  <si>
    <t>Corriente</t>
  </si>
  <si>
    <t>Física</t>
  </si>
  <si>
    <t>*</t>
  </si>
  <si>
    <t>De Inversión</t>
  </si>
  <si>
    <t>Operación</t>
  </si>
  <si>
    <t>Subsidios</t>
  </si>
  <si>
    <t>Gasto de</t>
  </si>
  <si>
    <t>CUENTA DE LA HACIENDA PÚBLICA FEDERAL DE 2012</t>
  </si>
  <si>
    <t>F</t>
  </si>
  <si>
    <t xml:space="preserve">EJERCICIO FUNCIONAL PROGRAMÁTICO ECONÓMICO DEL GASTO PROGRAMABLE EN FLUJO DE EFECTIVO </t>
  </si>
  <si>
    <t>TOTAL MODIFICADO</t>
  </si>
  <si>
    <t>1</t>
  </si>
  <si>
    <t>GOBIERNO</t>
  </si>
  <si>
    <t xml:space="preserve">  Modificado</t>
  </si>
  <si>
    <t>Función Pública</t>
  </si>
  <si>
    <t>001</t>
  </si>
  <si>
    <t>Función Pública y Buen Gobierno</t>
  </si>
  <si>
    <t>O001</t>
  </si>
  <si>
    <t>Actividades de Apoyo a la Función Pública y Buen Gobierno</t>
  </si>
  <si>
    <t>3</t>
  </si>
  <si>
    <t>002</t>
  </si>
  <si>
    <t>Servicios de Apoyo Administrativo</t>
  </si>
  <si>
    <t>M001</t>
  </si>
  <si>
    <t>Actividades de Apoyo Administrativo</t>
  </si>
  <si>
    <t>TOTAL APROBADO</t>
  </si>
  <si>
    <t>TOTAL PAGADO</t>
  </si>
  <si>
    <t>PORCENTAJE DE EJERCICIO PAG/APROB</t>
  </si>
  <si>
    <t>PORCENTAJE DE EJERCICIO PAG/MODIF</t>
  </si>
  <si>
    <t xml:space="preserve">  Aprobado</t>
  </si>
  <si>
    <t xml:space="preserve">  Pagado</t>
  </si>
  <si>
    <t xml:space="preserve">  Porcentaje de Ejercicio Pag/Aprob</t>
  </si>
  <si>
    <t xml:space="preserve">  Porcentaje de Ejercicio Pag/Modif</t>
  </si>
  <si>
    <t>DESARROLLO ECONÓMICO</t>
  </si>
  <si>
    <t>AGROASEMEX, S.A.</t>
  </si>
  <si>
    <t>2</t>
  </si>
  <si>
    <t>Agropecuaria, Silvicultura, Pesca y Caza</t>
  </si>
  <si>
    <t>06</t>
  </si>
  <si>
    <t>Apoyo Financiero a la Banca y Seguro Agropecuario</t>
  </si>
  <si>
    <t>019</t>
  </si>
  <si>
    <t>Fomento y Desarrollo del Seguro Agropecuario</t>
  </si>
  <si>
    <t>S001</t>
  </si>
  <si>
    <t>Programa de Subsidio a la Prima del Seguro Agropecuario</t>
  </si>
  <si>
    <t>Programa de Subsidio a la Prima del Seguro Agropecuario(Ampliaciones deterninadas por la Cámara de Diputados)</t>
  </si>
  <si>
    <t>S172</t>
  </si>
  <si>
    <t>Programa de Apoyo a los Fondos de Aseguramiento Agropecuario</t>
  </si>
  <si>
    <t>Programa de Apoyo a los Fondos de Aseguramiento Agropecuario(Ampliaciones determinadas por la Cámara de Diputados)</t>
  </si>
  <si>
    <t>S199</t>
  </si>
  <si>
    <t>Programa de Seguro para Contingencias Climatológicas</t>
  </si>
  <si>
    <t>301</t>
  </si>
  <si>
    <t>Servicios de seguro y reaseguro</t>
  </si>
  <si>
    <t>E031</t>
  </si>
  <si>
    <t>Otorgamiento de servicios de seguro y reaseguro</t>
  </si>
  <si>
    <t>Coordinación de la Política de Gobierno</t>
  </si>
  <si>
    <t>04</t>
  </si>
  <si>
    <t>Subsidios_/1</t>
  </si>
  <si>
    <t>_/1 Se incluyen 300.0 MP que fueron autorizados por la SHCP y ministrados por la TESOFE a finales de enero de 2012 con cargo al presupuesto modifcado del ejercicio fiscal 2011.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</si>
</sst>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_);\(#,##0.0\)"/>
    <numFmt numFmtId="169" formatCode="#,###_);\(#,###\)"/>
    <numFmt numFmtId="170" formatCode="0.0"/>
    <numFmt numFmtId="171" formatCode="#,##0.0"/>
    <numFmt numFmtId="172" formatCode="#,##0_);\(#,##0\)"/>
    <numFmt numFmtId="173" formatCode="#,###,##0.0"/>
    <numFmt numFmtId="174" formatCode="#,###,##0"/>
    <numFmt numFmtId="175" formatCode="_-[$€-2]* #,##0.00_-;\-[$€-2]* #,##0.00_-;_-[$€-2]* &quot;-&quot;??_-"/>
    <numFmt numFmtId="176" formatCode="00#"/>
    <numFmt numFmtId="177" formatCode="h:mm"/>
    <numFmt numFmtId="178" formatCode="#,##0.00_);\(#,##0.00\)"/>
    <numFmt numFmtId="179" formatCode="#\ ###\ ##0.0_);\(#\ ###\ ##0.0\)"/>
    <numFmt numFmtId="180" formatCode="#,##0.0_)"/>
    <numFmt numFmtId="181" formatCode="0#"/>
    <numFmt numFmtId="182" formatCode="#,##0.0__"/>
    <numFmt numFmtId="183" formatCode="#,##0__"/>
    <numFmt numFmtId="184" formatCode="###\ ###\ ##0___);\-\ ###\ ###\ ##0___)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#,###.#_);\(#,###.#\)"/>
    <numFmt numFmtId="198" formatCode="#,###.0_);\(#,###.0\)"/>
    <numFmt numFmtId="199" formatCode="h:mm\ \a\.m\./\p\.m\."/>
    <numFmt numFmtId="200" formatCode="###\ ###\ ###\ ##0__"/>
    <numFmt numFmtId="201" formatCode="###\ ###\ ###\ 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#\ ###\ ##0_);\(#\ ###\ ##0\)"/>
    <numFmt numFmtId="208" formatCode="###\ ###\ ###\ ##0___);\-\ ###\ ###\ ###\ ##0___)"/>
    <numFmt numFmtId="209" formatCode="###\ ###\ ###\ ##0_);\(###\ ###\ ###\ ##0\)"/>
    <numFmt numFmtId="210" formatCode="#\ ###.0_);\(#\ ###.0_)"/>
    <numFmt numFmtId="211" formatCode="###.0\ ###\ ###\ ##0_);\(###.0\ ###\ ###\ ##0\)"/>
    <numFmt numFmtId="212" formatCode="0.0__"/>
    <numFmt numFmtId="213" formatCode="00"/>
    <numFmt numFmtId="214" formatCode="000"/>
    <numFmt numFmtId="215" formatCode="#\ ##0.0"/>
    <numFmt numFmtId="216" formatCode="#\ ##0.0__"/>
    <numFmt numFmtId="217" formatCode="\ ###\ ###\ ###\ ###\ ##0"/>
    <numFmt numFmtId="218" formatCode="##\ ###\ ##0_);\(#\ ###\)"/>
    <numFmt numFmtId="219" formatCode="#,###,\ ###,\ ##0_);\(#\ ###\)"/>
    <numFmt numFmtId="220" formatCode="\ ###.0\ ###\ ###\ ###\ ##0"/>
  </numFmts>
  <fonts count="41">
    <font>
      <sz val="18"/>
      <name val="Arial"/>
      <family val="0"/>
    </font>
    <font>
      <u val="single"/>
      <sz val="18"/>
      <color indexed="12"/>
      <name val="Arial"/>
      <family val="2"/>
    </font>
    <font>
      <u val="single"/>
      <sz val="18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sz val="23.5"/>
      <name val="Trajan Pro"/>
      <family val="1"/>
    </font>
    <font>
      <sz val="21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u val="single"/>
      <sz val="21"/>
      <color indexed="8"/>
      <name val="Times New Roman"/>
      <family val="1"/>
    </font>
    <font>
      <sz val="20"/>
      <color indexed="8"/>
      <name val="Arial"/>
      <family val="2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18"/>
      <color indexed="9"/>
      <name val="Arial"/>
      <family val="2"/>
    </font>
    <font>
      <sz val="23.5"/>
      <color theme="0"/>
      <name val="Trajan Pro"/>
      <family val="1"/>
    </font>
    <font>
      <sz val="23.5"/>
      <color theme="0"/>
      <name val="Adobe Caslon Pro"/>
      <family val="1"/>
    </font>
    <font>
      <sz val="18"/>
      <color theme="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56">
    <xf numFmtId="0" fontId="0" fillId="0" borderId="0" xfId="0" applyAlignment="1">
      <alignment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0" fillId="0" borderId="0" xfId="0" applyNumberFormat="1" applyFont="1" applyFill="1" applyAlignment="1">
      <alignment horizontal="centerContinuous" vertical="center"/>
    </xf>
    <xf numFmtId="168" fontId="0" fillId="0" borderId="0" xfId="0" applyNumberFormat="1" applyFont="1" applyFill="1" applyAlignment="1">
      <alignment horizontal="right" vertical="center"/>
    </xf>
    <xf numFmtId="168" fontId="0" fillId="16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Alignment="1">
      <alignment horizontal="centerContinuous" vertical="center"/>
    </xf>
    <xf numFmtId="168" fontId="28" fillId="0" borderId="0" xfId="0" applyNumberFormat="1" applyFont="1" applyFill="1" applyAlignment="1">
      <alignment horizontal="centerContinuous" vertical="center"/>
    </xf>
    <xf numFmtId="0" fontId="29" fillId="0" borderId="10" xfId="0" applyFont="1" applyBorder="1" applyAlignment="1">
      <alignment/>
    </xf>
    <xf numFmtId="181" fontId="29" fillId="0" borderId="11" xfId="0" applyNumberFormat="1" applyFont="1" applyFill="1" applyBorder="1" applyAlignment="1">
      <alignment horizontal="center" vertical="top"/>
    </xf>
    <xf numFmtId="176" fontId="29" fillId="0" borderId="11" xfId="0" applyNumberFormat="1" applyFont="1" applyFill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217" fontId="29" fillId="0" borderId="10" xfId="0" applyNumberFormat="1" applyFont="1" applyBorder="1" applyAlignment="1">
      <alignment/>
    </xf>
    <xf numFmtId="170" fontId="29" fillId="0" borderId="10" xfId="0" applyNumberFormat="1" applyFont="1" applyBorder="1" applyAlignment="1">
      <alignment/>
    </xf>
    <xf numFmtId="170" fontId="29" fillId="0" borderId="10" xfId="0" applyNumberFormat="1" applyFont="1" applyFill="1" applyBorder="1" applyAlignment="1">
      <alignment vertical="top"/>
    </xf>
    <xf numFmtId="49" fontId="29" fillId="0" borderId="13" xfId="0" applyNumberFormat="1" applyFont="1" applyFill="1" applyBorder="1" applyAlignment="1">
      <alignment horizontal="center" vertical="top"/>
    </xf>
    <xf numFmtId="49" fontId="29" fillId="0" borderId="11" xfId="0" applyNumberFormat="1" applyFont="1" applyFill="1" applyBorder="1" applyAlignment="1">
      <alignment vertical="top"/>
    </xf>
    <xf numFmtId="49" fontId="29" fillId="0" borderId="14" xfId="0" applyNumberFormat="1" applyFont="1" applyFill="1" applyBorder="1" applyAlignment="1">
      <alignment vertical="top"/>
    </xf>
    <xf numFmtId="209" fontId="29" fillId="0" borderId="13" xfId="0" applyNumberFormat="1" applyFont="1" applyFill="1" applyBorder="1" applyAlignment="1">
      <alignment vertical="top"/>
    </xf>
    <xf numFmtId="0" fontId="29" fillId="0" borderId="13" xfId="0" applyNumberFormat="1" applyFont="1" applyFill="1" applyBorder="1" applyAlignment="1">
      <alignment vertical="top"/>
    </xf>
    <xf numFmtId="168" fontId="0" fillId="24" borderId="15" xfId="0" applyNumberFormat="1" applyFont="1" applyFill="1" applyBorder="1" applyAlignment="1">
      <alignment horizontal="centerContinuous" vertical="center"/>
    </xf>
    <xf numFmtId="168" fontId="0" fillId="24" borderId="16" xfId="0" applyNumberFormat="1" applyFont="1" applyFill="1" applyBorder="1" applyAlignment="1">
      <alignment horizontal="centerContinuous" vertical="center"/>
    </xf>
    <xf numFmtId="168" fontId="0" fillId="24" borderId="15" xfId="0" applyNumberFormat="1" applyFont="1" applyFill="1" applyBorder="1" applyAlignment="1">
      <alignment vertical="center"/>
    </xf>
    <xf numFmtId="168" fontId="0" fillId="24" borderId="16" xfId="0" applyNumberFormat="1" applyFont="1" applyFill="1" applyBorder="1" applyAlignment="1">
      <alignment vertical="center"/>
    </xf>
    <xf numFmtId="168" fontId="0" fillId="24" borderId="17" xfId="0" applyNumberFormat="1" applyFont="1" applyFill="1" applyBorder="1" applyAlignment="1">
      <alignment vertical="center"/>
    </xf>
    <xf numFmtId="168" fontId="0" fillId="24" borderId="18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horizontal="centerContinuous" vertical="center"/>
    </xf>
    <xf numFmtId="168" fontId="0" fillId="24" borderId="0" xfId="0" applyNumberFormat="1" applyFont="1" applyFill="1" applyBorder="1" applyAlignment="1">
      <alignment horizontal="centerContinuous" vertical="center"/>
    </xf>
    <xf numFmtId="168" fontId="0" fillId="24" borderId="11" xfId="0" applyNumberFormat="1" applyFont="1" applyFill="1" applyBorder="1" applyAlignment="1">
      <alignment vertical="center"/>
    </xf>
    <xf numFmtId="37" fontId="0" fillId="24" borderId="0" xfId="0" applyNumberFormat="1" applyFont="1" applyFill="1" applyBorder="1" applyAlignment="1">
      <alignment vertical="center"/>
    </xf>
    <xf numFmtId="168" fontId="0" fillId="24" borderId="12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vertical="center"/>
    </xf>
    <xf numFmtId="168" fontId="5" fillId="24" borderId="10" xfId="0" applyNumberFormat="1" applyFont="1" applyFill="1" applyBorder="1" applyAlignment="1">
      <alignment vertical="center"/>
    </xf>
    <xf numFmtId="168" fontId="5" fillId="24" borderId="19" xfId="0" applyNumberFormat="1" applyFont="1" applyFill="1" applyBorder="1" applyAlignment="1">
      <alignment vertical="center"/>
    </xf>
    <xf numFmtId="168" fontId="5" fillId="24" borderId="0" xfId="0" applyNumberFormat="1" applyFont="1" applyFill="1" applyBorder="1" applyAlignment="1">
      <alignment horizontal="center" vertical="center"/>
    </xf>
    <xf numFmtId="168" fontId="5" fillId="24" borderId="11" xfId="0" applyNumberFormat="1" applyFont="1" applyFill="1" applyBorder="1" applyAlignment="1">
      <alignment vertical="center"/>
    </xf>
    <xf numFmtId="168" fontId="0" fillId="24" borderId="20" xfId="0" applyNumberFormat="1" applyFont="1" applyFill="1" applyBorder="1" applyAlignment="1">
      <alignment horizontal="center" vertical="center"/>
    </xf>
    <xf numFmtId="168" fontId="0" fillId="24" borderId="21" xfId="0" applyNumberFormat="1" applyFont="1" applyFill="1" applyBorder="1" applyAlignment="1">
      <alignment horizontal="center" vertical="center"/>
    </xf>
    <xf numFmtId="168" fontId="0" fillId="24" borderId="14" xfId="0" applyNumberFormat="1" applyFont="1" applyFill="1" applyBorder="1" applyAlignment="1">
      <alignment vertical="center"/>
    </xf>
    <xf numFmtId="168" fontId="37" fillId="24" borderId="15" xfId="0" applyNumberFormat="1" applyFont="1" applyFill="1" applyBorder="1" applyAlignment="1">
      <alignment horizontal="centerContinuous" vertical="center"/>
    </xf>
    <xf numFmtId="168" fontId="37" fillId="24" borderId="11" xfId="0" applyNumberFormat="1" applyFont="1" applyFill="1" applyBorder="1" applyAlignment="1">
      <alignment horizontal="centerContinuous" vertical="center"/>
    </xf>
    <xf numFmtId="168" fontId="38" fillId="24" borderId="22" xfId="0" applyNumberFormat="1" applyFont="1" applyFill="1" applyBorder="1" applyAlignment="1">
      <alignment horizontal="center" vertical="center"/>
    </xf>
    <xf numFmtId="168" fontId="37" fillId="24" borderId="0" xfId="0" applyNumberFormat="1" applyFont="1" applyFill="1" applyBorder="1" applyAlignment="1">
      <alignment horizontal="centerContinuous" vertical="center"/>
    </xf>
    <xf numFmtId="168" fontId="37" fillId="24" borderId="18" xfId="0" applyNumberFormat="1" applyFont="1" applyFill="1" applyBorder="1" applyAlignment="1">
      <alignment horizontal="centerContinuous" vertical="center"/>
    </xf>
    <xf numFmtId="168" fontId="38" fillId="24" borderId="0" xfId="0" applyNumberFormat="1" applyFont="1" applyFill="1" applyBorder="1" applyAlignment="1">
      <alignment horizontal="center" vertical="center"/>
    </xf>
    <xf numFmtId="168" fontId="38" fillId="24" borderId="21" xfId="0" applyNumberFormat="1" applyFont="1" applyFill="1" applyBorder="1" applyAlignment="1">
      <alignment horizontal="center" vertical="center"/>
    </xf>
    <xf numFmtId="168" fontId="38" fillId="24" borderId="10" xfId="0" applyNumberFormat="1" applyFont="1" applyFill="1" applyBorder="1" applyAlignment="1">
      <alignment horizontal="center" vertical="center"/>
    </xf>
    <xf numFmtId="168" fontId="38" fillId="24" borderId="19" xfId="0" applyNumberFormat="1" applyFont="1" applyFill="1" applyBorder="1" applyAlignment="1">
      <alignment horizontal="center" vertical="center"/>
    </xf>
    <xf numFmtId="168" fontId="38" fillId="24" borderId="11" xfId="0" applyNumberFormat="1" applyFont="1" applyFill="1" applyBorder="1" applyAlignment="1">
      <alignment horizontal="center" vertical="center"/>
    </xf>
    <xf numFmtId="168" fontId="38" fillId="24" borderId="23" xfId="0" applyNumberFormat="1" applyFont="1" applyFill="1" applyBorder="1" applyAlignment="1">
      <alignment horizontal="center" vertical="center"/>
    </xf>
    <xf numFmtId="168" fontId="38" fillId="24" borderId="13" xfId="0" applyNumberFormat="1" applyFont="1" applyFill="1" applyBorder="1" applyAlignment="1">
      <alignment horizontal="center" vertical="center"/>
    </xf>
    <xf numFmtId="168" fontId="39" fillId="24" borderId="24" xfId="0" applyNumberFormat="1" applyFont="1" applyFill="1" applyBorder="1" applyAlignment="1">
      <alignment horizontal="center" vertical="center"/>
    </xf>
    <xf numFmtId="168" fontId="39" fillId="24" borderId="22" xfId="0" applyNumberFormat="1" applyFont="1" applyFill="1" applyBorder="1" applyAlignment="1">
      <alignment horizontal="center" vertical="center"/>
    </xf>
    <xf numFmtId="168" fontId="38" fillId="24" borderId="25" xfId="0" applyNumberFormat="1" applyFont="1" applyFill="1" applyBorder="1" applyAlignment="1">
      <alignment horizontal="center" vertical="center"/>
    </xf>
    <xf numFmtId="168" fontId="39" fillId="24" borderId="25" xfId="0" applyNumberFormat="1" applyFont="1" applyFill="1" applyBorder="1" applyAlignment="1">
      <alignment horizontal="center" vertical="center"/>
    </xf>
    <xf numFmtId="168" fontId="37" fillId="24" borderId="26" xfId="0" applyNumberFormat="1" applyFont="1" applyFill="1" applyBorder="1" applyAlignment="1">
      <alignment horizontal="centerContinuous" vertical="center"/>
    </xf>
    <xf numFmtId="168" fontId="39" fillId="24" borderId="18" xfId="0" applyNumberFormat="1" applyFont="1" applyFill="1" applyBorder="1" applyAlignment="1">
      <alignment horizontal="centerContinuous" vertical="center"/>
    </xf>
    <xf numFmtId="168" fontId="39" fillId="24" borderId="27" xfId="0" applyNumberFormat="1" applyFont="1" applyFill="1" applyBorder="1" applyAlignment="1">
      <alignment horizontal="center" vertical="center"/>
    </xf>
    <xf numFmtId="168" fontId="39" fillId="24" borderId="27" xfId="0" applyNumberFormat="1" applyFont="1" applyFill="1" applyBorder="1" applyAlignment="1">
      <alignment vertical="center"/>
    </xf>
    <xf numFmtId="168" fontId="39" fillId="24" borderId="23" xfId="0" applyNumberFormat="1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168" fontId="39" fillId="24" borderId="28" xfId="0" applyNumberFormat="1" applyFont="1" applyFill="1" applyBorder="1" applyAlignment="1">
      <alignment vertical="center"/>
    </xf>
    <xf numFmtId="0" fontId="38" fillId="24" borderId="28" xfId="0" applyFont="1" applyFill="1" applyBorder="1" applyAlignment="1">
      <alignment horizontal="center" vertical="center"/>
    </xf>
    <xf numFmtId="168" fontId="38" fillId="24" borderId="28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top"/>
    </xf>
    <xf numFmtId="49" fontId="29" fillId="0" borderId="20" xfId="0" applyNumberFormat="1" applyFont="1" applyFill="1" applyBorder="1" applyAlignment="1">
      <alignment vertical="top"/>
    </xf>
    <xf numFmtId="49" fontId="29" fillId="0" borderId="29" xfId="0" applyNumberFormat="1" applyFont="1" applyFill="1" applyBorder="1" applyAlignment="1">
      <alignment vertical="top"/>
    </xf>
    <xf numFmtId="49" fontId="29" fillId="0" borderId="30" xfId="0" applyNumberFormat="1" applyFont="1" applyFill="1" applyBorder="1" applyAlignment="1">
      <alignment vertical="top"/>
    </xf>
    <xf numFmtId="172" fontId="31" fillId="0" borderId="29" xfId="0" applyNumberFormat="1" applyFont="1" applyFill="1" applyBorder="1" applyAlignment="1">
      <alignment vertical="top"/>
    </xf>
    <xf numFmtId="172" fontId="31" fillId="0" borderId="31" xfId="0" applyNumberFormat="1" applyFont="1" applyFill="1" applyBorder="1" applyAlignment="1">
      <alignment vertical="top"/>
    </xf>
    <xf numFmtId="172" fontId="31" fillId="0" borderId="32" xfId="0" applyNumberFormat="1" applyFont="1" applyFill="1" applyBorder="1" applyAlignment="1">
      <alignment vertical="top"/>
    </xf>
    <xf numFmtId="172" fontId="31" fillId="0" borderId="20" xfId="0" applyNumberFormat="1" applyFont="1" applyFill="1" applyBorder="1" applyAlignment="1">
      <alignment vertical="top"/>
    </xf>
    <xf numFmtId="168" fontId="31" fillId="0" borderId="20" xfId="0" applyNumberFormat="1" applyFont="1" applyFill="1" applyBorder="1" applyAlignment="1">
      <alignment vertical="top"/>
    </xf>
    <xf numFmtId="168" fontId="31" fillId="0" borderId="31" xfId="0" applyNumberFormat="1" applyFont="1" applyFill="1" applyBorder="1" applyAlignment="1">
      <alignment vertical="top"/>
    </xf>
    <xf numFmtId="168" fontId="31" fillId="0" borderId="0" xfId="0" applyNumberFormat="1" applyFont="1" applyFill="1" applyAlignment="1">
      <alignment vertical="center"/>
    </xf>
    <xf numFmtId="49" fontId="29" fillId="0" borderId="11" xfId="0" applyNumberFormat="1" applyFont="1" applyFill="1" applyBorder="1" applyAlignment="1">
      <alignment horizontal="center" vertical="top"/>
    </xf>
    <xf numFmtId="49" fontId="29" fillId="0" borderId="12" xfId="0" applyNumberFormat="1" applyFont="1" applyFill="1" applyBorder="1" applyAlignment="1">
      <alignment vertical="top"/>
    </xf>
    <xf numFmtId="172" fontId="31" fillId="0" borderId="0" xfId="0" applyNumberFormat="1" applyFont="1" applyFill="1" applyBorder="1" applyAlignment="1">
      <alignment vertical="top"/>
    </xf>
    <xf numFmtId="172" fontId="31" fillId="0" borderId="11" xfId="0" applyNumberFormat="1" applyFont="1" applyFill="1" applyBorder="1" applyAlignment="1">
      <alignment vertical="top"/>
    </xf>
    <xf numFmtId="172" fontId="31" fillId="0" borderId="33" xfId="0" applyNumberFormat="1" applyFont="1" applyFill="1" applyBorder="1" applyAlignment="1">
      <alignment vertical="top"/>
    </xf>
    <xf numFmtId="172" fontId="31" fillId="0" borderId="34" xfId="0" applyNumberFormat="1" applyFont="1" applyFill="1" applyBorder="1" applyAlignment="1">
      <alignment vertical="top"/>
    </xf>
    <xf numFmtId="49" fontId="31" fillId="0" borderId="12" xfId="0" applyNumberFormat="1" applyFont="1" applyFill="1" applyBorder="1" applyAlignment="1">
      <alignment vertical="top"/>
    </xf>
    <xf numFmtId="172" fontId="31" fillId="0" borderId="12" xfId="0" applyNumberFormat="1" applyFont="1" applyFill="1" applyBorder="1" applyAlignment="1">
      <alignment vertical="top"/>
    </xf>
    <xf numFmtId="172" fontId="31" fillId="0" borderId="10" xfId="0" applyNumberFormat="1" applyFont="1" applyFill="1" applyBorder="1" applyAlignment="1">
      <alignment vertical="top"/>
    </xf>
    <xf numFmtId="49" fontId="31" fillId="0" borderId="0" xfId="0" applyNumberFormat="1" applyFont="1" applyFill="1" applyAlignment="1">
      <alignment vertical="top"/>
    </xf>
    <xf numFmtId="168" fontId="31" fillId="25" borderId="10" xfId="0" applyNumberFormat="1" applyFont="1" applyFill="1" applyBorder="1" applyAlignment="1">
      <alignment vertical="top"/>
    </xf>
    <xf numFmtId="172" fontId="31" fillId="26" borderId="12" xfId="0" applyNumberFormat="1" applyFont="1" applyFill="1" applyBorder="1" applyAlignment="1">
      <alignment vertical="top"/>
    </xf>
    <xf numFmtId="172" fontId="31" fillId="26" borderId="10" xfId="0" applyNumberFormat="1" applyFont="1" applyFill="1" applyBorder="1" applyAlignment="1">
      <alignment vertical="top"/>
    </xf>
    <xf numFmtId="49" fontId="29" fillId="25" borderId="11" xfId="0" applyNumberFormat="1" applyFont="1" applyFill="1" applyBorder="1" applyAlignment="1">
      <alignment horizontal="center" vertical="top"/>
    </xf>
    <xf numFmtId="49" fontId="29" fillId="25" borderId="11" xfId="0" applyNumberFormat="1" applyFont="1" applyFill="1" applyBorder="1" applyAlignment="1">
      <alignment vertical="top"/>
    </xf>
    <xf numFmtId="49" fontId="31" fillId="25" borderId="0" xfId="0" applyNumberFormat="1" applyFont="1" applyFill="1" applyAlignment="1">
      <alignment wrapText="1"/>
    </xf>
    <xf numFmtId="218" fontId="31" fillId="0" borderId="12" xfId="0" applyNumberFormat="1" applyFont="1" applyFill="1" applyBorder="1" applyAlignment="1">
      <alignment vertical="top"/>
    </xf>
    <xf numFmtId="218" fontId="31" fillId="25" borderId="12" xfId="0" applyNumberFormat="1" applyFont="1" applyFill="1" applyBorder="1" applyAlignment="1">
      <alignment vertical="top"/>
    </xf>
    <xf numFmtId="168" fontId="31" fillId="0" borderId="10" xfId="0" applyNumberFormat="1" applyFont="1" applyFill="1" applyBorder="1" applyAlignment="1">
      <alignment vertical="top"/>
    </xf>
    <xf numFmtId="168" fontId="31" fillId="0" borderId="12" xfId="0" applyNumberFormat="1" applyFont="1" applyFill="1" applyBorder="1" applyAlignment="1">
      <alignment vertical="top"/>
    </xf>
    <xf numFmtId="168" fontId="31" fillId="25" borderId="12" xfId="0" applyNumberFormat="1" applyFont="1" applyFill="1" applyBorder="1" applyAlignment="1">
      <alignment vertical="top"/>
    </xf>
    <xf numFmtId="49" fontId="29" fillId="25" borderId="12" xfId="0" applyNumberFormat="1" applyFont="1" applyFill="1" applyBorder="1" applyAlignment="1">
      <alignment vertical="top"/>
    </xf>
    <xf numFmtId="49" fontId="29" fillId="25" borderId="0" xfId="0" applyNumberFormat="1" applyFont="1" applyFill="1" applyAlignment="1">
      <alignment vertical="top"/>
    </xf>
    <xf numFmtId="168" fontId="31" fillId="26" borderId="10" xfId="0" applyNumberFormat="1" applyFont="1" applyFill="1" applyBorder="1" applyAlignment="1">
      <alignment vertical="top"/>
    </xf>
    <xf numFmtId="168" fontId="31" fillId="26" borderId="12" xfId="0" applyNumberFormat="1" applyFont="1" applyFill="1" applyBorder="1" applyAlignment="1">
      <alignment vertical="top"/>
    </xf>
    <xf numFmtId="218" fontId="31" fillId="26" borderId="12" xfId="0" applyNumberFormat="1" applyFont="1" applyFill="1" applyBorder="1" applyAlignment="1">
      <alignment vertical="top"/>
    </xf>
    <xf numFmtId="49" fontId="29" fillId="25" borderId="0" xfId="0" applyNumberFormat="1" applyFont="1" applyFill="1" applyAlignment="1">
      <alignment horizontal="justify" vertical="justify"/>
    </xf>
    <xf numFmtId="168" fontId="31" fillId="25" borderId="34" xfId="0" applyNumberFormat="1" applyFont="1" applyFill="1" applyBorder="1" applyAlignment="1">
      <alignment vertical="top"/>
    </xf>
    <xf numFmtId="49" fontId="29" fillId="25" borderId="34" xfId="0" applyNumberFormat="1" applyFont="1" applyFill="1" applyBorder="1" applyAlignment="1">
      <alignment horizontal="center" vertical="top"/>
    </xf>
    <xf numFmtId="49" fontId="29" fillId="25" borderId="0" xfId="0" applyNumberFormat="1" applyFont="1" applyFill="1" applyBorder="1" applyAlignment="1">
      <alignment vertical="top"/>
    </xf>
    <xf numFmtId="168" fontId="31" fillId="26" borderId="35" xfId="0" applyNumberFormat="1" applyFont="1" applyFill="1" applyBorder="1" applyAlignment="1">
      <alignment vertical="top"/>
    </xf>
    <xf numFmtId="172" fontId="31" fillId="26" borderId="35" xfId="0" applyNumberFormat="1" applyFont="1" applyFill="1" applyBorder="1" applyAlignment="1">
      <alignment vertical="top"/>
    </xf>
    <xf numFmtId="218" fontId="31" fillId="0" borderId="35" xfId="0" applyNumberFormat="1" applyFont="1" applyFill="1" applyBorder="1" applyAlignment="1">
      <alignment vertical="top"/>
    </xf>
    <xf numFmtId="49" fontId="29" fillId="25" borderId="10" xfId="0" applyNumberFormat="1" applyFont="1" applyFill="1" applyBorder="1" applyAlignment="1">
      <alignment horizontal="center" vertical="top"/>
    </xf>
    <xf numFmtId="168" fontId="29" fillId="0" borderId="0" xfId="0" applyNumberFormat="1" applyFont="1" applyFill="1" applyAlignment="1">
      <alignment vertical="center"/>
    </xf>
    <xf numFmtId="168" fontId="4" fillId="0" borderId="0" xfId="0" applyNumberFormat="1" applyFont="1" applyFill="1" applyAlignment="1">
      <alignment vertical="center"/>
    </xf>
    <xf numFmtId="168" fontId="33" fillId="0" borderId="0" xfId="0" applyNumberFormat="1" applyFont="1" applyFill="1" applyAlignment="1">
      <alignment vertical="center"/>
    </xf>
    <xf numFmtId="49" fontId="30" fillId="0" borderId="0" xfId="0" applyNumberFormat="1" applyFont="1" applyFill="1" applyBorder="1" applyAlignment="1">
      <alignment vertical="top"/>
    </xf>
    <xf numFmtId="172" fontId="32" fillId="0" borderId="0" xfId="0" applyNumberFormat="1" applyFont="1" applyFill="1" applyBorder="1" applyAlignment="1">
      <alignment vertical="top"/>
    </xf>
    <xf numFmtId="172" fontId="32" fillId="0" borderId="10" xfId="0" applyNumberFormat="1" applyFont="1" applyFill="1" applyBorder="1" applyAlignment="1">
      <alignment vertical="top"/>
    </xf>
    <xf numFmtId="172" fontId="32" fillId="0" borderId="19" xfId="0" applyNumberFormat="1" applyFont="1" applyFill="1" applyBorder="1" applyAlignment="1">
      <alignment vertical="top"/>
    </xf>
    <xf numFmtId="172" fontId="32" fillId="0" borderId="11" xfId="0" applyNumberFormat="1" applyFont="1" applyFill="1" applyBorder="1" applyAlignment="1">
      <alignment vertical="top"/>
    </xf>
    <xf numFmtId="168" fontId="32" fillId="0" borderId="11" xfId="0" applyNumberFormat="1" applyFont="1" applyFill="1" applyBorder="1" applyAlignment="1">
      <alignment vertical="top"/>
    </xf>
    <xf numFmtId="168" fontId="32" fillId="0" borderId="10" xfId="0" applyNumberFormat="1" applyFont="1" applyFill="1" applyBorder="1" applyAlignment="1">
      <alignment vertical="top"/>
    </xf>
    <xf numFmtId="172" fontId="32" fillId="0" borderId="23" xfId="0" applyNumberFormat="1" applyFont="1" applyFill="1" applyBorder="1" applyAlignment="1">
      <alignment vertical="top"/>
    </xf>
    <xf numFmtId="49" fontId="30" fillId="0" borderId="0" xfId="0" applyNumberFormat="1" applyFont="1" applyFill="1" applyAlignment="1">
      <alignment vertical="top"/>
    </xf>
    <xf numFmtId="168" fontId="32" fillId="0" borderId="12" xfId="0" applyNumberFormat="1" applyFont="1" applyFill="1" applyBorder="1" applyAlignment="1">
      <alignment vertical="top"/>
    </xf>
    <xf numFmtId="168" fontId="31" fillId="0" borderId="11" xfId="0" applyNumberFormat="1" applyFont="1" applyFill="1" applyBorder="1" applyAlignment="1">
      <alignment horizontal="center" vertical="top"/>
    </xf>
    <xf numFmtId="168" fontId="31" fillId="0" borderId="10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Alignment="1">
      <alignment vertical="top"/>
    </xf>
    <xf numFmtId="168" fontId="31" fillId="0" borderId="11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vertical="top"/>
    </xf>
    <xf numFmtId="49" fontId="29" fillId="0" borderId="0" xfId="0" applyNumberFormat="1" applyFont="1" applyFill="1" applyAlignment="1">
      <alignment horizontal="justify" vertical="justify"/>
    </xf>
    <xf numFmtId="0" fontId="29" fillId="0" borderId="10" xfId="0" applyFont="1" applyBorder="1" applyAlignment="1">
      <alignment horizontal="center"/>
    </xf>
    <xf numFmtId="172" fontId="31" fillId="0" borderId="35" xfId="0" applyNumberFormat="1" applyFont="1" applyFill="1" applyBorder="1" applyAlignment="1">
      <alignment vertical="top"/>
    </xf>
    <xf numFmtId="49" fontId="29" fillId="0" borderId="36" xfId="0" applyNumberFormat="1" applyFont="1" applyFill="1" applyBorder="1" applyAlignment="1">
      <alignment vertical="top"/>
    </xf>
    <xf numFmtId="49" fontId="29" fillId="0" borderId="37" xfId="0" applyNumberFormat="1" applyFont="1" applyFill="1" applyBorder="1" applyAlignment="1">
      <alignment vertical="top"/>
    </xf>
    <xf numFmtId="49" fontId="29" fillId="0" borderId="0" xfId="0" applyNumberFormat="1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37" fillId="24" borderId="38" xfId="0" applyNumberFormat="1" applyFont="1" applyFill="1" applyBorder="1" applyAlignment="1">
      <alignment horizontal="center" vertical="center" wrapText="1"/>
    </xf>
    <xf numFmtId="0" fontId="39" fillId="24" borderId="18" xfId="0" applyFont="1" applyFill="1" applyBorder="1" applyAlignment="1">
      <alignment horizontal="center" vertical="center" wrapText="1"/>
    </xf>
    <xf numFmtId="0" fontId="39" fillId="24" borderId="39" xfId="0" applyFont="1" applyFill="1" applyBorder="1" applyAlignment="1">
      <alignment horizontal="center" vertical="center" wrapText="1"/>
    </xf>
    <xf numFmtId="168" fontId="38" fillId="24" borderId="38" xfId="0" applyNumberFormat="1" applyFont="1" applyFill="1" applyBorder="1" applyAlignment="1">
      <alignment horizontal="center" vertical="center" wrapText="1"/>
    </xf>
    <xf numFmtId="0" fontId="38" fillId="24" borderId="39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2"/>
  <sheetViews>
    <sheetView showGridLines="0" showRowColHeaders="0" showZeros="0" tabSelected="1" showOutlineSymbols="0" zoomScale="38" zoomScaleNormal="38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J11" sqref="J11"/>
    </sheetView>
  </sheetViews>
  <sheetFormatPr defaultColWidth="0" defaultRowHeight="23.25"/>
  <cols>
    <col min="1" max="1" width="1.60546875" style="0" customWidth="1"/>
    <col min="2" max="4" width="5.69140625" style="0" customWidth="1"/>
    <col min="5" max="5" width="6.69140625" style="0" customWidth="1"/>
    <col min="6" max="6" width="7.69140625" style="0" customWidth="1"/>
    <col min="7" max="7" width="0.453125" style="0" customWidth="1"/>
    <col min="8" max="8" width="46.69140625" style="0" customWidth="1"/>
    <col min="9" max="9" width="4.69140625" style="0" customWidth="1"/>
    <col min="10" max="21" width="16.69140625" style="0" customWidth="1"/>
    <col min="22" max="22" width="0.453125" style="0" customWidth="1"/>
    <col min="23" max="16384" width="0" style="0" hidden="1" customWidth="1"/>
  </cols>
  <sheetData>
    <row r="1" spans="1:22" ht="26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49"/>
      <c r="M1" s="150"/>
      <c r="N1" s="150"/>
      <c r="O1" s="2"/>
      <c r="P1" s="2"/>
      <c r="Q1" s="2"/>
      <c r="R1" s="2"/>
      <c r="S1" s="3"/>
      <c r="T1" s="3"/>
      <c r="U1" s="3"/>
      <c r="V1" s="1"/>
    </row>
    <row r="2" spans="1:22" ht="30">
      <c r="A2" s="1"/>
      <c r="B2" s="20" t="s">
        <v>25</v>
      </c>
      <c r="C2" s="2"/>
      <c r="D2" s="2"/>
      <c r="E2" s="2"/>
      <c r="F2" s="2"/>
      <c r="G2" s="2"/>
      <c r="H2" s="2"/>
      <c r="I2" s="2"/>
      <c r="J2" s="2"/>
      <c r="K2" s="2"/>
      <c r="L2" s="19"/>
      <c r="M2" s="2"/>
      <c r="N2" s="2"/>
      <c r="O2" s="2"/>
      <c r="P2" s="2"/>
      <c r="Q2" s="2"/>
      <c r="R2" s="2"/>
      <c r="S2" s="4"/>
      <c r="T2" s="4"/>
      <c r="U2" s="4"/>
      <c r="V2" s="1"/>
    </row>
    <row r="3" spans="1:22" ht="30">
      <c r="A3" s="1"/>
      <c r="B3" s="20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1"/>
    </row>
    <row r="4" spans="1:22" ht="30">
      <c r="A4" s="1"/>
      <c r="B4" s="20" t="s">
        <v>51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5"/>
      <c r="U4" s="5"/>
      <c r="V4" s="1"/>
    </row>
    <row r="5" spans="1:22" ht="30">
      <c r="A5" s="1"/>
      <c r="B5" s="20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5"/>
      <c r="V5" s="1"/>
    </row>
    <row r="6" spans="1:22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6"/>
      <c r="U6" s="6"/>
      <c r="V6" s="1"/>
    </row>
    <row r="7" spans="1:22" ht="34.5" customHeight="1">
      <c r="A7" s="1"/>
      <c r="B7" s="54" t="s">
        <v>1</v>
      </c>
      <c r="C7" s="35"/>
      <c r="D7" s="36"/>
      <c r="E7" s="36"/>
      <c r="F7" s="36"/>
      <c r="G7" s="37"/>
      <c r="H7" s="38"/>
      <c r="I7" s="39"/>
      <c r="J7" s="58" t="s">
        <v>2</v>
      </c>
      <c r="K7" s="40"/>
      <c r="L7" s="40"/>
      <c r="M7" s="40"/>
      <c r="N7" s="40"/>
      <c r="O7" s="70" t="s">
        <v>3</v>
      </c>
      <c r="P7" s="71"/>
      <c r="Q7" s="71"/>
      <c r="R7" s="71"/>
      <c r="S7" s="151" t="s">
        <v>4</v>
      </c>
      <c r="T7" s="152"/>
      <c r="U7" s="153"/>
      <c r="V7" s="7"/>
    </row>
    <row r="8" spans="1:22" ht="40.5">
      <c r="A8" s="1"/>
      <c r="B8" s="55" t="s">
        <v>5</v>
      </c>
      <c r="C8" s="41"/>
      <c r="D8" s="42"/>
      <c r="E8" s="42"/>
      <c r="F8" s="42"/>
      <c r="G8" s="43"/>
      <c r="H8" s="44"/>
      <c r="I8" s="45"/>
      <c r="J8" s="46"/>
      <c r="K8" s="47"/>
      <c r="L8" s="48"/>
      <c r="M8" s="49"/>
      <c r="N8" s="50"/>
      <c r="O8" s="72"/>
      <c r="P8" s="72"/>
      <c r="Q8" s="72"/>
      <c r="R8" s="73"/>
      <c r="S8" s="74"/>
      <c r="T8" s="154" t="s">
        <v>6</v>
      </c>
      <c r="U8" s="155"/>
      <c r="V8" s="7"/>
    </row>
    <row r="9" spans="1:22" ht="40.5">
      <c r="A9" s="1"/>
      <c r="B9" s="51"/>
      <c r="C9" s="51"/>
      <c r="D9" s="51"/>
      <c r="E9" s="51"/>
      <c r="F9" s="51"/>
      <c r="G9" s="43"/>
      <c r="H9" s="57" t="s">
        <v>7</v>
      </c>
      <c r="I9" s="45"/>
      <c r="J9" s="59" t="s">
        <v>8</v>
      </c>
      <c r="K9" s="61" t="s">
        <v>24</v>
      </c>
      <c r="L9" s="62" t="s">
        <v>72</v>
      </c>
      <c r="M9" s="59" t="s">
        <v>9</v>
      </c>
      <c r="N9" s="63" t="s">
        <v>10</v>
      </c>
      <c r="O9" s="64" t="s">
        <v>11</v>
      </c>
      <c r="P9" s="62" t="s">
        <v>23</v>
      </c>
      <c r="Q9" s="64" t="s">
        <v>9</v>
      </c>
      <c r="R9" s="64" t="s">
        <v>10</v>
      </c>
      <c r="S9" s="64" t="s">
        <v>12</v>
      </c>
      <c r="T9" s="75"/>
      <c r="U9" s="74"/>
      <c r="V9" s="7"/>
    </row>
    <row r="10" spans="1:22" ht="40.5">
      <c r="A10" s="1"/>
      <c r="B10" s="56" t="s">
        <v>26</v>
      </c>
      <c r="C10" s="56" t="s">
        <v>13</v>
      </c>
      <c r="D10" s="56" t="s">
        <v>14</v>
      </c>
      <c r="E10" s="56" t="s">
        <v>15</v>
      </c>
      <c r="F10" s="56" t="s">
        <v>16</v>
      </c>
      <c r="G10" s="43"/>
      <c r="H10" s="52"/>
      <c r="I10" s="53"/>
      <c r="J10" s="60" t="s">
        <v>17</v>
      </c>
      <c r="K10" s="65" t="s">
        <v>22</v>
      </c>
      <c r="L10" s="66"/>
      <c r="M10" s="60" t="s">
        <v>18</v>
      </c>
      <c r="N10" s="67"/>
      <c r="O10" s="68" t="s">
        <v>19</v>
      </c>
      <c r="P10" s="69"/>
      <c r="Q10" s="68" t="s">
        <v>11</v>
      </c>
      <c r="R10" s="69"/>
      <c r="S10" s="76"/>
      <c r="T10" s="77" t="s">
        <v>18</v>
      </c>
      <c r="U10" s="78" t="s">
        <v>21</v>
      </c>
      <c r="V10" s="7"/>
    </row>
    <row r="11" spans="1:22" ht="27.75" customHeight="1">
      <c r="A11" s="1"/>
      <c r="B11" s="79"/>
      <c r="C11" s="79"/>
      <c r="D11" s="79"/>
      <c r="E11" s="79"/>
      <c r="F11" s="79"/>
      <c r="G11" s="80"/>
      <c r="H11" s="81"/>
      <c r="I11" s="82"/>
      <c r="J11" s="83"/>
      <c r="K11" s="84"/>
      <c r="L11" s="85"/>
      <c r="M11" s="86"/>
      <c r="N11" s="86"/>
      <c r="O11" s="84"/>
      <c r="P11" s="86"/>
      <c r="Q11" s="86"/>
      <c r="R11" s="86"/>
      <c r="S11" s="86"/>
      <c r="T11" s="87"/>
      <c r="U11" s="88"/>
      <c r="V11" s="125"/>
    </row>
    <row r="12" spans="1:22" ht="27.75" customHeight="1">
      <c r="A12" s="1"/>
      <c r="B12" s="90"/>
      <c r="C12" s="90"/>
      <c r="D12" s="90"/>
      <c r="E12" s="90"/>
      <c r="F12" s="90"/>
      <c r="G12" s="31"/>
      <c r="H12" s="127" t="s">
        <v>42</v>
      </c>
      <c r="I12" s="91"/>
      <c r="J12" s="128">
        <f aca="true" t="shared" si="0" ref="J12:M14">+J19+J55</f>
        <v>142424416</v>
      </c>
      <c r="K12" s="129">
        <f t="shared" si="0"/>
        <v>74594475</v>
      </c>
      <c r="L12" s="130">
        <f t="shared" si="0"/>
        <v>1194500000</v>
      </c>
      <c r="M12" s="131">
        <f t="shared" si="0"/>
        <v>2367568</v>
      </c>
      <c r="N12" s="131">
        <f>+SUM(J12:M12)</f>
        <v>1413886459</v>
      </c>
      <c r="O12" s="129">
        <f>+O19+O55</f>
        <v>12000000</v>
      </c>
      <c r="P12" s="92"/>
      <c r="Q12" s="93"/>
      <c r="R12" s="131">
        <f>+SUM(O12:Q12)</f>
        <v>12000000</v>
      </c>
      <c r="S12" s="131">
        <f>+N12+R12</f>
        <v>1425886459</v>
      </c>
      <c r="T12" s="132">
        <f>N12/S12*100</f>
        <v>99.15841826505486</v>
      </c>
      <c r="U12" s="133">
        <f>R12/S12*100</f>
        <v>0.8415817349451383</v>
      </c>
      <c r="V12" s="125"/>
    </row>
    <row r="13" spans="1:22" ht="27.75" customHeight="1">
      <c r="A13" s="1"/>
      <c r="B13" s="90"/>
      <c r="C13" s="90"/>
      <c r="D13" s="90"/>
      <c r="E13" s="90"/>
      <c r="F13" s="90"/>
      <c r="G13" s="31"/>
      <c r="H13" s="127" t="s">
        <v>28</v>
      </c>
      <c r="I13" s="91"/>
      <c r="J13" s="134">
        <f t="shared" si="0"/>
        <v>141546165</v>
      </c>
      <c r="K13" s="134">
        <f t="shared" si="0"/>
        <v>73079997</v>
      </c>
      <c r="L13" s="134">
        <f t="shared" si="0"/>
        <v>1259655036</v>
      </c>
      <c r="M13" s="134">
        <f t="shared" si="0"/>
        <v>2367568</v>
      </c>
      <c r="N13" s="131">
        <f>+SUM(J13:M13)</f>
        <v>1476648766</v>
      </c>
      <c r="O13" s="129">
        <f>+O20+O56</f>
        <v>12000000</v>
      </c>
      <c r="P13" s="94"/>
      <c r="Q13" s="95"/>
      <c r="R13" s="131">
        <f>+SUM(O13:Q13)</f>
        <v>12000000</v>
      </c>
      <c r="S13" s="131">
        <f>+N13+R13</f>
        <v>1488648766</v>
      </c>
      <c r="T13" s="132">
        <f>N13/S13*100</f>
        <v>99.19389984568059</v>
      </c>
      <c r="U13" s="133">
        <f>R13/S13*100</f>
        <v>0.8061001543194104</v>
      </c>
      <c r="V13" s="125"/>
    </row>
    <row r="14" spans="1:22" ht="27.75" customHeight="1">
      <c r="A14" s="1"/>
      <c r="B14" s="90"/>
      <c r="C14" s="90"/>
      <c r="D14" s="90"/>
      <c r="E14" s="90"/>
      <c r="F14" s="90"/>
      <c r="G14" s="31"/>
      <c r="H14" s="127" t="s">
        <v>43</v>
      </c>
      <c r="I14" s="91"/>
      <c r="J14" s="129">
        <f t="shared" si="0"/>
        <v>125972177</v>
      </c>
      <c r="K14" s="129">
        <f t="shared" si="0"/>
        <v>52072235</v>
      </c>
      <c r="L14" s="130">
        <f t="shared" si="0"/>
        <v>1559674327</v>
      </c>
      <c r="M14" s="131">
        <f t="shared" si="0"/>
        <v>135826</v>
      </c>
      <c r="N14" s="131">
        <f>+SUM(J14:M14)</f>
        <v>1737854565</v>
      </c>
      <c r="O14" s="129">
        <f>+O21+O57</f>
        <v>5273421</v>
      </c>
      <c r="P14" s="93"/>
      <c r="Q14" s="93"/>
      <c r="R14" s="131">
        <f>+SUM(O14:Q14)</f>
        <v>5273421</v>
      </c>
      <c r="S14" s="131">
        <f>+N14+R14</f>
        <v>1743127986</v>
      </c>
      <c r="T14" s="132">
        <f>N14/S14*100</f>
        <v>99.69747367707055</v>
      </c>
      <c r="U14" s="133">
        <f>R14/S14*100</f>
        <v>0.30252632292945125</v>
      </c>
      <c r="V14" s="125"/>
    </row>
    <row r="15" spans="1:22" ht="27.75" customHeight="1">
      <c r="A15" s="1"/>
      <c r="B15" s="90"/>
      <c r="C15" s="90"/>
      <c r="D15" s="90"/>
      <c r="E15" s="90"/>
      <c r="F15" s="90"/>
      <c r="G15" s="31"/>
      <c r="H15" s="135" t="s">
        <v>44</v>
      </c>
      <c r="I15" s="91"/>
      <c r="J15" s="136">
        <f aca="true" t="shared" si="1" ref="J15:O15">IF(J14=0,IF(J12=0,0,1)*100,(J14/J12)*100)</f>
        <v>88.44844201432429</v>
      </c>
      <c r="K15" s="136">
        <f t="shared" si="1"/>
        <v>69.80709362188017</v>
      </c>
      <c r="L15" s="136">
        <f t="shared" si="1"/>
        <v>130.5713124319799</v>
      </c>
      <c r="M15" s="136">
        <f>IF(M14=0,IF(M12=0,0,1)*100,(M14/M12)*100)</f>
        <v>5.736941874531165</v>
      </c>
      <c r="N15" s="136">
        <f t="shared" si="1"/>
        <v>122.91330424291162</v>
      </c>
      <c r="O15" s="136">
        <f t="shared" si="1"/>
        <v>43.945175</v>
      </c>
      <c r="P15" s="136"/>
      <c r="Q15" s="136"/>
      <c r="R15" s="136">
        <f>IF(R14=0,IF(R12=0,0,1)*100,(R14/R12)*100)</f>
        <v>43.945175</v>
      </c>
      <c r="S15" s="136">
        <f>IF(S14=0,IF(S12=0,0,1)*100,(S14/S12)*100)</f>
        <v>122.24872289077541</v>
      </c>
      <c r="T15" s="137"/>
      <c r="U15" s="138"/>
      <c r="V15" s="126"/>
    </row>
    <row r="16" spans="1:22" ht="27.75" customHeight="1">
      <c r="A16" s="1"/>
      <c r="B16" s="90"/>
      <c r="C16" s="90"/>
      <c r="D16" s="90"/>
      <c r="E16" s="90"/>
      <c r="F16" s="90"/>
      <c r="G16" s="31"/>
      <c r="H16" s="139" t="s">
        <v>45</v>
      </c>
      <c r="I16" s="96"/>
      <c r="J16" s="136">
        <f aca="true" t="shared" si="2" ref="J16:O16">IF(J14=0,IF(J13=0,0,1)*100,(J14/J13)*100)</f>
        <v>88.99723775631789</v>
      </c>
      <c r="K16" s="136">
        <f t="shared" si="2"/>
        <v>71.2537453990317</v>
      </c>
      <c r="L16" s="136">
        <f t="shared" si="2"/>
        <v>123.8175756398119</v>
      </c>
      <c r="M16" s="136">
        <f>IF(M14=0,IF(M13=0,0,1)*100,(M14/M13)*100)</f>
        <v>5.736941874531165</v>
      </c>
      <c r="N16" s="136">
        <f t="shared" si="2"/>
        <v>117.68909472680926</v>
      </c>
      <c r="O16" s="136">
        <f t="shared" si="2"/>
        <v>43.945175</v>
      </c>
      <c r="P16" s="136"/>
      <c r="Q16" s="136"/>
      <c r="R16" s="136">
        <f>IF(R14=0,IF(R13=0,0,1)*100,(R14/R13)*100)</f>
        <v>43.945175</v>
      </c>
      <c r="S16" s="136">
        <f>IF(S14=0,IF(S13=0,0,1)*100,(S14/S13)*100)</f>
        <v>117.09464487609027</v>
      </c>
      <c r="T16" s="108"/>
      <c r="U16" s="108"/>
      <c r="V16" s="126"/>
    </row>
    <row r="17" spans="1:22" ht="27.75" customHeight="1">
      <c r="A17" s="1"/>
      <c r="B17" s="90"/>
      <c r="C17" s="90"/>
      <c r="D17" s="90"/>
      <c r="E17" s="90"/>
      <c r="F17" s="90"/>
      <c r="G17" s="31"/>
      <c r="H17" s="99"/>
      <c r="I17" s="96"/>
      <c r="J17" s="97"/>
      <c r="K17" s="97"/>
      <c r="L17" s="97"/>
      <c r="M17" s="97"/>
      <c r="N17" s="97"/>
      <c r="O17" s="97"/>
      <c r="P17" s="92"/>
      <c r="Q17" s="98"/>
      <c r="R17" s="98"/>
      <c r="S17" s="98"/>
      <c r="T17" s="108"/>
      <c r="U17" s="108"/>
      <c r="V17" s="126"/>
    </row>
    <row r="18" spans="1:22" ht="27.75" customHeight="1">
      <c r="A18" s="1"/>
      <c r="B18" s="90" t="s">
        <v>29</v>
      </c>
      <c r="C18" s="90"/>
      <c r="D18" s="90"/>
      <c r="E18" s="90"/>
      <c r="F18" s="90"/>
      <c r="G18" s="31"/>
      <c r="H18" s="99" t="s">
        <v>30</v>
      </c>
      <c r="I18" s="96"/>
      <c r="J18" s="97"/>
      <c r="K18" s="97"/>
      <c r="L18" s="97"/>
      <c r="M18" s="97"/>
      <c r="N18" s="97"/>
      <c r="O18" s="97"/>
      <c r="P18" s="92"/>
      <c r="Q18" s="98"/>
      <c r="R18" s="98"/>
      <c r="S18" s="98"/>
      <c r="T18" s="108"/>
      <c r="U18" s="108"/>
      <c r="V18" s="126"/>
    </row>
    <row r="19" spans="1:22" ht="27.75" customHeight="1">
      <c r="A19" s="1"/>
      <c r="B19" s="90"/>
      <c r="C19" s="90"/>
      <c r="D19" s="90"/>
      <c r="E19" s="90"/>
      <c r="F19" s="90"/>
      <c r="G19" s="31"/>
      <c r="H19" s="99" t="s">
        <v>46</v>
      </c>
      <c r="I19" s="96"/>
      <c r="J19" s="97">
        <f aca="true" t="shared" si="3" ref="J19:K21">+J26</f>
        <v>10720640</v>
      </c>
      <c r="K19" s="97">
        <f t="shared" si="3"/>
        <v>289911</v>
      </c>
      <c r="L19" s="97"/>
      <c r="M19" s="97"/>
      <c r="N19" s="97">
        <f>+SUM(J19:M19)</f>
        <v>11010551</v>
      </c>
      <c r="O19" s="97"/>
      <c r="P19" s="92"/>
      <c r="Q19" s="98"/>
      <c r="R19" s="98"/>
      <c r="S19" s="93">
        <f>+N19+R19</f>
        <v>11010551</v>
      </c>
      <c r="T19" s="140">
        <f>N19/S19*100</f>
        <v>100</v>
      </c>
      <c r="U19" s="108">
        <f>R19/S19*100</f>
        <v>0</v>
      </c>
      <c r="V19" s="126"/>
    </row>
    <row r="20" spans="1:22" ht="27.75" customHeight="1">
      <c r="A20" s="1"/>
      <c r="B20" s="90"/>
      <c r="C20" s="90"/>
      <c r="D20" s="90"/>
      <c r="E20" s="90"/>
      <c r="F20" s="90"/>
      <c r="G20" s="31"/>
      <c r="H20" s="99" t="s">
        <v>31</v>
      </c>
      <c r="I20" s="96"/>
      <c r="J20" s="97">
        <f t="shared" si="3"/>
        <v>10720640</v>
      </c>
      <c r="K20" s="97">
        <f t="shared" si="3"/>
        <v>289911</v>
      </c>
      <c r="L20" s="97"/>
      <c r="M20" s="97"/>
      <c r="N20" s="97">
        <f>+SUM(J20:M20)</f>
        <v>11010551</v>
      </c>
      <c r="O20" s="97"/>
      <c r="P20" s="92"/>
      <c r="Q20" s="98"/>
      <c r="R20" s="98"/>
      <c r="S20" s="93">
        <f>+N20+R20</f>
        <v>11010551</v>
      </c>
      <c r="T20" s="140">
        <f>N20/S20*100</f>
        <v>100</v>
      </c>
      <c r="U20" s="108">
        <f>R20/S20*100</f>
        <v>0</v>
      </c>
      <c r="V20" s="126"/>
    </row>
    <row r="21" spans="1:22" ht="27.75" customHeight="1">
      <c r="A21" s="1"/>
      <c r="B21" s="90"/>
      <c r="C21" s="90"/>
      <c r="D21" s="90"/>
      <c r="E21" s="90"/>
      <c r="F21" s="90"/>
      <c r="G21" s="31"/>
      <c r="H21" s="99" t="s">
        <v>47</v>
      </c>
      <c r="I21" s="96"/>
      <c r="J21" s="97">
        <f t="shared" si="3"/>
        <v>8644767</v>
      </c>
      <c r="K21" s="97">
        <f t="shared" si="3"/>
        <v>366913</v>
      </c>
      <c r="L21" s="97"/>
      <c r="M21" s="97"/>
      <c r="N21" s="97">
        <f>+SUM(J21:M21)</f>
        <v>9011680</v>
      </c>
      <c r="O21" s="97"/>
      <c r="P21" s="92"/>
      <c r="Q21" s="98"/>
      <c r="R21" s="98"/>
      <c r="S21" s="93">
        <f>+N21+R21</f>
        <v>9011680</v>
      </c>
      <c r="T21" s="140">
        <f>N21/S21*100</f>
        <v>100</v>
      </c>
      <c r="U21" s="108">
        <f>R21/S21*100</f>
        <v>0</v>
      </c>
      <c r="V21" s="126"/>
    </row>
    <row r="22" spans="1:22" ht="27.75" customHeight="1">
      <c r="A22" s="1"/>
      <c r="B22" s="90"/>
      <c r="C22" s="90"/>
      <c r="D22" s="90"/>
      <c r="E22" s="90"/>
      <c r="F22" s="90"/>
      <c r="G22" s="31"/>
      <c r="H22" s="99" t="s">
        <v>48</v>
      </c>
      <c r="I22" s="96"/>
      <c r="J22" s="109">
        <f>IF(J21=0,IF(J19=0,0,1)*100,(J21/J19)*100)</f>
        <v>80.63666907945795</v>
      </c>
      <c r="K22" s="109">
        <f>IF(K21=0,IF(K19=0,0,1)*100,(K21/K19)*100)</f>
        <v>126.56056513895643</v>
      </c>
      <c r="L22" s="109"/>
      <c r="M22" s="109"/>
      <c r="N22" s="109">
        <f>IF(N21=0,IF(N19=0,0,1)*100,(N21/N19)*100)</f>
        <v>81.84585857692316</v>
      </c>
      <c r="O22" s="97"/>
      <c r="P22" s="92"/>
      <c r="Q22" s="98"/>
      <c r="R22" s="98"/>
      <c r="S22" s="109">
        <f>IF(S21=0,IF(S19=0,0,1)*100,(S21/S19)*100)</f>
        <v>81.84585857692316</v>
      </c>
      <c r="T22" s="137"/>
      <c r="U22" s="138"/>
      <c r="V22" s="126"/>
    </row>
    <row r="23" spans="1:22" ht="27.75" customHeight="1">
      <c r="A23" s="1"/>
      <c r="B23" s="90"/>
      <c r="C23" s="90"/>
      <c r="D23" s="90"/>
      <c r="E23" s="90"/>
      <c r="F23" s="90"/>
      <c r="G23" s="31"/>
      <c r="H23" s="99" t="s">
        <v>49</v>
      </c>
      <c r="I23" s="96"/>
      <c r="J23" s="109">
        <f>IF(J21=0,IF(J20=0,0,1)*100,(J21/J20)*100)</f>
        <v>80.63666907945795</v>
      </c>
      <c r="K23" s="109">
        <f>IF(K21=0,IF(K20=0,0,1)*100,(K21/K20)*100)</f>
        <v>126.56056513895643</v>
      </c>
      <c r="L23" s="109"/>
      <c r="M23" s="109"/>
      <c r="N23" s="109">
        <f>IF(N21=0,IF(N20=0,0,1)*100,(N21/N20)*100)</f>
        <v>81.84585857692316</v>
      </c>
      <c r="O23" s="97"/>
      <c r="P23" s="92"/>
      <c r="Q23" s="98"/>
      <c r="R23" s="98"/>
      <c r="S23" s="109">
        <f>IF(S21=0,IF(S20=0,0,1)*100,(S21/S20)*100)</f>
        <v>81.84585857692316</v>
      </c>
      <c r="T23" s="108"/>
      <c r="U23" s="108"/>
      <c r="V23" s="126"/>
    </row>
    <row r="24" spans="1:22" ht="27.75" customHeight="1">
      <c r="A24" s="1"/>
      <c r="B24" s="90"/>
      <c r="C24" s="90"/>
      <c r="D24" s="90"/>
      <c r="E24" s="90"/>
      <c r="F24" s="90"/>
      <c r="G24" s="31"/>
      <c r="H24" s="99"/>
      <c r="I24" s="96"/>
      <c r="J24" s="97"/>
      <c r="K24" s="97"/>
      <c r="L24" s="97"/>
      <c r="M24" s="97"/>
      <c r="N24" s="97"/>
      <c r="O24" s="97"/>
      <c r="P24" s="92"/>
      <c r="Q24" s="98"/>
      <c r="R24" s="98"/>
      <c r="S24" s="98"/>
      <c r="T24" s="108"/>
      <c r="U24" s="108"/>
      <c r="V24" s="126"/>
    </row>
    <row r="25" spans="1:22" ht="27.75" customHeight="1">
      <c r="A25" s="1"/>
      <c r="B25" s="90"/>
      <c r="C25" s="90" t="s">
        <v>37</v>
      </c>
      <c r="D25" s="90"/>
      <c r="E25" s="90"/>
      <c r="F25" s="90"/>
      <c r="G25" s="31"/>
      <c r="H25" s="99" t="s">
        <v>70</v>
      </c>
      <c r="I25" s="96"/>
      <c r="J25" s="97"/>
      <c r="K25" s="97"/>
      <c r="L25" s="97"/>
      <c r="M25" s="97"/>
      <c r="N25" s="97"/>
      <c r="O25" s="97"/>
      <c r="P25" s="92"/>
      <c r="Q25" s="98"/>
      <c r="R25" s="98"/>
      <c r="S25" s="98"/>
      <c r="T25" s="108"/>
      <c r="U25" s="108"/>
      <c r="V25" s="126"/>
    </row>
    <row r="26" spans="1:22" ht="27.75" customHeight="1">
      <c r="A26" s="1"/>
      <c r="B26" s="90"/>
      <c r="C26" s="90"/>
      <c r="D26" s="90"/>
      <c r="E26" s="90"/>
      <c r="F26" s="90"/>
      <c r="G26" s="31"/>
      <c r="H26" s="99" t="s">
        <v>46</v>
      </c>
      <c r="I26" s="96"/>
      <c r="J26" s="97">
        <f aca="true" t="shared" si="4" ref="J26:K28">+J33</f>
        <v>10720640</v>
      </c>
      <c r="K26" s="97">
        <f t="shared" si="4"/>
        <v>289911</v>
      </c>
      <c r="L26" s="97"/>
      <c r="M26" s="97"/>
      <c r="N26" s="97">
        <f>+SUM(J26:M26)</f>
        <v>11010551</v>
      </c>
      <c r="O26" s="97"/>
      <c r="P26" s="92"/>
      <c r="Q26" s="98"/>
      <c r="R26" s="98"/>
      <c r="S26" s="93">
        <f>+N26+R26</f>
        <v>11010551</v>
      </c>
      <c r="T26" s="140">
        <f>N26/S26*100</f>
        <v>100</v>
      </c>
      <c r="U26" s="108">
        <f>R26/S26*100</f>
        <v>0</v>
      </c>
      <c r="V26" s="126"/>
    </row>
    <row r="27" spans="1:22" ht="27.75" customHeight="1">
      <c r="A27" s="1"/>
      <c r="B27" s="90"/>
      <c r="C27" s="90"/>
      <c r="D27" s="90"/>
      <c r="E27" s="90"/>
      <c r="F27" s="90"/>
      <c r="G27" s="31"/>
      <c r="H27" s="99" t="s">
        <v>31</v>
      </c>
      <c r="I27" s="96"/>
      <c r="J27" s="97">
        <f t="shared" si="4"/>
        <v>10720640</v>
      </c>
      <c r="K27" s="97">
        <f t="shared" si="4"/>
        <v>289911</v>
      </c>
      <c r="L27" s="97"/>
      <c r="M27" s="97"/>
      <c r="N27" s="97">
        <f>+SUM(J27:M27)</f>
        <v>11010551</v>
      </c>
      <c r="O27" s="97"/>
      <c r="P27" s="92"/>
      <c r="Q27" s="98"/>
      <c r="R27" s="98"/>
      <c r="S27" s="93">
        <f>+N27+R27</f>
        <v>11010551</v>
      </c>
      <c r="T27" s="140">
        <f>N27/S27*100</f>
        <v>100</v>
      </c>
      <c r="U27" s="108">
        <f>R27/S27*100</f>
        <v>0</v>
      </c>
      <c r="V27" s="126"/>
    </row>
    <row r="28" spans="1:22" ht="27.75" customHeight="1">
      <c r="A28" s="1"/>
      <c r="B28" s="90"/>
      <c r="C28" s="90"/>
      <c r="D28" s="90"/>
      <c r="E28" s="90"/>
      <c r="F28" s="90"/>
      <c r="G28" s="31"/>
      <c r="H28" s="99" t="s">
        <v>47</v>
      </c>
      <c r="I28" s="96"/>
      <c r="J28" s="97">
        <f t="shared" si="4"/>
        <v>8644767</v>
      </c>
      <c r="K28" s="97">
        <f t="shared" si="4"/>
        <v>366913</v>
      </c>
      <c r="L28" s="97"/>
      <c r="M28" s="97"/>
      <c r="N28" s="97">
        <f>+SUM(J28:M28)</f>
        <v>9011680</v>
      </c>
      <c r="O28" s="97"/>
      <c r="P28" s="92"/>
      <c r="Q28" s="98"/>
      <c r="R28" s="98"/>
      <c r="S28" s="93">
        <f>+N28+R28</f>
        <v>9011680</v>
      </c>
      <c r="T28" s="140">
        <f>N28/S28*100</f>
        <v>100</v>
      </c>
      <c r="U28" s="108">
        <f>R28/S28*100</f>
        <v>0</v>
      </c>
      <c r="V28" s="126"/>
    </row>
    <row r="29" spans="1:22" ht="27.75" customHeight="1">
      <c r="A29" s="1"/>
      <c r="B29" s="90"/>
      <c r="C29" s="90"/>
      <c r="D29" s="90"/>
      <c r="E29" s="90"/>
      <c r="F29" s="90"/>
      <c r="G29" s="31"/>
      <c r="H29" s="99" t="s">
        <v>48</v>
      </c>
      <c r="I29" s="96"/>
      <c r="J29" s="109">
        <f>IF(J28=0,IF(J26=0,0,1)*100,(J28/J26)*100)</f>
        <v>80.63666907945795</v>
      </c>
      <c r="K29" s="109">
        <f>IF(K28=0,IF(K26=0,0,1)*100,(K28/K26)*100)</f>
        <v>126.56056513895643</v>
      </c>
      <c r="L29" s="109"/>
      <c r="M29" s="109"/>
      <c r="N29" s="109">
        <f>IF(N28=0,IF(N26=0,0,1)*100,(N28/N26)*100)</f>
        <v>81.84585857692316</v>
      </c>
      <c r="O29" s="97"/>
      <c r="P29" s="92"/>
      <c r="Q29" s="98"/>
      <c r="R29" s="98"/>
      <c r="S29" s="109">
        <f>IF(S28=0,IF(S26=0,0,1)*100,(S28/S26)*100)</f>
        <v>81.84585857692316</v>
      </c>
      <c r="T29" s="137"/>
      <c r="U29" s="138"/>
      <c r="V29" s="126"/>
    </row>
    <row r="30" spans="1:22" ht="27.75" customHeight="1">
      <c r="A30" s="1"/>
      <c r="B30" s="90"/>
      <c r="C30" s="90"/>
      <c r="D30" s="90"/>
      <c r="E30" s="90"/>
      <c r="F30" s="90"/>
      <c r="G30" s="31"/>
      <c r="H30" s="99" t="s">
        <v>49</v>
      </c>
      <c r="I30" s="96"/>
      <c r="J30" s="109">
        <f>IF(J28=0,IF(J27=0,0,1)*100,(J28/J27)*100)</f>
        <v>80.63666907945795</v>
      </c>
      <c r="K30" s="109">
        <f>IF(K28=0,IF(K27=0,0,1)*100,(K28/K27)*100)</f>
        <v>126.56056513895643</v>
      </c>
      <c r="L30" s="109"/>
      <c r="M30" s="109"/>
      <c r="N30" s="109">
        <f>IF(N28=0,IF(N27=0,0,1)*100,(N28/N27)*100)</f>
        <v>81.84585857692316</v>
      </c>
      <c r="O30" s="97"/>
      <c r="P30" s="92"/>
      <c r="Q30" s="98"/>
      <c r="R30" s="98"/>
      <c r="S30" s="109">
        <f>IF(S28=0,IF(S27=0,0,1)*100,(S28/S27)*100)</f>
        <v>81.84585857692316</v>
      </c>
      <c r="T30" s="108"/>
      <c r="U30" s="108"/>
      <c r="V30" s="126"/>
    </row>
    <row r="31" spans="1:22" ht="27.75" customHeight="1">
      <c r="A31" s="1"/>
      <c r="B31" s="90"/>
      <c r="C31" s="90"/>
      <c r="D31" s="90"/>
      <c r="E31" s="90"/>
      <c r="F31" s="90"/>
      <c r="G31" s="31"/>
      <c r="H31" s="99"/>
      <c r="I31" s="96"/>
      <c r="J31" s="97"/>
      <c r="K31" s="97"/>
      <c r="L31" s="97"/>
      <c r="M31" s="97"/>
      <c r="N31" s="97"/>
      <c r="O31" s="97"/>
      <c r="P31" s="92"/>
      <c r="Q31" s="98"/>
      <c r="R31" s="98"/>
      <c r="S31" s="98"/>
      <c r="T31" s="108"/>
      <c r="U31" s="108"/>
      <c r="V31" s="126"/>
    </row>
    <row r="32" spans="1:22" ht="27.75" customHeight="1">
      <c r="A32" s="1"/>
      <c r="B32" s="90"/>
      <c r="C32" s="90"/>
      <c r="D32" s="90" t="s">
        <v>71</v>
      </c>
      <c r="E32" s="90"/>
      <c r="F32" s="90"/>
      <c r="G32" s="31"/>
      <c r="H32" s="99" t="s">
        <v>32</v>
      </c>
      <c r="I32" s="96"/>
      <c r="J32" s="97"/>
      <c r="K32" s="97"/>
      <c r="L32" s="97"/>
      <c r="M32" s="97"/>
      <c r="N32" s="97"/>
      <c r="O32" s="97"/>
      <c r="P32" s="92"/>
      <c r="Q32" s="98"/>
      <c r="R32" s="98"/>
      <c r="S32" s="98"/>
      <c r="T32" s="108"/>
      <c r="U32" s="108"/>
      <c r="V32" s="126"/>
    </row>
    <row r="33" spans="1:22" ht="27.75" customHeight="1">
      <c r="A33" s="1"/>
      <c r="B33" s="90"/>
      <c r="C33" s="90"/>
      <c r="D33" s="90"/>
      <c r="E33" s="90"/>
      <c r="F33" s="90"/>
      <c r="G33" s="31"/>
      <c r="H33" s="99" t="s">
        <v>46</v>
      </c>
      <c r="I33" s="96"/>
      <c r="J33" s="97">
        <f aca="true" t="shared" si="5" ref="J33:K35">+J40</f>
        <v>10720640</v>
      </c>
      <c r="K33" s="97">
        <f t="shared" si="5"/>
        <v>289911</v>
      </c>
      <c r="L33" s="97"/>
      <c r="M33" s="97"/>
      <c r="N33" s="97">
        <f>+SUM(J33:M33)</f>
        <v>11010551</v>
      </c>
      <c r="O33" s="97"/>
      <c r="P33" s="92"/>
      <c r="Q33" s="98"/>
      <c r="R33" s="98"/>
      <c r="S33" s="93">
        <f>+N33+R33</f>
        <v>11010551</v>
      </c>
      <c r="T33" s="140">
        <f>N33/S33*100</f>
        <v>100</v>
      </c>
      <c r="U33" s="108">
        <f>R33/S33*100</f>
        <v>0</v>
      </c>
      <c r="V33" s="126"/>
    </row>
    <row r="34" spans="1:22" ht="27.75" customHeight="1">
      <c r="A34" s="1"/>
      <c r="B34" s="90"/>
      <c r="C34" s="90"/>
      <c r="D34" s="90"/>
      <c r="E34" s="90"/>
      <c r="F34" s="90"/>
      <c r="G34" s="31"/>
      <c r="H34" s="99" t="s">
        <v>31</v>
      </c>
      <c r="I34" s="96"/>
      <c r="J34" s="97">
        <f t="shared" si="5"/>
        <v>10720640</v>
      </c>
      <c r="K34" s="97">
        <f t="shared" si="5"/>
        <v>289911</v>
      </c>
      <c r="L34" s="97"/>
      <c r="M34" s="97"/>
      <c r="N34" s="97">
        <f>+SUM(J34:M34)</f>
        <v>11010551</v>
      </c>
      <c r="O34" s="97"/>
      <c r="P34" s="92"/>
      <c r="Q34" s="98"/>
      <c r="R34" s="98"/>
      <c r="S34" s="93">
        <f>+N34+R34</f>
        <v>11010551</v>
      </c>
      <c r="T34" s="140">
        <f>N34/S34*100</f>
        <v>100</v>
      </c>
      <c r="U34" s="108">
        <f>R34/S34*100</f>
        <v>0</v>
      </c>
      <c r="V34" s="126"/>
    </row>
    <row r="35" spans="1:22" ht="27.75" customHeight="1">
      <c r="A35" s="1"/>
      <c r="B35" s="90"/>
      <c r="C35" s="90"/>
      <c r="D35" s="90"/>
      <c r="E35" s="90"/>
      <c r="F35" s="90"/>
      <c r="G35" s="31"/>
      <c r="H35" s="99" t="s">
        <v>47</v>
      </c>
      <c r="I35" s="96"/>
      <c r="J35" s="97">
        <f t="shared" si="5"/>
        <v>8644767</v>
      </c>
      <c r="K35" s="97">
        <f t="shared" si="5"/>
        <v>366913</v>
      </c>
      <c r="L35" s="97"/>
      <c r="M35" s="97"/>
      <c r="N35" s="97">
        <f>+SUM(J35:M35)</f>
        <v>9011680</v>
      </c>
      <c r="O35" s="97"/>
      <c r="P35" s="92"/>
      <c r="Q35" s="98"/>
      <c r="R35" s="98"/>
      <c r="S35" s="93">
        <f>+N35+R35</f>
        <v>9011680</v>
      </c>
      <c r="T35" s="140">
        <f>N35/S35*100</f>
        <v>100</v>
      </c>
      <c r="U35" s="108">
        <f>R35/S35*100</f>
        <v>0</v>
      </c>
      <c r="V35" s="126"/>
    </row>
    <row r="36" spans="1:22" ht="27.75" customHeight="1">
      <c r="A36" s="1"/>
      <c r="B36" s="90"/>
      <c r="C36" s="90"/>
      <c r="D36" s="90"/>
      <c r="E36" s="90"/>
      <c r="F36" s="90"/>
      <c r="G36" s="31"/>
      <c r="H36" s="99" t="s">
        <v>48</v>
      </c>
      <c r="I36" s="96"/>
      <c r="J36" s="109">
        <f>IF(J35=0,IF(J33=0,0,1)*100,(J35/J33)*100)</f>
        <v>80.63666907945795</v>
      </c>
      <c r="K36" s="109">
        <f>IF(K35=0,IF(K33=0,0,1)*100,(K35/K33)*100)</f>
        <v>126.56056513895643</v>
      </c>
      <c r="L36" s="109"/>
      <c r="M36" s="109"/>
      <c r="N36" s="109">
        <f>IF(N35=0,IF(N33=0,0,1)*100,(N35/N33)*100)</f>
        <v>81.84585857692316</v>
      </c>
      <c r="O36" s="97"/>
      <c r="P36" s="92"/>
      <c r="Q36" s="98"/>
      <c r="R36" s="98"/>
      <c r="S36" s="109">
        <f>IF(S35=0,IF(S33=0,0,1)*100,(S35/S33)*100)</f>
        <v>81.84585857692316</v>
      </c>
      <c r="T36" s="137"/>
      <c r="U36" s="138"/>
      <c r="V36" s="126"/>
    </row>
    <row r="37" spans="1:22" ht="27.75" customHeight="1">
      <c r="A37" s="1"/>
      <c r="B37" s="90"/>
      <c r="C37" s="90"/>
      <c r="D37" s="90"/>
      <c r="E37" s="90"/>
      <c r="F37" s="90"/>
      <c r="G37" s="31"/>
      <c r="H37" s="99" t="s">
        <v>49</v>
      </c>
      <c r="I37" s="96"/>
      <c r="J37" s="109">
        <f>IF(J35=0,IF(J34=0,0,1)*100,(J35/J34)*100)</f>
        <v>80.63666907945795</v>
      </c>
      <c r="K37" s="109">
        <f>IF(K35=0,IF(K34=0,0,1)*100,(K35/K34)*100)</f>
        <v>126.56056513895643</v>
      </c>
      <c r="L37" s="109"/>
      <c r="M37" s="109"/>
      <c r="N37" s="109">
        <f>IF(N35=0,IF(N34=0,0,1)*100,(N35/N34)*100)</f>
        <v>81.84585857692316</v>
      </c>
      <c r="O37" s="97"/>
      <c r="P37" s="92"/>
      <c r="Q37" s="98"/>
      <c r="R37" s="98"/>
      <c r="S37" s="109">
        <f>IF(S35=0,IF(S34=0,0,1)*100,(S35/S34)*100)</f>
        <v>81.84585857692316</v>
      </c>
      <c r="T37" s="108"/>
      <c r="U37" s="108"/>
      <c r="V37" s="126"/>
    </row>
    <row r="38" spans="1:22" ht="27.75" customHeight="1">
      <c r="A38" s="1"/>
      <c r="B38" s="90"/>
      <c r="C38" s="90"/>
      <c r="D38" s="90"/>
      <c r="E38" s="90"/>
      <c r="F38" s="90"/>
      <c r="G38" s="31"/>
      <c r="H38" s="99"/>
      <c r="I38" s="96"/>
      <c r="J38" s="97"/>
      <c r="K38" s="97"/>
      <c r="L38" s="97"/>
      <c r="M38" s="97"/>
      <c r="N38" s="97"/>
      <c r="O38" s="97"/>
      <c r="P38" s="92"/>
      <c r="Q38" s="98"/>
      <c r="R38" s="98"/>
      <c r="S38" s="98"/>
      <c r="T38" s="108"/>
      <c r="U38" s="108"/>
      <c r="V38" s="126"/>
    </row>
    <row r="39" spans="1:22" ht="27.75" customHeight="1">
      <c r="A39" s="1"/>
      <c r="B39" s="90"/>
      <c r="C39" s="90"/>
      <c r="D39" s="90"/>
      <c r="E39" s="90" t="s">
        <v>33</v>
      </c>
      <c r="F39" s="90"/>
      <c r="G39" s="31"/>
      <c r="H39" s="99" t="s">
        <v>34</v>
      </c>
      <c r="I39" s="96"/>
      <c r="J39" s="97"/>
      <c r="K39" s="97"/>
      <c r="L39" s="97"/>
      <c r="M39" s="97"/>
      <c r="N39" s="97"/>
      <c r="O39" s="97"/>
      <c r="P39" s="92"/>
      <c r="Q39" s="98"/>
      <c r="R39" s="98"/>
      <c r="S39" s="98"/>
      <c r="T39" s="108"/>
      <c r="U39" s="108"/>
      <c r="V39" s="126"/>
    </row>
    <row r="40" spans="1:22" ht="27.75" customHeight="1">
      <c r="A40" s="1"/>
      <c r="B40" s="90"/>
      <c r="C40" s="90"/>
      <c r="D40" s="90"/>
      <c r="E40" s="90"/>
      <c r="F40" s="90"/>
      <c r="G40" s="31"/>
      <c r="H40" s="99" t="s">
        <v>46</v>
      </c>
      <c r="I40" s="96"/>
      <c r="J40" s="97">
        <f aca="true" t="shared" si="6" ref="J40:K42">+J48</f>
        <v>10720640</v>
      </c>
      <c r="K40" s="97">
        <f t="shared" si="6"/>
        <v>289911</v>
      </c>
      <c r="L40" s="97"/>
      <c r="M40" s="97"/>
      <c r="N40" s="97">
        <f>+SUM(J40:M40)</f>
        <v>11010551</v>
      </c>
      <c r="O40" s="97"/>
      <c r="P40" s="92"/>
      <c r="Q40" s="98"/>
      <c r="R40" s="98"/>
      <c r="S40" s="93">
        <f>+N40+R40</f>
        <v>11010551</v>
      </c>
      <c r="T40" s="140">
        <f>N40/S40*100</f>
        <v>100</v>
      </c>
      <c r="U40" s="108">
        <f>R40/S40*100</f>
        <v>0</v>
      </c>
      <c r="V40" s="126"/>
    </row>
    <row r="41" spans="1:22" ht="27.75" customHeight="1">
      <c r="A41" s="1"/>
      <c r="B41" s="90"/>
      <c r="C41" s="90"/>
      <c r="D41" s="90"/>
      <c r="E41" s="90"/>
      <c r="F41" s="90"/>
      <c r="G41" s="31"/>
      <c r="H41" s="99" t="s">
        <v>31</v>
      </c>
      <c r="I41" s="96"/>
      <c r="J41" s="97">
        <f t="shared" si="6"/>
        <v>10720640</v>
      </c>
      <c r="K41" s="97">
        <f t="shared" si="6"/>
        <v>289911</v>
      </c>
      <c r="L41" s="97"/>
      <c r="M41" s="97"/>
      <c r="N41" s="97">
        <f>+SUM(J41:M41)</f>
        <v>11010551</v>
      </c>
      <c r="O41" s="97"/>
      <c r="P41" s="92"/>
      <c r="Q41" s="98"/>
      <c r="R41" s="98"/>
      <c r="S41" s="93">
        <f>+N41+R41</f>
        <v>11010551</v>
      </c>
      <c r="T41" s="140">
        <f>N41/S41*100</f>
        <v>100</v>
      </c>
      <c r="U41" s="108">
        <f>R41/S41*100</f>
        <v>0</v>
      </c>
      <c r="V41" s="126"/>
    </row>
    <row r="42" spans="1:22" ht="27.75" customHeight="1">
      <c r="A42" s="1"/>
      <c r="B42" s="90"/>
      <c r="C42" s="90"/>
      <c r="D42" s="90"/>
      <c r="E42" s="90"/>
      <c r="F42" s="90"/>
      <c r="G42" s="31"/>
      <c r="H42" s="141" t="s">
        <v>47</v>
      </c>
      <c r="I42" s="91"/>
      <c r="J42" s="97">
        <f t="shared" si="6"/>
        <v>8644767</v>
      </c>
      <c r="K42" s="97">
        <f t="shared" si="6"/>
        <v>366913</v>
      </c>
      <c r="L42" s="97"/>
      <c r="M42" s="97"/>
      <c r="N42" s="97">
        <f>+SUM(J42:M42)</f>
        <v>9011680</v>
      </c>
      <c r="O42" s="97"/>
      <c r="P42" s="92"/>
      <c r="Q42" s="98"/>
      <c r="R42" s="98"/>
      <c r="S42" s="93">
        <f>+N42+R42</f>
        <v>9011680</v>
      </c>
      <c r="T42" s="140">
        <f>N42/S42*100</f>
        <v>100</v>
      </c>
      <c r="U42" s="108">
        <f>R42/S42*100</f>
        <v>0</v>
      </c>
      <c r="V42" s="125"/>
    </row>
    <row r="43" spans="1:22" ht="27.75" customHeight="1">
      <c r="A43" s="1"/>
      <c r="B43" s="90"/>
      <c r="C43" s="90"/>
      <c r="D43" s="90"/>
      <c r="E43" s="90"/>
      <c r="F43" s="90"/>
      <c r="G43" s="31"/>
      <c r="H43" s="141" t="s">
        <v>48</v>
      </c>
      <c r="I43" s="91"/>
      <c r="J43" s="109">
        <f>IF(J42=0,IF(J40=0,0,1)*100,(J42/J40)*100)</f>
        <v>80.63666907945795</v>
      </c>
      <c r="K43" s="109">
        <f>IF(K42=0,IF(K40=0,0,1)*100,(K42/K40)*100)</f>
        <v>126.56056513895643</v>
      </c>
      <c r="L43" s="109"/>
      <c r="M43" s="109"/>
      <c r="N43" s="109">
        <f>IF(N42=0,IF(N40=0,0,1)*100,(N42/N40)*100)</f>
        <v>81.84585857692316</v>
      </c>
      <c r="O43" s="98"/>
      <c r="P43" s="92"/>
      <c r="Q43" s="98"/>
      <c r="R43" s="98"/>
      <c r="S43" s="109">
        <f>IF(S42=0,IF(S40=0,0,1)*100,(S42/S40)*100)</f>
        <v>81.84585857692316</v>
      </c>
      <c r="T43" s="137"/>
      <c r="U43" s="138"/>
      <c r="V43" s="125"/>
    </row>
    <row r="44" spans="1:22" ht="27.75" customHeight="1">
      <c r="A44" s="1"/>
      <c r="B44" s="90"/>
      <c r="C44" s="90"/>
      <c r="D44" s="90"/>
      <c r="E44" s="90"/>
      <c r="F44" s="90"/>
      <c r="G44" s="31"/>
      <c r="H44" s="141" t="s">
        <v>49</v>
      </c>
      <c r="I44" s="91"/>
      <c r="J44" s="109">
        <f>IF(J42=0,IF(J41=0,0,1)*100,(J42/J41)*100)</f>
        <v>80.63666907945795</v>
      </c>
      <c r="K44" s="109">
        <f>IF(K42=0,IF(K41=0,0,1)*100,(K42/K41)*100)</f>
        <v>126.56056513895643</v>
      </c>
      <c r="L44" s="109"/>
      <c r="M44" s="109"/>
      <c r="N44" s="109">
        <f>IF(N42=0,IF(N41=0,0,1)*100,(N42/N41)*100)</f>
        <v>81.84585857692316</v>
      </c>
      <c r="O44" s="98"/>
      <c r="P44" s="92"/>
      <c r="Q44" s="98"/>
      <c r="R44" s="98"/>
      <c r="S44" s="109">
        <f>IF(S42=0,IF(S41=0,0,1)*100,(S42/S41)*100)</f>
        <v>81.84585857692316</v>
      </c>
      <c r="T44" s="108"/>
      <c r="U44" s="108"/>
      <c r="V44" s="125"/>
    </row>
    <row r="45" spans="1:22" ht="27.75" customHeight="1">
      <c r="A45" s="1"/>
      <c r="B45" s="90"/>
      <c r="C45" s="90"/>
      <c r="D45" s="90"/>
      <c r="E45" s="90"/>
      <c r="F45" s="90"/>
      <c r="G45" s="31"/>
      <c r="H45" s="141"/>
      <c r="I45" s="91"/>
      <c r="J45" s="97"/>
      <c r="K45" s="98"/>
      <c r="L45" s="97"/>
      <c r="M45" s="98"/>
      <c r="N45" s="98"/>
      <c r="O45" s="98"/>
      <c r="P45" s="92"/>
      <c r="Q45" s="98"/>
      <c r="R45" s="98"/>
      <c r="S45" s="98"/>
      <c r="T45" s="108"/>
      <c r="U45" s="108"/>
      <c r="V45" s="125"/>
    </row>
    <row r="46" spans="1:22" ht="27.75" customHeight="1">
      <c r="A46" s="1"/>
      <c r="B46" s="90"/>
      <c r="C46" s="90"/>
      <c r="D46" s="90"/>
      <c r="E46" s="90"/>
      <c r="F46" s="90" t="s">
        <v>35</v>
      </c>
      <c r="G46" s="31"/>
      <c r="H46" s="147" t="s">
        <v>36</v>
      </c>
      <c r="I46" s="91"/>
      <c r="J46" s="97"/>
      <c r="K46" s="98"/>
      <c r="L46" s="97"/>
      <c r="M46" s="98"/>
      <c r="N46" s="98"/>
      <c r="O46" s="98"/>
      <c r="P46" s="92"/>
      <c r="Q46" s="98"/>
      <c r="R46" s="98"/>
      <c r="S46" s="98"/>
      <c r="T46" s="108"/>
      <c r="U46" s="108"/>
      <c r="V46" s="125"/>
    </row>
    <row r="47" spans="1:22" ht="27.75" customHeight="1">
      <c r="A47" s="1"/>
      <c r="B47" s="90"/>
      <c r="C47" s="90"/>
      <c r="D47" s="90"/>
      <c r="E47" s="90"/>
      <c r="F47" s="90"/>
      <c r="G47" s="31"/>
      <c r="H47" s="147"/>
      <c r="I47" s="91"/>
      <c r="J47" s="97"/>
      <c r="K47" s="98"/>
      <c r="L47" s="97"/>
      <c r="M47" s="98"/>
      <c r="N47" s="97"/>
      <c r="O47" s="98"/>
      <c r="P47" s="92"/>
      <c r="Q47" s="98"/>
      <c r="R47" s="98"/>
      <c r="S47" s="93"/>
      <c r="T47" s="140"/>
      <c r="U47" s="108"/>
      <c r="V47" s="125"/>
    </row>
    <row r="48" spans="1:22" ht="27.75" customHeight="1">
      <c r="A48" s="1"/>
      <c r="B48" s="90"/>
      <c r="C48" s="90"/>
      <c r="D48" s="90"/>
      <c r="E48" s="90"/>
      <c r="F48" s="90"/>
      <c r="G48" s="31"/>
      <c r="H48" s="141" t="s">
        <v>46</v>
      </c>
      <c r="I48" s="91"/>
      <c r="J48" s="97">
        <v>10720640</v>
      </c>
      <c r="K48" s="98">
        <v>289911</v>
      </c>
      <c r="L48" s="97"/>
      <c r="M48" s="98"/>
      <c r="N48" s="97">
        <f>+SUM(J48:M48)</f>
        <v>11010551</v>
      </c>
      <c r="O48" s="98"/>
      <c r="P48" s="92"/>
      <c r="Q48" s="98"/>
      <c r="R48" s="98"/>
      <c r="S48" s="93">
        <f>+N48+R48</f>
        <v>11010551</v>
      </c>
      <c r="T48" s="140">
        <f>N48/S48*100</f>
        <v>100</v>
      </c>
      <c r="U48" s="108">
        <f>R48/S48*100</f>
        <v>0</v>
      </c>
      <c r="V48" s="125"/>
    </row>
    <row r="49" spans="1:22" ht="27.75" customHeight="1">
      <c r="A49" s="1"/>
      <c r="B49" s="90"/>
      <c r="C49" s="90"/>
      <c r="D49" s="90"/>
      <c r="E49" s="90"/>
      <c r="F49" s="90"/>
      <c r="G49" s="31"/>
      <c r="H49" s="141" t="s">
        <v>31</v>
      </c>
      <c r="I49" s="91"/>
      <c r="J49" s="97">
        <v>10720640</v>
      </c>
      <c r="K49" s="98">
        <v>289911</v>
      </c>
      <c r="L49" s="97"/>
      <c r="M49" s="98"/>
      <c r="N49" s="97">
        <f>+SUM(J49:M49)</f>
        <v>11010551</v>
      </c>
      <c r="O49" s="98"/>
      <c r="P49" s="92"/>
      <c r="Q49" s="98"/>
      <c r="R49" s="98"/>
      <c r="S49" s="93">
        <f>+N49+R49</f>
        <v>11010551</v>
      </c>
      <c r="T49" s="140">
        <f>N49/S49*100</f>
        <v>100</v>
      </c>
      <c r="U49" s="108">
        <f>R49/S49*100</f>
        <v>0</v>
      </c>
      <c r="V49" s="125"/>
    </row>
    <row r="50" spans="1:22" ht="27.75" customHeight="1">
      <c r="A50" s="1"/>
      <c r="B50" s="90"/>
      <c r="C50" s="90"/>
      <c r="D50" s="90"/>
      <c r="E50" s="90"/>
      <c r="F50" s="90"/>
      <c r="G50" s="31"/>
      <c r="H50" s="141" t="s">
        <v>47</v>
      </c>
      <c r="I50" s="91"/>
      <c r="J50" s="97">
        <v>8644767</v>
      </c>
      <c r="K50" s="98">
        <v>366913</v>
      </c>
      <c r="L50" s="97"/>
      <c r="M50" s="98"/>
      <c r="N50" s="97">
        <f>+SUM(J50:M50)</f>
        <v>9011680</v>
      </c>
      <c r="O50" s="98"/>
      <c r="P50" s="92"/>
      <c r="Q50" s="98"/>
      <c r="R50" s="98"/>
      <c r="S50" s="93">
        <f>+N50+R50</f>
        <v>9011680</v>
      </c>
      <c r="T50" s="140">
        <f>N50/S50*100</f>
        <v>100</v>
      </c>
      <c r="U50" s="108">
        <f>R50/S50*100</f>
        <v>0</v>
      </c>
      <c r="V50" s="125"/>
    </row>
    <row r="51" spans="1:22" ht="27.75" customHeight="1">
      <c r="A51" s="1"/>
      <c r="B51" s="90"/>
      <c r="C51" s="90"/>
      <c r="D51" s="90"/>
      <c r="E51" s="90"/>
      <c r="F51" s="90"/>
      <c r="G51" s="31"/>
      <c r="H51" s="141" t="s">
        <v>48</v>
      </c>
      <c r="I51" s="91"/>
      <c r="J51" s="109">
        <f>IF(J50=0,IF(J48=0,0,1)*100,(J50/J48)*100)</f>
        <v>80.63666907945795</v>
      </c>
      <c r="K51" s="109">
        <f>IF(K50=0,IF(K48=0,0,1)*100,(K50/K48)*100)</f>
        <v>126.56056513895643</v>
      </c>
      <c r="L51" s="109"/>
      <c r="M51" s="109"/>
      <c r="N51" s="109">
        <f>IF(N50=0,IF(N48=0,0,1)*100,(N50/N48)*100)</f>
        <v>81.84585857692316</v>
      </c>
      <c r="O51" s="98"/>
      <c r="P51" s="92"/>
      <c r="Q51" s="98"/>
      <c r="R51" s="98"/>
      <c r="S51" s="109">
        <f>IF(S50=0,IF(S48=0,0,1)*100,(S50/S48)*100)</f>
        <v>81.84585857692316</v>
      </c>
      <c r="T51" s="137"/>
      <c r="U51" s="138"/>
      <c r="V51" s="125"/>
    </row>
    <row r="52" spans="1:22" ht="27.75" customHeight="1">
      <c r="A52" s="1"/>
      <c r="B52" s="90"/>
      <c r="C52" s="90"/>
      <c r="D52" s="90"/>
      <c r="E52" s="90"/>
      <c r="F52" s="90"/>
      <c r="G52" s="31"/>
      <c r="H52" s="141" t="s">
        <v>49</v>
      </c>
      <c r="I52" s="91"/>
      <c r="J52" s="109">
        <f>IF(J50=0,IF(J49=0,0,1)*100,(J50/J49)*100)</f>
        <v>80.63666907945795</v>
      </c>
      <c r="K52" s="109">
        <f>IF(K50=0,IF(K49=0,0,1)*100,(K50/K49)*100)</f>
        <v>126.56056513895643</v>
      </c>
      <c r="L52" s="109"/>
      <c r="M52" s="109"/>
      <c r="N52" s="109">
        <f>IF(N50=0,IF(N49=0,0,1)*100,(N50/N49)*100)</f>
        <v>81.84585857692316</v>
      </c>
      <c r="O52" s="98"/>
      <c r="P52" s="92"/>
      <c r="Q52" s="98"/>
      <c r="R52" s="98"/>
      <c r="S52" s="109">
        <f>IF(S50=0,IF(S49=0,0,1)*100,(S50/S49)*100)</f>
        <v>81.84585857692316</v>
      </c>
      <c r="T52" s="108"/>
      <c r="U52" s="108"/>
      <c r="V52" s="125"/>
    </row>
    <row r="53" spans="1:22" ht="27.75" customHeight="1">
      <c r="A53" s="1"/>
      <c r="B53" s="90"/>
      <c r="C53" s="90"/>
      <c r="D53" s="90"/>
      <c r="E53" s="90"/>
      <c r="F53" s="90"/>
      <c r="G53" s="31"/>
      <c r="H53" s="141"/>
      <c r="I53" s="91"/>
      <c r="J53" s="97"/>
      <c r="K53" s="98"/>
      <c r="L53" s="97"/>
      <c r="M53" s="98"/>
      <c r="N53" s="98"/>
      <c r="O53" s="98"/>
      <c r="P53" s="92"/>
      <c r="Q53" s="98"/>
      <c r="R53" s="98"/>
      <c r="S53" s="98"/>
      <c r="T53" s="108"/>
      <c r="U53" s="108"/>
      <c r="V53" s="125"/>
    </row>
    <row r="54" spans="1:22" ht="27.75" customHeight="1">
      <c r="A54" s="1"/>
      <c r="B54" s="90" t="s">
        <v>37</v>
      </c>
      <c r="C54" s="90"/>
      <c r="D54" s="90"/>
      <c r="E54" s="90"/>
      <c r="F54" s="90"/>
      <c r="G54" s="31"/>
      <c r="H54" s="141" t="s">
        <v>50</v>
      </c>
      <c r="I54" s="91"/>
      <c r="J54" s="97"/>
      <c r="K54" s="98"/>
      <c r="L54" s="97"/>
      <c r="M54" s="98"/>
      <c r="N54" s="98"/>
      <c r="O54" s="98"/>
      <c r="P54" s="92"/>
      <c r="Q54" s="98"/>
      <c r="R54" s="98"/>
      <c r="S54" s="98"/>
      <c r="T54" s="108"/>
      <c r="U54" s="108"/>
      <c r="V54" s="125"/>
    </row>
    <row r="55" spans="1:22" ht="27.75" customHeight="1">
      <c r="A55" s="1"/>
      <c r="B55" s="90"/>
      <c r="C55" s="90"/>
      <c r="D55" s="90"/>
      <c r="E55" s="90"/>
      <c r="F55" s="90"/>
      <c r="G55" s="31"/>
      <c r="H55" s="141" t="s">
        <v>46</v>
      </c>
      <c r="I55" s="91"/>
      <c r="J55" s="97">
        <f>+J62</f>
        <v>131703776</v>
      </c>
      <c r="K55" s="97">
        <f>+K62</f>
        <v>74304564</v>
      </c>
      <c r="L55" s="97">
        <f>+L62</f>
        <v>1194500000</v>
      </c>
      <c r="M55" s="97">
        <f>+M62</f>
        <v>2367568</v>
      </c>
      <c r="N55" s="97">
        <f>+SUM(J55:M55)</f>
        <v>1402875908</v>
      </c>
      <c r="O55" s="97">
        <f>+O62</f>
        <v>12000000</v>
      </c>
      <c r="P55" s="92"/>
      <c r="Q55" s="98"/>
      <c r="R55" s="98">
        <f>+SUM(O55:Q55)</f>
        <v>12000000</v>
      </c>
      <c r="S55" s="93">
        <f>+N55+R55</f>
        <v>1414875908</v>
      </c>
      <c r="T55" s="140">
        <f>N55/S55*100</f>
        <v>99.15186908391404</v>
      </c>
      <c r="U55" s="108">
        <f>R55/S55*100</f>
        <v>0.8481309160859639</v>
      </c>
      <c r="V55" s="125"/>
    </row>
    <row r="56" spans="1:22" ht="27.75" customHeight="1">
      <c r="A56" s="1"/>
      <c r="B56" s="90"/>
      <c r="C56" s="90"/>
      <c r="D56" s="90"/>
      <c r="E56" s="90"/>
      <c r="F56" s="90"/>
      <c r="G56" s="31"/>
      <c r="H56" s="141" t="s">
        <v>31</v>
      </c>
      <c r="I56" s="91"/>
      <c r="J56" s="97">
        <f aca="true" t="shared" si="7" ref="J56:M57">+J63</f>
        <v>130825525</v>
      </c>
      <c r="K56" s="97">
        <f t="shared" si="7"/>
        <v>72790086</v>
      </c>
      <c r="L56" s="97">
        <f t="shared" si="7"/>
        <v>1259655036</v>
      </c>
      <c r="M56" s="97">
        <f t="shared" si="7"/>
        <v>2367568</v>
      </c>
      <c r="N56" s="97">
        <f>+SUM(J56:M56)</f>
        <v>1465638215</v>
      </c>
      <c r="O56" s="97">
        <f>+O63</f>
        <v>12000000</v>
      </c>
      <c r="P56" s="92"/>
      <c r="Q56" s="98"/>
      <c r="R56" s="98">
        <f>+SUM(O56:Q56)</f>
        <v>12000000</v>
      </c>
      <c r="S56" s="93">
        <f>+N56+R56</f>
        <v>1477638215</v>
      </c>
      <c r="T56" s="140">
        <f>N56/S56*100</f>
        <v>99.18789322865476</v>
      </c>
      <c r="U56" s="108">
        <f>R56/S56*100</f>
        <v>0.8121067713452443</v>
      </c>
      <c r="V56" s="125"/>
    </row>
    <row r="57" spans="1:22" ht="27.75" customHeight="1">
      <c r="A57" s="1"/>
      <c r="B57" s="90"/>
      <c r="C57" s="90"/>
      <c r="D57" s="90"/>
      <c r="E57" s="90"/>
      <c r="F57" s="90"/>
      <c r="G57" s="31"/>
      <c r="H57" s="141" t="s">
        <v>47</v>
      </c>
      <c r="I57" s="91"/>
      <c r="J57" s="97">
        <f t="shared" si="7"/>
        <v>117327410</v>
      </c>
      <c r="K57" s="97">
        <f t="shared" si="7"/>
        <v>51705322</v>
      </c>
      <c r="L57" s="97">
        <f t="shared" si="7"/>
        <v>1559674327</v>
      </c>
      <c r="M57" s="97">
        <f t="shared" si="7"/>
        <v>135826</v>
      </c>
      <c r="N57" s="97">
        <f>+SUM(J57:M57)</f>
        <v>1728842885</v>
      </c>
      <c r="O57" s="97">
        <f>+O64</f>
        <v>5273421</v>
      </c>
      <c r="P57" s="92"/>
      <c r="Q57" s="98"/>
      <c r="R57" s="98">
        <f>+SUM(O57:Q57)</f>
        <v>5273421</v>
      </c>
      <c r="S57" s="93">
        <f>+N57+R57</f>
        <v>1734116306</v>
      </c>
      <c r="T57" s="140">
        <f>N57/S57*100</f>
        <v>99.69590153891326</v>
      </c>
      <c r="U57" s="108">
        <f>R57/S57*100</f>
        <v>0.3040984610867271</v>
      </c>
      <c r="V57" s="125"/>
    </row>
    <row r="58" spans="1:22" ht="27.75" customHeight="1">
      <c r="A58" s="1"/>
      <c r="B58" s="90"/>
      <c r="C58" s="90"/>
      <c r="D58" s="90"/>
      <c r="E58" s="90"/>
      <c r="F58" s="90"/>
      <c r="G58" s="31"/>
      <c r="H58" s="141" t="s">
        <v>48</v>
      </c>
      <c r="I58" s="91"/>
      <c r="J58" s="109">
        <f aca="true" t="shared" si="8" ref="J58:O58">IF(J57=0,IF(J55=0,0,1)*100,(J57/J55)*100)</f>
        <v>89.08431752176946</v>
      </c>
      <c r="K58" s="109">
        <f t="shared" si="8"/>
        <v>69.58566098308577</v>
      </c>
      <c r="L58" s="109">
        <f t="shared" si="8"/>
        <v>130.5713124319799</v>
      </c>
      <c r="M58" s="109">
        <f>IF(M57=0,IF(M55=0,0,1)*100,(M57/M55)*100)</f>
        <v>5.736941874531165</v>
      </c>
      <c r="N58" s="109">
        <f t="shared" si="8"/>
        <v>123.23562441561296</v>
      </c>
      <c r="O58" s="109">
        <f t="shared" si="8"/>
        <v>43.945175</v>
      </c>
      <c r="P58" s="92"/>
      <c r="Q58" s="98"/>
      <c r="R58" s="109">
        <f>IF(R57=0,IF(R55=0,0,1)*100,(R57/R55)*100)</f>
        <v>43.945175</v>
      </c>
      <c r="S58" s="109">
        <f>IF(S57=0,IF(S55=0,0,1)*100,(S57/S55)*100)</f>
        <v>122.56313760061563</v>
      </c>
      <c r="T58" s="137"/>
      <c r="U58" s="138"/>
      <c r="V58" s="125"/>
    </row>
    <row r="59" spans="1:22" ht="27.75" customHeight="1">
      <c r="A59" s="1"/>
      <c r="B59" s="90"/>
      <c r="C59" s="90"/>
      <c r="D59" s="90"/>
      <c r="E59" s="90"/>
      <c r="F59" s="90"/>
      <c r="G59" s="31"/>
      <c r="H59" s="141" t="s">
        <v>49</v>
      </c>
      <c r="I59" s="91"/>
      <c r="J59" s="109">
        <f aca="true" t="shared" si="9" ref="J59:O59">IF(J57=0,IF(J56=0,0,1)*100,(J57/J56)*100)</f>
        <v>89.68235365384545</v>
      </c>
      <c r="K59" s="109">
        <f t="shared" si="9"/>
        <v>71.03346738730326</v>
      </c>
      <c r="L59" s="109">
        <f t="shared" si="9"/>
        <v>123.8175756398119</v>
      </c>
      <c r="M59" s="109">
        <f>IF(M57=0,IF(M56=0,0,1)*100,(M57/M56)*100)</f>
        <v>5.736941874531165</v>
      </c>
      <c r="N59" s="109">
        <f t="shared" si="9"/>
        <v>117.95836566665943</v>
      </c>
      <c r="O59" s="109">
        <f t="shared" si="9"/>
        <v>43.945175</v>
      </c>
      <c r="P59" s="92"/>
      <c r="Q59" s="98"/>
      <c r="R59" s="109">
        <f>IF(R57=0,IF(R56=0,0,1)*100,(R57/R56)*100)</f>
        <v>43.945175</v>
      </c>
      <c r="S59" s="109">
        <f>IF(S57=0,IF(S56=0,0,1)*100,(S57/S56)*100)</f>
        <v>117.35729953356682</v>
      </c>
      <c r="T59" s="108"/>
      <c r="U59" s="108"/>
      <c r="V59" s="125"/>
    </row>
    <row r="60" spans="1:22" ht="27.75" customHeight="1">
      <c r="A60" s="1"/>
      <c r="B60" s="90"/>
      <c r="C60" s="90"/>
      <c r="D60" s="90"/>
      <c r="E60" s="90"/>
      <c r="F60" s="90"/>
      <c r="G60" s="31"/>
      <c r="H60" s="141"/>
      <c r="I60" s="91"/>
      <c r="J60" s="97"/>
      <c r="K60" s="98"/>
      <c r="L60" s="97"/>
      <c r="M60" s="98"/>
      <c r="N60" s="98"/>
      <c r="O60" s="98"/>
      <c r="P60" s="92"/>
      <c r="Q60" s="98"/>
      <c r="R60" s="98"/>
      <c r="S60" s="98"/>
      <c r="T60" s="108"/>
      <c r="U60" s="108"/>
      <c r="V60" s="125"/>
    </row>
    <row r="61" spans="1:22" ht="27.75" customHeight="1">
      <c r="A61" s="1"/>
      <c r="B61" s="90"/>
      <c r="C61" s="90" t="s">
        <v>52</v>
      </c>
      <c r="D61" s="90"/>
      <c r="E61" s="90"/>
      <c r="F61" s="90"/>
      <c r="G61" s="31"/>
      <c r="H61" s="141" t="s">
        <v>53</v>
      </c>
      <c r="I61" s="91"/>
      <c r="J61" s="97"/>
      <c r="K61" s="98"/>
      <c r="L61" s="97"/>
      <c r="M61" s="98"/>
      <c r="N61" s="98"/>
      <c r="O61" s="98"/>
      <c r="P61" s="92"/>
      <c r="Q61" s="98"/>
      <c r="R61" s="98"/>
      <c r="S61" s="98"/>
      <c r="T61" s="108"/>
      <c r="U61" s="108"/>
      <c r="V61" s="125"/>
    </row>
    <row r="62" spans="1:22" ht="27.75" customHeight="1">
      <c r="A62" s="1"/>
      <c r="B62" s="90"/>
      <c r="C62" s="90"/>
      <c r="D62" s="90"/>
      <c r="E62" s="90"/>
      <c r="F62" s="90"/>
      <c r="G62" s="31"/>
      <c r="H62" s="141" t="s">
        <v>46</v>
      </c>
      <c r="I62" s="91"/>
      <c r="J62" s="97">
        <f aca="true" t="shared" si="10" ref="J62:M64">+J69</f>
        <v>131703776</v>
      </c>
      <c r="K62" s="97">
        <f t="shared" si="10"/>
        <v>74304564</v>
      </c>
      <c r="L62" s="97">
        <f t="shared" si="10"/>
        <v>1194500000</v>
      </c>
      <c r="M62" s="97">
        <f t="shared" si="10"/>
        <v>2367568</v>
      </c>
      <c r="N62" s="97">
        <f>+SUM(J62:M62)</f>
        <v>1402875908</v>
      </c>
      <c r="O62" s="97">
        <f>+O69</f>
        <v>12000000</v>
      </c>
      <c r="P62" s="92"/>
      <c r="Q62" s="98"/>
      <c r="R62" s="98">
        <f>+SUM(O62:Q62)</f>
        <v>12000000</v>
      </c>
      <c r="S62" s="93">
        <f>+N62+R62</f>
        <v>1414875908</v>
      </c>
      <c r="T62" s="140">
        <f>N62/S62*100</f>
        <v>99.15186908391404</v>
      </c>
      <c r="U62" s="108">
        <f>R62/S62*100</f>
        <v>0.8481309160859639</v>
      </c>
      <c r="V62" s="125"/>
    </row>
    <row r="63" spans="1:22" ht="27.75" customHeight="1">
      <c r="A63" s="1"/>
      <c r="B63" s="90"/>
      <c r="C63" s="90"/>
      <c r="D63" s="90"/>
      <c r="E63" s="90"/>
      <c r="F63" s="90"/>
      <c r="G63" s="31"/>
      <c r="H63" s="141" t="s">
        <v>31</v>
      </c>
      <c r="I63" s="91"/>
      <c r="J63" s="97">
        <f t="shared" si="10"/>
        <v>130825525</v>
      </c>
      <c r="K63" s="97">
        <f t="shared" si="10"/>
        <v>72790086</v>
      </c>
      <c r="L63" s="97">
        <f t="shared" si="10"/>
        <v>1259655036</v>
      </c>
      <c r="M63" s="97">
        <f t="shared" si="10"/>
        <v>2367568</v>
      </c>
      <c r="N63" s="97">
        <f>+SUM(J63:M63)</f>
        <v>1465638215</v>
      </c>
      <c r="O63" s="97">
        <f>+O70</f>
        <v>12000000</v>
      </c>
      <c r="P63" s="92"/>
      <c r="Q63" s="98"/>
      <c r="R63" s="98">
        <f>+SUM(O63:Q63)</f>
        <v>12000000</v>
      </c>
      <c r="S63" s="93">
        <f>+N63+R63</f>
        <v>1477638215</v>
      </c>
      <c r="T63" s="140">
        <f>N63/S63*100</f>
        <v>99.18789322865476</v>
      </c>
      <c r="U63" s="108">
        <f>R63/S63*100</f>
        <v>0.8121067713452443</v>
      </c>
      <c r="V63" s="125"/>
    </row>
    <row r="64" spans="1:22" ht="27.75" customHeight="1">
      <c r="A64" s="1"/>
      <c r="B64" s="90"/>
      <c r="C64" s="90"/>
      <c r="D64" s="90"/>
      <c r="E64" s="90"/>
      <c r="F64" s="90"/>
      <c r="G64" s="31"/>
      <c r="H64" s="141" t="s">
        <v>47</v>
      </c>
      <c r="I64" s="91"/>
      <c r="J64" s="97">
        <f t="shared" si="10"/>
        <v>117327410</v>
      </c>
      <c r="K64" s="97">
        <f t="shared" si="10"/>
        <v>51705322</v>
      </c>
      <c r="L64" s="97">
        <f t="shared" si="10"/>
        <v>1559674327</v>
      </c>
      <c r="M64" s="97">
        <f t="shared" si="10"/>
        <v>135826</v>
      </c>
      <c r="N64" s="97">
        <f>+SUM(J64:M64)</f>
        <v>1728842885</v>
      </c>
      <c r="O64" s="97">
        <f>+O71</f>
        <v>5273421</v>
      </c>
      <c r="P64" s="92"/>
      <c r="Q64" s="98"/>
      <c r="R64" s="98">
        <f>+SUM(O64:Q64)</f>
        <v>5273421</v>
      </c>
      <c r="S64" s="93">
        <f>+N64+R64</f>
        <v>1734116306</v>
      </c>
      <c r="T64" s="140">
        <f>N64/S64*100</f>
        <v>99.69590153891326</v>
      </c>
      <c r="U64" s="108">
        <f>R64/S64*100</f>
        <v>0.3040984610867271</v>
      </c>
      <c r="V64" s="125"/>
    </row>
    <row r="65" spans="1:22" ht="27.75" customHeight="1">
      <c r="A65" s="1"/>
      <c r="B65" s="90"/>
      <c r="C65" s="90"/>
      <c r="D65" s="90"/>
      <c r="E65" s="90"/>
      <c r="F65" s="90"/>
      <c r="G65" s="31"/>
      <c r="H65" s="141" t="s">
        <v>48</v>
      </c>
      <c r="I65" s="91"/>
      <c r="J65" s="109">
        <f aca="true" t="shared" si="11" ref="J65:O65">IF(J64=0,IF(J62=0,0,1)*100,(J64/J62)*100)</f>
        <v>89.08431752176946</v>
      </c>
      <c r="K65" s="109">
        <f t="shared" si="11"/>
        <v>69.58566098308577</v>
      </c>
      <c r="L65" s="109">
        <f t="shared" si="11"/>
        <v>130.5713124319799</v>
      </c>
      <c r="M65" s="109">
        <f>IF(M64=0,IF(M62=0,0,1)*100,(M64/M62)*100)</f>
        <v>5.736941874531165</v>
      </c>
      <c r="N65" s="109">
        <f t="shared" si="11"/>
        <v>123.23562441561296</v>
      </c>
      <c r="O65" s="109">
        <f t="shared" si="11"/>
        <v>43.945175</v>
      </c>
      <c r="P65" s="92"/>
      <c r="Q65" s="98"/>
      <c r="R65" s="109">
        <f>IF(R64=0,IF(R62=0,0,1)*100,(R64/R62)*100)</f>
        <v>43.945175</v>
      </c>
      <c r="S65" s="109">
        <f>IF(S64=0,IF(S62=0,0,1)*100,(S64/S62)*100)</f>
        <v>122.56313760061563</v>
      </c>
      <c r="T65" s="137"/>
      <c r="U65" s="138"/>
      <c r="V65" s="125"/>
    </row>
    <row r="66" spans="1:22" ht="27.75" customHeight="1">
      <c r="A66" s="1"/>
      <c r="B66" s="90"/>
      <c r="C66" s="90"/>
      <c r="D66" s="90"/>
      <c r="E66" s="90"/>
      <c r="F66" s="90"/>
      <c r="G66" s="31"/>
      <c r="H66" s="141" t="s">
        <v>49</v>
      </c>
      <c r="I66" s="91"/>
      <c r="J66" s="109">
        <f aca="true" t="shared" si="12" ref="J66:O66">IF(J64=0,IF(J63=0,0,1)*100,(J64/J63)*100)</f>
        <v>89.68235365384545</v>
      </c>
      <c r="K66" s="109">
        <f t="shared" si="12"/>
        <v>71.03346738730326</v>
      </c>
      <c r="L66" s="109">
        <f t="shared" si="12"/>
        <v>123.8175756398119</v>
      </c>
      <c r="M66" s="109">
        <f>IF(M64=0,IF(M63=0,0,1)*100,(M64/M63)*100)</f>
        <v>5.736941874531165</v>
      </c>
      <c r="N66" s="109">
        <f t="shared" si="12"/>
        <v>117.95836566665943</v>
      </c>
      <c r="O66" s="109">
        <f t="shared" si="12"/>
        <v>43.945175</v>
      </c>
      <c r="P66" s="92"/>
      <c r="Q66" s="98"/>
      <c r="R66" s="109">
        <f>IF(R64=0,IF(R63=0,0,1)*100,(R64/R63)*100)</f>
        <v>43.945175</v>
      </c>
      <c r="S66" s="109">
        <f>IF(S64=0,IF(S63=0,0,1)*100,(S64/S63)*100)</f>
        <v>117.35729953356682</v>
      </c>
      <c r="T66" s="108"/>
      <c r="U66" s="108"/>
      <c r="V66" s="125"/>
    </row>
    <row r="67" spans="1:22" ht="27.75" customHeight="1">
      <c r="A67" s="1"/>
      <c r="B67" s="90"/>
      <c r="C67" s="90"/>
      <c r="D67" s="90"/>
      <c r="E67" s="90"/>
      <c r="F67" s="90"/>
      <c r="G67" s="31"/>
      <c r="H67" s="141"/>
      <c r="I67" s="91"/>
      <c r="J67" s="97"/>
      <c r="K67" s="98"/>
      <c r="L67" s="97"/>
      <c r="M67" s="98"/>
      <c r="N67" s="98"/>
      <c r="O67" s="98"/>
      <c r="P67" s="92"/>
      <c r="Q67" s="98"/>
      <c r="R67" s="98"/>
      <c r="S67" s="98"/>
      <c r="T67" s="108"/>
      <c r="U67" s="108"/>
      <c r="V67" s="125"/>
    </row>
    <row r="68" spans="1:22" ht="27.75" customHeight="1">
      <c r="A68" s="1"/>
      <c r="B68" s="90"/>
      <c r="C68" s="90"/>
      <c r="D68" s="90" t="s">
        <v>54</v>
      </c>
      <c r="E68" s="90"/>
      <c r="F68" s="90"/>
      <c r="G68" s="31"/>
      <c r="H68" s="141" t="s">
        <v>55</v>
      </c>
      <c r="I68" s="91"/>
      <c r="J68" s="97"/>
      <c r="K68" s="98"/>
      <c r="L68" s="97"/>
      <c r="M68" s="98"/>
      <c r="N68" s="98"/>
      <c r="O68" s="98"/>
      <c r="P68" s="92"/>
      <c r="Q68" s="98"/>
      <c r="R68" s="98"/>
      <c r="S68" s="98"/>
      <c r="T68" s="108"/>
      <c r="U68" s="108"/>
      <c r="V68" s="125"/>
    </row>
    <row r="69" spans="1:22" ht="27.75" customHeight="1">
      <c r="A69" s="1"/>
      <c r="B69" s="90"/>
      <c r="C69" s="90"/>
      <c r="D69" s="90"/>
      <c r="E69" s="90"/>
      <c r="F69" s="90"/>
      <c r="G69" s="31"/>
      <c r="H69" s="141" t="s">
        <v>46</v>
      </c>
      <c r="I69" s="91"/>
      <c r="J69" s="97">
        <f>+J76+J90+J138</f>
        <v>131703776</v>
      </c>
      <c r="K69" s="97">
        <f>+K76+K90+K138</f>
        <v>74304564</v>
      </c>
      <c r="L69" s="97">
        <f>+L76+L90+L138</f>
        <v>1194500000</v>
      </c>
      <c r="M69" s="97">
        <f>+M76+M90+M138</f>
        <v>2367568</v>
      </c>
      <c r="N69" s="97">
        <f>+SUM(J69:M69)</f>
        <v>1402875908</v>
      </c>
      <c r="O69" s="97">
        <f>+O76+O90+O138</f>
        <v>12000000</v>
      </c>
      <c r="P69" s="92"/>
      <c r="Q69" s="98"/>
      <c r="R69" s="98">
        <f>+SUM(O69:Q69)</f>
        <v>12000000</v>
      </c>
      <c r="S69" s="93">
        <f>+N69+R69</f>
        <v>1414875908</v>
      </c>
      <c r="T69" s="140">
        <f>N69/S69*100</f>
        <v>99.15186908391404</v>
      </c>
      <c r="U69" s="108">
        <f>R69/S69*100</f>
        <v>0.8481309160859639</v>
      </c>
      <c r="V69" s="125"/>
    </row>
    <row r="70" spans="1:22" ht="27.75" customHeight="1">
      <c r="A70" s="1"/>
      <c r="B70" s="90"/>
      <c r="C70" s="90"/>
      <c r="D70" s="90"/>
      <c r="E70" s="90"/>
      <c r="F70" s="90"/>
      <c r="G70" s="31"/>
      <c r="H70" s="141" t="s">
        <v>31</v>
      </c>
      <c r="I70" s="91"/>
      <c r="J70" s="97">
        <f aca="true" t="shared" si="13" ref="J70:M71">+J77+J91+J139</f>
        <v>130825525</v>
      </c>
      <c r="K70" s="97">
        <f t="shared" si="13"/>
        <v>72790086</v>
      </c>
      <c r="L70" s="97">
        <f t="shared" si="13"/>
        <v>1259655036</v>
      </c>
      <c r="M70" s="97">
        <f t="shared" si="13"/>
        <v>2367568</v>
      </c>
      <c r="N70" s="97">
        <f>+SUM(J70:M70)</f>
        <v>1465638215</v>
      </c>
      <c r="O70" s="97">
        <f>+O77+O91+O139</f>
        <v>12000000</v>
      </c>
      <c r="P70" s="92"/>
      <c r="Q70" s="98"/>
      <c r="R70" s="98">
        <f>+SUM(O70:Q70)</f>
        <v>12000000</v>
      </c>
      <c r="S70" s="93">
        <f>+N70+R70</f>
        <v>1477638215</v>
      </c>
      <c r="T70" s="140">
        <f>N70/S70*100</f>
        <v>99.18789322865476</v>
      </c>
      <c r="U70" s="108">
        <f>R70/S70*100</f>
        <v>0.8121067713452443</v>
      </c>
      <c r="V70" s="125"/>
    </row>
    <row r="71" spans="1:22" ht="27.75" customHeight="1">
      <c r="A71" s="1"/>
      <c r="B71" s="90"/>
      <c r="C71" s="90"/>
      <c r="D71" s="90"/>
      <c r="E71" s="90"/>
      <c r="F71" s="90"/>
      <c r="G71" s="31"/>
      <c r="H71" s="141" t="s">
        <v>47</v>
      </c>
      <c r="I71" s="91"/>
      <c r="J71" s="97">
        <f t="shared" si="13"/>
        <v>117327410</v>
      </c>
      <c r="K71" s="97">
        <f t="shared" si="13"/>
        <v>51705322</v>
      </c>
      <c r="L71" s="97">
        <f t="shared" si="13"/>
        <v>1559674327</v>
      </c>
      <c r="M71" s="97">
        <f t="shared" si="13"/>
        <v>135826</v>
      </c>
      <c r="N71" s="97">
        <f>+SUM(J71:M71)</f>
        <v>1728842885</v>
      </c>
      <c r="O71" s="97">
        <f>+O78+O92+O140</f>
        <v>5273421</v>
      </c>
      <c r="P71" s="92"/>
      <c r="Q71" s="98"/>
      <c r="R71" s="98">
        <f>+SUM(O71:Q71)</f>
        <v>5273421</v>
      </c>
      <c r="S71" s="93">
        <f>+N71+R71</f>
        <v>1734116306</v>
      </c>
      <c r="T71" s="140">
        <f>N71/S71*100</f>
        <v>99.69590153891326</v>
      </c>
      <c r="U71" s="108">
        <f>R71/S71*100</f>
        <v>0.3040984610867271</v>
      </c>
      <c r="V71" s="125"/>
    </row>
    <row r="72" spans="1:22" ht="27.75" customHeight="1">
      <c r="A72" s="1"/>
      <c r="B72" s="90"/>
      <c r="C72" s="90"/>
      <c r="D72" s="90"/>
      <c r="E72" s="90"/>
      <c r="F72" s="90"/>
      <c r="G72" s="31"/>
      <c r="H72" s="141" t="s">
        <v>48</v>
      </c>
      <c r="I72" s="91"/>
      <c r="J72" s="109">
        <f aca="true" t="shared" si="14" ref="J72:O72">IF(J71=0,IF(J69=0,0,1)*100,(J71/J69)*100)</f>
        <v>89.08431752176946</v>
      </c>
      <c r="K72" s="109">
        <f t="shared" si="14"/>
        <v>69.58566098308577</v>
      </c>
      <c r="L72" s="109">
        <f t="shared" si="14"/>
        <v>130.5713124319799</v>
      </c>
      <c r="M72" s="109">
        <f t="shared" si="14"/>
        <v>5.736941874531165</v>
      </c>
      <c r="N72" s="109">
        <f t="shared" si="14"/>
        <v>123.23562441561296</v>
      </c>
      <c r="O72" s="109">
        <f t="shared" si="14"/>
        <v>43.945175</v>
      </c>
      <c r="P72" s="92"/>
      <c r="Q72" s="98"/>
      <c r="R72" s="109">
        <f>IF(R71=0,IF(R69=0,0,1)*100,(R71/R69)*100)</f>
        <v>43.945175</v>
      </c>
      <c r="S72" s="109">
        <f>IF(S71=0,IF(S69=0,0,1)*100,(S71/S69)*100)</f>
        <v>122.56313760061563</v>
      </c>
      <c r="T72" s="137"/>
      <c r="U72" s="138"/>
      <c r="V72" s="125"/>
    </row>
    <row r="73" spans="1:22" ht="27.75" customHeight="1">
      <c r="A73" s="1"/>
      <c r="B73" s="90"/>
      <c r="C73" s="90"/>
      <c r="D73" s="90"/>
      <c r="E73" s="90"/>
      <c r="F73" s="90"/>
      <c r="G73" s="31"/>
      <c r="H73" s="141" t="s">
        <v>49</v>
      </c>
      <c r="I73" s="91"/>
      <c r="J73" s="109">
        <f aca="true" t="shared" si="15" ref="J73:O73">IF(J71=0,IF(J70=0,0,1)*100,(J71/J70)*100)</f>
        <v>89.68235365384545</v>
      </c>
      <c r="K73" s="109">
        <f t="shared" si="15"/>
        <v>71.03346738730326</v>
      </c>
      <c r="L73" s="109">
        <f t="shared" si="15"/>
        <v>123.8175756398119</v>
      </c>
      <c r="M73" s="109">
        <f t="shared" si="15"/>
        <v>5.736941874531165</v>
      </c>
      <c r="N73" s="109">
        <f t="shared" si="15"/>
        <v>117.95836566665943</v>
      </c>
      <c r="O73" s="109">
        <f t="shared" si="15"/>
        <v>43.945175</v>
      </c>
      <c r="P73" s="92"/>
      <c r="Q73" s="98"/>
      <c r="R73" s="109">
        <f>IF(R71=0,IF(R70=0,0,1)*100,(R71/R70)*100)</f>
        <v>43.945175</v>
      </c>
      <c r="S73" s="109">
        <f>IF(S71=0,IF(S70=0,0,1)*100,(S71/S70)*100)</f>
        <v>117.35729953356682</v>
      </c>
      <c r="T73" s="108"/>
      <c r="U73" s="108"/>
      <c r="V73" s="125"/>
    </row>
    <row r="74" spans="1:22" ht="27.75" customHeight="1">
      <c r="A74" s="1"/>
      <c r="B74" s="90"/>
      <c r="C74" s="90"/>
      <c r="D74" s="90"/>
      <c r="E74" s="90"/>
      <c r="F74" s="90"/>
      <c r="G74" s="31"/>
      <c r="H74" s="141"/>
      <c r="I74" s="91"/>
      <c r="J74" s="97"/>
      <c r="K74" s="98"/>
      <c r="L74" s="97"/>
      <c r="M74" s="98"/>
      <c r="N74" s="98"/>
      <c r="O74" s="98"/>
      <c r="P74" s="92"/>
      <c r="Q74" s="98"/>
      <c r="R74" s="98"/>
      <c r="S74" s="98"/>
      <c r="T74" s="108"/>
      <c r="U74" s="108"/>
      <c r="V74" s="125"/>
    </row>
    <row r="75" spans="1:22" ht="27.75" customHeight="1">
      <c r="A75" s="1"/>
      <c r="B75" s="90"/>
      <c r="C75" s="90"/>
      <c r="D75" s="90"/>
      <c r="E75" s="90" t="s">
        <v>38</v>
      </c>
      <c r="F75" s="90"/>
      <c r="G75" s="31"/>
      <c r="H75" s="141" t="s">
        <v>39</v>
      </c>
      <c r="I75" s="91"/>
      <c r="J75" s="97"/>
      <c r="K75" s="98"/>
      <c r="L75" s="97"/>
      <c r="M75" s="98"/>
      <c r="N75" s="98"/>
      <c r="O75" s="98"/>
      <c r="P75" s="92"/>
      <c r="Q75" s="98"/>
      <c r="R75" s="98"/>
      <c r="S75" s="98"/>
      <c r="T75" s="108"/>
      <c r="U75" s="108"/>
      <c r="V75" s="125"/>
    </row>
    <row r="76" spans="1:22" ht="27.75" customHeight="1">
      <c r="A76" s="1"/>
      <c r="B76" s="90"/>
      <c r="C76" s="90"/>
      <c r="D76" s="90"/>
      <c r="E76" s="90"/>
      <c r="F76" s="90"/>
      <c r="G76" s="31"/>
      <c r="H76" s="141" t="s">
        <v>46</v>
      </c>
      <c r="I76" s="91"/>
      <c r="J76" s="97">
        <f aca="true" t="shared" si="16" ref="J76:M78">+J83</f>
        <v>37600043</v>
      </c>
      <c r="K76" s="97">
        <f t="shared" si="16"/>
        <v>1905260</v>
      </c>
      <c r="L76" s="97"/>
      <c r="M76" s="97">
        <f t="shared" si="16"/>
        <v>2199996</v>
      </c>
      <c r="N76" s="97">
        <f>+SUM(J76:M76)</f>
        <v>41705299</v>
      </c>
      <c r="O76" s="97">
        <f>+O83</f>
        <v>0</v>
      </c>
      <c r="P76" s="92"/>
      <c r="Q76" s="98"/>
      <c r="R76" s="98">
        <f>+SUM(O76:Q76)</f>
        <v>0</v>
      </c>
      <c r="S76" s="93">
        <f>+N76+R76</f>
        <v>41705299</v>
      </c>
      <c r="T76" s="140">
        <f>N76/S76*100</f>
        <v>100</v>
      </c>
      <c r="U76" s="108">
        <f>R76/S76*100</f>
        <v>0</v>
      </c>
      <c r="V76" s="125"/>
    </row>
    <row r="77" spans="1:22" ht="27.75" customHeight="1">
      <c r="A77" s="1"/>
      <c r="B77" s="90"/>
      <c r="C77" s="90"/>
      <c r="D77" s="90"/>
      <c r="E77" s="90"/>
      <c r="F77" s="90"/>
      <c r="G77" s="31"/>
      <c r="H77" s="141" t="s">
        <v>31</v>
      </c>
      <c r="I77" s="91"/>
      <c r="J77" s="97">
        <f t="shared" si="16"/>
        <v>36721792</v>
      </c>
      <c r="K77" s="97">
        <f t="shared" si="16"/>
        <v>1775194</v>
      </c>
      <c r="L77" s="97"/>
      <c r="M77" s="97">
        <f t="shared" si="16"/>
        <v>2199996</v>
      </c>
      <c r="N77" s="97">
        <f>+SUM(J77:M77)</f>
        <v>40696982</v>
      </c>
      <c r="O77" s="97">
        <f>+O84</f>
        <v>0</v>
      </c>
      <c r="P77" s="92"/>
      <c r="Q77" s="98"/>
      <c r="R77" s="98">
        <f>+SUM(O77:Q77)</f>
        <v>0</v>
      </c>
      <c r="S77" s="93">
        <f>+N77+R77</f>
        <v>40696982</v>
      </c>
      <c r="T77" s="140">
        <f>N77/S77*100</f>
        <v>100</v>
      </c>
      <c r="U77" s="108">
        <f>R77/S77*100</f>
        <v>0</v>
      </c>
      <c r="V77" s="125"/>
    </row>
    <row r="78" spans="1:22" ht="27.75" customHeight="1">
      <c r="A78" s="1"/>
      <c r="B78" s="90"/>
      <c r="C78" s="90"/>
      <c r="D78" s="90"/>
      <c r="E78" s="90"/>
      <c r="F78" s="90"/>
      <c r="G78" s="31"/>
      <c r="H78" s="141" t="s">
        <v>47</v>
      </c>
      <c r="I78" s="91"/>
      <c r="J78" s="97">
        <f t="shared" si="16"/>
        <v>36721792</v>
      </c>
      <c r="K78" s="97">
        <f t="shared" si="16"/>
        <v>1775194</v>
      </c>
      <c r="L78" s="97"/>
      <c r="M78" s="97"/>
      <c r="N78" s="97">
        <f>+SUM(J78:M78)</f>
        <v>38496986</v>
      </c>
      <c r="O78" s="97">
        <f>+O85</f>
        <v>0</v>
      </c>
      <c r="P78" s="92"/>
      <c r="Q78" s="98"/>
      <c r="R78" s="98">
        <f>+SUM(O78:Q78)</f>
        <v>0</v>
      </c>
      <c r="S78" s="93">
        <f>+N78+R78</f>
        <v>38496986</v>
      </c>
      <c r="T78" s="140">
        <f>N78/S78*100</f>
        <v>100</v>
      </c>
      <c r="U78" s="108">
        <f>R78/S78*100</f>
        <v>0</v>
      </c>
      <c r="V78" s="125"/>
    </row>
    <row r="79" spans="1:22" ht="27.75" customHeight="1">
      <c r="A79" s="1"/>
      <c r="B79" s="90"/>
      <c r="C79" s="90"/>
      <c r="D79" s="90"/>
      <c r="E79" s="90"/>
      <c r="F79" s="90"/>
      <c r="G79" s="31"/>
      <c r="H79" s="141" t="s">
        <v>48</v>
      </c>
      <c r="I79" s="91"/>
      <c r="J79" s="109">
        <f aca="true" t="shared" si="17" ref="J79:O79">IF(J78=0,IF(J76=0,0,1)*100,(J78/J76)*100)</f>
        <v>97.66422873505756</v>
      </c>
      <c r="K79" s="109">
        <f t="shared" si="17"/>
        <v>93.17332017677377</v>
      </c>
      <c r="L79" s="109"/>
      <c r="M79" s="109"/>
      <c r="N79" s="109">
        <f t="shared" si="17"/>
        <v>92.30718139678126</v>
      </c>
      <c r="O79" s="109">
        <f t="shared" si="17"/>
        <v>0</v>
      </c>
      <c r="P79" s="92"/>
      <c r="Q79" s="98"/>
      <c r="R79" s="109">
        <f>IF(R78=0,IF(R76=0,0,1)*100,(R78/R76)*100)</f>
        <v>0</v>
      </c>
      <c r="S79" s="109">
        <f>IF(S78=0,IF(S76=0,0,1)*100,(S78/S76)*100)</f>
        <v>92.30718139678126</v>
      </c>
      <c r="T79" s="137"/>
      <c r="U79" s="138"/>
      <c r="V79" s="125"/>
    </row>
    <row r="80" spans="1:22" ht="27.75" customHeight="1">
      <c r="A80" s="1"/>
      <c r="B80" s="90"/>
      <c r="C80" s="90"/>
      <c r="D80" s="90"/>
      <c r="E80" s="90"/>
      <c r="F80" s="90"/>
      <c r="G80" s="31"/>
      <c r="H80" s="141" t="s">
        <v>49</v>
      </c>
      <c r="I80" s="91"/>
      <c r="J80" s="109">
        <f aca="true" t="shared" si="18" ref="J80:O80">IF(J78=0,IF(J77=0,0,1)*100,(J78/J77)*100)</f>
        <v>100</v>
      </c>
      <c r="K80" s="109">
        <f t="shared" si="18"/>
        <v>100</v>
      </c>
      <c r="L80" s="109"/>
      <c r="M80" s="109"/>
      <c r="N80" s="109">
        <f t="shared" si="18"/>
        <v>94.59420357018121</v>
      </c>
      <c r="O80" s="109">
        <f t="shared" si="18"/>
        <v>0</v>
      </c>
      <c r="P80" s="92"/>
      <c r="Q80" s="98"/>
      <c r="R80" s="109">
        <f>IF(R78=0,IF(R77=0,0,1)*100,(R78/R77)*100)</f>
        <v>0</v>
      </c>
      <c r="S80" s="109">
        <f>IF(S78=0,IF(S77=0,0,1)*100,(S78/S77)*100)</f>
        <v>94.59420357018121</v>
      </c>
      <c r="T80" s="108"/>
      <c r="U80" s="108"/>
      <c r="V80" s="125"/>
    </row>
    <row r="81" spans="1:22" ht="27.75" customHeight="1">
      <c r="A81" s="1"/>
      <c r="B81" s="90"/>
      <c r="C81" s="90"/>
      <c r="D81" s="90"/>
      <c r="E81" s="90"/>
      <c r="F81" s="90"/>
      <c r="G81" s="31"/>
      <c r="H81" s="141"/>
      <c r="I81" s="91"/>
      <c r="J81" s="97"/>
      <c r="K81" s="98"/>
      <c r="L81" s="97"/>
      <c r="M81" s="98"/>
      <c r="N81" s="98"/>
      <c r="O81" s="98"/>
      <c r="P81" s="92"/>
      <c r="Q81" s="98"/>
      <c r="R81" s="98"/>
      <c r="S81" s="98"/>
      <c r="T81" s="108"/>
      <c r="U81" s="108"/>
      <c r="V81" s="125"/>
    </row>
    <row r="82" spans="1:22" ht="27.75" customHeight="1">
      <c r="A82" s="1"/>
      <c r="B82" s="90" t="s">
        <v>37</v>
      </c>
      <c r="C82" s="90" t="s">
        <v>52</v>
      </c>
      <c r="D82" s="90" t="s">
        <v>54</v>
      </c>
      <c r="E82" s="90" t="s">
        <v>38</v>
      </c>
      <c r="F82" s="90" t="s">
        <v>40</v>
      </c>
      <c r="G82" s="31"/>
      <c r="H82" s="141" t="s">
        <v>41</v>
      </c>
      <c r="I82" s="91"/>
      <c r="J82" s="97"/>
      <c r="K82" s="98"/>
      <c r="L82" s="97"/>
      <c r="M82" s="98"/>
      <c r="N82" s="98"/>
      <c r="O82" s="98"/>
      <c r="P82" s="92"/>
      <c r="Q82" s="98"/>
      <c r="R82" s="98"/>
      <c r="S82" s="98"/>
      <c r="T82" s="108"/>
      <c r="U82" s="108"/>
      <c r="V82" s="125"/>
    </row>
    <row r="83" spans="1:22" ht="27.75" customHeight="1">
      <c r="A83" s="1"/>
      <c r="B83" s="90"/>
      <c r="C83" s="90"/>
      <c r="D83" s="90"/>
      <c r="E83" s="90"/>
      <c r="F83" s="90"/>
      <c r="G83" s="31"/>
      <c r="H83" s="141" t="s">
        <v>46</v>
      </c>
      <c r="I83" s="91"/>
      <c r="J83" s="97">
        <v>37600043</v>
      </c>
      <c r="K83" s="98">
        <v>1905260</v>
      </c>
      <c r="L83" s="97"/>
      <c r="M83" s="98">
        <v>2199996</v>
      </c>
      <c r="N83" s="97">
        <f>+SUM(J83:M83)</f>
        <v>41705299</v>
      </c>
      <c r="O83" s="98"/>
      <c r="P83" s="92"/>
      <c r="Q83" s="98"/>
      <c r="R83" s="98">
        <f>+SUM(O83:Q83)</f>
        <v>0</v>
      </c>
      <c r="S83" s="93">
        <f>+N83+R83</f>
        <v>41705299</v>
      </c>
      <c r="T83" s="140">
        <f>N83/S83*100</f>
        <v>100</v>
      </c>
      <c r="U83" s="108">
        <f>R83/S83*100</f>
        <v>0</v>
      </c>
      <c r="V83" s="125"/>
    </row>
    <row r="84" spans="1:22" ht="27.75" customHeight="1">
      <c r="A84" s="1"/>
      <c r="B84" s="90"/>
      <c r="C84" s="90"/>
      <c r="D84" s="90"/>
      <c r="E84" s="90"/>
      <c r="F84" s="90"/>
      <c r="G84" s="31"/>
      <c r="H84" s="141" t="s">
        <v>31</v>
      </c>
      <c r="I84" s="91"/>
      <c r="J84" s="97">
        <v>36721792</v>
      </c>
      <c r="K84" s="98">
        <v>1775194</v>
      </c>
      <c r="L84" s="97"/>
      <c r="M84" s="98">
        <v>2199996</v>
      </c>
      <c r="N84" s="97">
        <f>+SUM(J84:M84)</f>
        <v>40696982</v>
      </c>
      <c r="O84" s="98"/>
      <c r="P84" s="92"/>
      <c r="Q84" s="98"/>
      <c r="R84" s="98">
        <f>+SUM(O84:Q84)</f>
        <v>0</v>
      </c>
      <c r="S84" s="93">
        <f>+N84+R84</f>
        <v>40696982</v>
      </c>
      <c r="T84" s="140">
        <f>N84/S84*100</f>
        <v>100</v>
      </c>
      <c r="U84" s="108">
        <f>R84/S84*100</f>
        <v>0</v>
      </c>
      <c r="V84" s="125"/>
    </row>
    <row r="85" spans="1:22" ht="27.75" customHeight="1">
      <c r="A85" s="1"/>
      <c r="B85" s="90"/>
      <c r="C85" s="90"/>
      <c r="D85" s="90"/>
      <c r="E85" s="90"/>
      <c r="F85" s="90"/>
      <c r="G85" s="31"/>
      <c r="H85" s="141" t="s">
        <v>47</v>
      </c>
      <c r="I85" s="91"/>
      <c r="J85" s="97">
        <v>36721792</v>
      </c>
      <c r="K85" s="98">
        <v>1775194</v>
      </c>
      <c r="L85" s="97"/>
      <c r="M85" s="98"/>
      <c r="N85" s="97">
        <f>+SUM(J85:M85)</f>
        <v>38496986</v>
      </c>
      <c r="O85" s="98"/>
      <c r="P85" s="92"/>
      <c r="Q85" s="98"/>
      <c r="R85" s="98">
        <f>+SUM(O85:Q85)</f>
        <v>0</v>
      </c>
      <c r="S85" s="93">
        <f>+N85+R85</f>
        <v>38496986</v>
      </c>
      <c r="T85" s="140">
        <f>N85/S85*100</f>
        <v>100</v>
      </c>
      <c r="U85" s="108">
        <f>R85/S85*100</f>
        <v>0</v>
      </c>
      <c r="V85" s="125"/>
    </row>
    <row r="86" spans="1:22" ht="27.75" customHeight="1">
      <c r="A86" s="1"/>
      <c r="B86" s="90"/>
      <c r="C86" s="90"/>
      <c r="D86" s="90"/>
      <c r="E86" s="90"/>
      <c r="F86" s="90"/>
      <c r="G86" s="31"/>
      <c r="H86" s="141" t="s">
        <v>48</v>
      </c>
      <c r="I86" s="91"/>
      <c r="J86" s="109">
        <f aca="true" t="shared" si="19" ref="J86:O86">IF(J85=0,IF(J83=0,0,1)*100,(J85/J83)*100)</f>
        <v>97.66422873505756</v>
      </c>
      <c r="K86" s="109">
        <f t="shared" si="19"/>
        <v>93.17332017677377</v>
      </c>
      <c r="L86" s="109"/>
      <c r="M86" s="109"/>
      <c r="N86" s="109">
        <f t="shared" si="19"/>
        <v>92.30718139678126</v>
      </c>
      <c r="O86" s="109">
        <f t="shared" si="19"/>
        <v>0</v>
      </c>
      <c r="P86" s="92"/>
      <c r="Q86" s="98"/>
      <c r="R86" s="109">
        <f>IF(R85=0,IF(R83=0,0,1)*100,(R85/R83)*100)</f>
        <v>0</v>
      </c>
      <c r="S86" s="109">
        <f>IF(S85=0,IF(S83=0,0,1)*100,(S85/S83)*100)</f>
        <v>92.30718139678126</v>
      </c>
      <c r="T86" s="137"/>
      <c r="U86" s="138"/>
      <c r="V86" s="125"/>
    </row>
    <row r="87" spans="1:22" ht="27.75" customHeight="1">
      <c r="A87" s="1"/>
      <c r="B87" s="90"/>
      <c r="C87" s="90"/>
      <c r="D87" s="90"/>
      <c r="E87" s="90"/>
      <c r="F87" s="90"/>
      <c r="G87" s="31"/>
      <c r="H87" s="141" t="s">
        <v>49</v>
      </c>
      <c r="I87" s="91"/>
      <c r="J87" s="109">
        <f aca="true" t="shared" si="20" ref="J87:O87">IF(J85=0,IF(J84=0,0,1)*100,(J85/J84)*100)</f>
        <v>100</v>
      </c>
      <c r="K87" s="109">
        <f t="shared" si="20"/>
        <v>100</v>
      </c>
      <c r="L87" s="109"/>
      <c r="M87" s="109"/>
      <c r="N87" s="109">
        <f t="shared" si="20"/>
        <v>94.59420357018121</v>
      </c>
      <c r="O87" s="109">
        <f t="shared" si="20"/>
        <v>0</v>
      </c>
      <c r="P87" s="92"/>
      <c r="Q87" s="98"/>
      <c r="R87" s="109">
        <f>IF(R85=0,IF(R84=0,0,1)*100,(R85/R84)*100)</f>
        <v>0</v>
      </c>
      <c r="S87" s="109">
        <f>IF(S85=0,IF(S84=0,0,1)*100,(S85/S84)*100)</f>
        <v>94.59420357018121</v>
      </c>
      <c r="T87" s="108"/>
      <c r="U87" s="108"/>
      <c r="V87" s="125"/>
    </row>
    <row r="88" spans="1:22" ht="27.75" customHeight="1">
      <c r="A88" s="1"/>
      <c r="B88" s="90"/>
      <c r="C88" s="90"/>
      <c r="D88" s="90"/>
      <c r="E88" s="90"/>
      <c r="F88" s="90"/>
      <c r="G88" s="31"/>
      <c r="H88" s="141"/>
      <c r="I88" s="91"/>
      <c r="J88" s="97"/>
      <c r="K88" s="98"/>
      <c r="L88" s="97"/>
      <c r="M88" s="98"/>
      <c r="N88" s="98"/>
      <c r="O88" s="98"/>
      <c r="P88" s="92"/>
      <c r="Q88" s="98"/>
      <c r="R88" s="98"/>
      <c r="S88" s="98"/>
      <c r="T88" s="108"/>
      <c r="U88" s="108"/>
      <c r="V88" s="125"/>
    </row>
    <row r="89" spans="1:22" ht="27.75" customHeight="1">
      <c r="A89" s="1"/>
      <c r="B89" s="90"/>
      <c r="C89" s="90"/>
      <c r="D89" s="90"/>
      <c r="E89" s="90" t="s">
        <v>56</v>
      </c>
      <c r="F89" s="90"/>
      <c r="G89" s="31"/>
      <c r="H89" s="142" t="s">
        <v>57</v>
      </c>
      <c r="I89" s="91"/>
      <c r="J89" s="97"/>
      <c r="K89" s="98"/>
      <c r="L89" s="97"/>
      <c r="M89" s="98"/>
      <c r="N89" s="98"/>
      <c r="O89" s="98"/>
      <c r="P89" s="92"/>
      <c r="Q89" s="98"/>
      <c r="R89" s="98"/>
      <c r="S89" s="98"/>
      <c r="T89" s="108"/>
      <c r="U89" s="108"/>
      <c r="V89" s="125"/>
    </row>
    <row r="90" spans="1:22" ht="27.75" customHeight="1">
      <c r="A90" s="1"/>
      <c r="B90" s="90"/>
      <c r="C90" s="90"/>
      <c r="D90" s="90"/>
      <c r="E90" s="90"/>
      <c r="F90" s="90"/>
      <c r="G90" s="31"/>
      <c r="H90" s="141" t="s">
        <v>46</v>
      </c>
      <c r="I90" s="91"/>
      <c r="J90" s="97">
        <f aca="true" t="shared" si="21" ref="J90:K92">+J98+J107+J115</f>
        <v>0</v>
      </c>
      <c r="K90" s="97">
        <f t="shared" si="21"/>
        <v>0</v>
      </c>
      <c r="L90" s="97">
        <f>+L98+L107+L115+L124+L131</f>
        <v>1194500000</v>
      </c>
      <c r="M90" s="97"/>
      <c r="N90" s="97">
        <f>+SUM(J90:M90)</f>
        <v>1194500000</v>
      </c>
      <c r="O90" s="97">
        <f>+O98+O107+O115</f>
        <v>0</v>
      </c>
      <c r="P90" s="92"/>
      <c r="Q90" s="98"/>
      <c r="R90" s="98">
        <f>+SUM(O90:Q90)</f>
        <v>0</v>
      </c>
      <c r="S90" s="93">
        <f>+N90+R90</f>
        <v>1194500000</v>
      </c>
      <c r="T90" s="140">
        <f>N90/S90*100</f>
        <v>100</v>
      </c>
      <c r="U90" s="108">
        <f>R90/S90*100</f>
        <v>0</v>
      </c>
      <c r="V90" s="125"/>
    </row>
    <row r="91" spans="1:22" ht="27.75" customHeight="1">
      <c r="A91" s="1"/>
      <c r="B91" s="90"/>
      <c r="C91" s="90"/>
      <c r="D91" s="90"/>
      <c r="E91" s="90"/>
      <c r="F91" s="90"/>
      <c r="G91" s="31"/>
      <c r="H91" s="141" t="s">
        <v>31</v>
      </c>
      <c r="I91" s="91"/>
      <c r="J91" s="97">
        <f t="shared" si="21"/>
        <v>0</v>
      </c>
      <c r="K91" s="97">
        <f t="shared" si="21"/>
        <v>0</v>
      </c>
      <c r="L91" s="97">
        <f>+L99+L108+L116+L125+L132</f>
        <v>1259655036</v>
      </c>
      <c r="M91" s="97"/>
      <c r="N91" s="97">
        <f>+SUM(J91:M91)</f>
        <v>1259655036</v>
      </c>
      <c r="O91" s="97">
        <f>+O99+O108+O116</f>
        <v>0</v>
      </c>
      <c r="P91" s="92"/>
      <c r="Q91" s="98"/>
      <c r="R91" s="98">
        <f>+SUM(O91:Q91)</f>
        <v>0</v>
      </c>
      <c r="S91" s="93">
        <f>+N91+R91</f>
        <v>1259655036</v>
      </c>
      <c r="T91" s="140">
        <f>N91/S91*100</f>
        <v>100</v>
      </c>
      <c r="U91" s="108">
        <f>R91/S91*100</f>
        <v>0</v>
      </c>
      <c r="V91" s="125"/>
    </row>
    <row r="92" spans="1:22" ht="27.75" customHeight="1">
      <c r="A92" s="1"/>
      <c r="B92" s="90"/>
      <c r="C92" s="90"/>
      <c r="D92" s="90"/>
      <c r="E92" s="90"/>
      <c r="F92" s="90"/>
      <c r="G92" s="31"/>
      <c r="H92" s="141" t="s">
        <v>47</v>
      </c>
      <c r="I92" s="91"/>
      <c r="J92" s="97">
        <f t="shared" si="21"/>
        <v>0</v>
      </c>
      <c r="K92" s="97">
        <f t="shared" si="21"/>
        <v>0</v>
      </c>
      <c r="L92" s="97">
        <f>+L100+L109+L117+L126+L133</f>
        <v>1559674327</v>
      </c>
      <c r="M92" s="97"/>
      <c r="N92" s="97">
        <f>+SUM(J92:M92)</f>
        <v>1559674327</v>
      </c>
      <c r="O92" s="97">
        <f>+O100+O109+O117</f>
        <v>0</v>
      </c>
      <c r="P92" s="92"/>
      <c r="Q92" s="98"/>
      <c r="R92" s="98">
        <f>+SUM(O92:Q92)</f>
        <v>0</v>
      </c>
      <c r="S92" s="93">
        <f>+N92+R92</f>
        <v>1559674327</v>
      </c>
      <c r="T92" s="140">
        <f>N92/S92*100</f>
        <v>100</v>
      </c>
      <c r="U92" s="108">
        <f>R92/S92*100</f>
        <v>0</v>
      </c>
      <c r="V92" s="125"/>
    </row>
    <row r="93" spans="1:22" ht="27.75" customHeight="1">
      <c r="A93" s="1"/>
      <c r="B93" s="90"/>
      <c r="C93" s="90"/>
      <c r="D93" s="90"/>
      <c r="E93" s="90"/>
      <c r="F93" s="90"/>
      <c r="G93" s="31"/>
      <c r="H93" s="141" t="s">
        <v>48</v>
      </c>
      <c r="I93" s="91"/>
      <c r="J93" s="109">
        <f aca="true" t="shared" si="22" ref="J93:O93">IF(J92=0,IF(J90=0,0,1)*100,(J92/J90)*100)</f>
        <v>0</v>
      </c>
      <c r="K93" s="109">
        <f t="shared" si="22"/>
        <v>0</v>
      </c>
      <c r="L93" s="109">
        <f t="shared" si="22"/>
        <v>130.5713124319799</v>
      </c>
      <c r="M93" s="109"/>
      <c r="N93" s="109">
        <f t="shared" si="22"/>
        <v>130.5713124319799</v>
      </c>
      <c r="O93" s="109">
        <f t="shared" si="22"/>
        <v>0</v>
      </c>
      <c r="P93" s="92"/>
      <c r="Q93" s="98"/>
      <c r="R93" s="109">
        <f>IF(R92=0,IF(R90=0,0,1)*100,(R92/R90)*100)</f>
        <v>0</v>
      </c>
      <c r="S93" s="109">
        <f>IF(S92=0,IF(S90=0,0,1)*100,(S92/S90)*100)</f>
        <v>130.5713124319799</v>
      </c>
      <c r="T93" s="137"/>
      <c r="U93" s="138"/>
      <c r="V93" s="125"/>
    </row>
    <row r="94" spans="1:22" ht="27.75" customHeight="1">
      <c r="A94" s="1"/>
      <c r="B94" s="90"/>
      <c r="C94" s="90"/>
      <c r="D94" s="90"/>
      <c r="E94" s="90"/>
      <c r="F94" s="90"/>
      <c r="G94" s="31"/>
      <c r="H94" s="141" t="s">
        <v>49</v>
      </c>
      <c r="I94" s="91"/>
      <c r="J94" s="109">
        <f aca="true" t="shared" si="23" ref="J94:O94">IF(J92=0,IF(J91=0,0,1)*100,(J92/J91)*100)</f>
        <v>0</v>
      </c>
      <c r="K94" s="109">
        <f t="shared" si="23"/>
        <v>0</v>
      </c>
      <c r="L94" s="109">
        <f t="shared" si="23"/>
        <v>123.8175756398119</v>
      </c>
      <c r="M94" s="109"/>
      <c r="N94" s="109">
        <f t="shared" si="23"/>
        <v>123.8175756398119</v>
      </c>
      <c r="O94" s="109">
        <f t="shared" si="23"/>
        <v>0</v>
      </c>
      <c r="P94" s="92"/>
      <c r="Q94" s="98"/>
      <c r="R94" s="109">
        <f>IF(R92=0,IF(R91=0,0,1)*100,(R92/R91)*100)</f>
        <v>0</v>
      </c>
      <c r="S94" s="109">
        <f>IF(S92=0,IF(S91=0,0,1)*100,(S92/S91)*100)</f>
        <v>123.8175756398119</v>
      </c>
      <c r="T94" s="108"/>
      <c r="U94" s="108"/>
      <c r="V94" s="125"/>
    </row>
    <row r="95" spans="1:22" ht="27.75" customHeight="1">
      <c r="A95" s="1"/>
      <c r="B95" s="90"/>
      <c r="C95" s="90"/>
      <c r="D95" s="90"/>
      <c r="E95" s="90"/>
      <c r="F95" s="90"/>
      <c r="G95" s="31"/>
      <c r="H95" s="141"/>
      <c r="I95" s="91"/>
      <c r="J95" s="97"/>
      <c r="K95" s="98"/>
      <c r="L95" s="97"/>
      <c r="M95" s="98"/>
      <c r="N95" s="98"/>
      <c r="O95" s="98"/>
      <c r="P95" s="92"/>
      <c r="Q95" s="98"/>
      <c r="R95" s="98"/>
      <c r="S95" s="98"/>
      <c r="T95" s="108"/>
      <c r="U95" s="108"/>
      <c r="V95" s="125"/>
    </row>
    <row r="96" spans="1:22" ht="27.75" customHeight="1">
      <c r="A96" s="1"/>
      <c r="B96" s="90"/>
      <c r="C96" s="90"/>
      <c r="D96" s="90"/>
      <c r="E96" s="90"/>
      <c r="F96" s="90" t="s">
        <v>58</v>
      </c>
      <c r="G96" s="31"/>
      <c r="H96" s="147" t="s">
        <v>59</v>
      </c>
      <c r="I96" s="91"/>
      <c r="J96" s="97"/>
      <c r="K96" s="98"/>
      <c r="L96" s="97"/>
      <c r="M96" s="98"/>
      <c r="N96" s="98"/>
      <c r="O96" s="98"/>
      <c r="P96" s="92"/>
      <c r="Q96" s="98"/>
      <c r="R96" s="98"/>
      <c r="S96" s="98"/>
      <c r="T96" s="108"/>
      <c r="U96" s="108"/>
      <c r="V96" s="125"/>
    </row>
    <row r="97" spans="1:22" ht="27.75" customHeight="1">
      <c r="A97" s="1"/>
      <c r="B97" s="90"/>
      <c r="C97" s="90"/>
      <c r="D97" s="90"/>
      <c r="E97" s="90"/>
      <c r="F97" s="90"/>
      <c r="G97" s="31"/>
      <c r="H97" s="147"/>
      <c r="I97" s="91"/>
      <c r="J97" s="97"/>
      <c r="K97" s="98"/>
      <c r="L97" s="97"/>
      <c r="M97" s="98"/>
      <c r="N97" s="97"/>
      <c r="O97" s="98"/>
      <c r="P97" s="92"/>
      <c r="Q97" s="98"/>
      <c r="R97" s="98"/>
      <c r="S97" s="93"/>
      <c r="T97" s="140"/>
      <c r="U97" s="108"/>
      <c r="V97" s="125"/>
    </row>
    <row r="98" spans="1:22" ht="27.75" customHeight="1">
      <c r="A98" s="1"/>
      <c r="B98" s="90"/>
      <c r="C98" s="90"/>
      <c r="D98" s="90"/>
      <c r="E98" s="90"/>
      <c r="F98" s="90"/>
      <c r="G98" s="31"/>
      <c r="H98" s="141" t="s">
        <v>46</v>
      </c>
      <c r="I98" s="91"/>
      <c r="J98" s="97">
        <v>0</v>
      </c>
      <c r="K98" s="98">
        <v>0</v>
      </c>
      <c r="L98" s="97">
        <v>425000000</v>
      </c>
      <c r="M98" s="98"/>
      <c r="N98" s="97">
        <f>+SUM(J98:M98)</f>
        <v>425000000</v>
      </c>
      <c r="O98" s="98">
        <v>0</v>
      </c>
      <c r="P98" s="92"/>
      <c r="Q98" s="98"/>
      <c r="R98" s="98">
        <f>+SUM(O98:Q98)</f>
        <v>0</v>
      </c>
      <c r="S98" s="93">
        <f>+N98+R98</f>
        <v>425000000</v>
      </c>
      <c r="T98" s="140">
        <f>N98/S98*100</f>
        <v>100</v>
      </c>
      <c r="U98" s="108">
        <f>R98/S98*100</f>
        <v>0</v>
      </c>
      <c r="V98" s="125"/>
    </row>
    <row r="99" spans="1:22" ht="27.75" customHeight="1">
      <c r="A99" s="1"/>
      <c r="B99" s="90"/>
      <c r="C99" s="90"/>
      <c r="D99" s="90"/>
      <c r="E99" s="90"/>
      <c r="F99" s="90"/>
      <c r="G99" s="31"/>
      <c r="H99" s="141" t="s">
        <v>31</v>
      </c>
      <c r="I99" s="91"/>
      <c r="J99" s="97">
        <v>0</v>
      </c>
      <c r="K99" s="98">
        <v>0</v>
      </c>
      <c r="L99" s="97">
        <v>500443103</v>
      </c>
      <c r="M99" s="98"/>
      <c r="N99" s="97">
        <f>+SUM(J99:M99)</f>
        <v>500443103</v>
      </c>
      <c r="O99" s="98">
        <v>0</v>
      </c>
      <c r="P99" s="92"/>
      <c r="Q99" s="98"/>
      <c r="R99" s="98">
        <f>+SUM(O99:Q99)</f>
        <v>0</v>
      </c>
      <c r="S99" s="93">
        <f>+N99+R99</f>
        <v>500443103</v>
      </c>
      <c r="T99" s="140">
        <f>N99/S99*100</f>
        <v>100</v>
      </c>
      <c r="U99" s="108">
        <f>R99/S99*100</f>
        <v>0</v>
      </c>
      <c r="V99" s="125"/>
    </row>
    <row r="100" spans="1:22" ht="27.75" customHeight="1">
      <c r="A100" s="1"/>
      <c r="B100" s="90"/>
      <c r="C100" s="90"/>
      <c r="D100" s="90"/>
      <c r="E100" s="90"/>
      <c r="F100" s="90"/>
      <c r="G100" s="31"/>
      <c r="H100" s="141" t="s">
        <v>47</v>
      </c>
      <c r="I100" s="91"/>
      <c r="J100" s="97">
        <v>0</v>
      </c>
      <c r="K100" s="98">
        <v>0</v>
      </c>
      <c r="L100" s="97">
        <f>500443103+299999291</f>
        <v>800442394</v>
      </c>
      <c r="M100" s="98"/>
      <c r="N100" s="97">
        <f>+SUM(J100:M100)</f>
        <v>800442394</v>
      </c>
      <c r="O100" s="98">
        <v>0</v>
      </c>
      <c r="P100" s="92"/>
      <c r="Q100" s="98"/>
      <c r="R100" s="98">
        <f>+SUM(O100:Q100)</f>
        <v>0</v>
      </c>
      <c r="S100" s="93">
        <f>+N100+R100</f>
        <v>800442394</v>
      </c>
      <c r="T100" s="140">
        <f>N100/S100*100</f>
        <v>100</v>
      </c>
      <c r="U100" s="108">
        <f>R100/S100*100</f>
        <v>0</v>
      </c>
      <c r="V100" s="125"/>
    </row>
    <row r="101" spans="1:22" ht="27.75" customHeight="1">
      <c r="A101" s="1"/>
      <c r="B101" s="90"/>
      <c r="C101" s="90"/>
      <c r="D101" s="90"/>
      <c r="E101" s="90"/>
      <c r="F101" s="90"/>
      <c r="G101" s="31"/>
      <c r="H101" s="141" t="s">
        <v>48</v>
      </c>
      <c r="I101" s="91"/>
      <c r="J101" s="109">
        <f>IF(J100=0,IF(J98=0,0,1)*100,(J100/J98)*100)</f>
        <v>0</v>
      </c>
      <c r="K101" s="109">
        <f>IF(K100=0,IF(K98=0,0,1)*100,(K100/K98)*100)</f>
        <v>0</v>
      </c>
      <c r="L101" s="109">
        <f>IF(L100=0,IF(L98=0,0,1)*100,(L100/L98)*100)</f>
        <v>188.33938682352942</v>
      </c>
      <c r="M101" s="109"/>
      <c r="N101" s="109">
        <f>IF(N100=0,IF(N98=0,0,1)*100,(N100/N98)*100)</f>
        <v>188.33938682352942</v>
      </c>
      <c r="O101" s="109">
        <f>IF(O100=0,IF(O98=0,0,1)*100,(O100/O98)*100)</f>
        <v>0</v>
      </c>
      <c r="P101" s="92"/>
      <c r="Q101" s="98"/>
      <c r="R101" s="109">
        <f>IF(R100=0,IF(R98=0,0,1)*100,(R100/R98)*100)</f>
        <v>0</v>
      </c>
      <c r="S101" s="109">
        <f>IF(S100=0,IF(S98=0,0,1)*100,(S100/S98)*100)</f>
        <v>188.33938682352942</v>
      </c>
      <c r="T101" s="137"/>
      <c r="U101" s="138"/>
      <c r="V101" s="125"/>
    </row>
    <row r="102" spans="1:22" ht="27.75" customHeight="1">
      <c r="A102" s="1"/>
      <c r="B102" s="90"/>
      <c r="C102" s="90"/>
      <c r="D102" s="90"/>
      <c r="E102" s="90"/>
      <c r="F102" s="90"/>
      <c r="G102" s="31"/>
      <c r="H102" s="141" t="s">
        <v>49</v>
      </c>
      <c r="I102" s="91"/>
      <c r="J102" s="109">
        <f>IF(J100=0,IF(J99=0,0,1)*100,(J100/J99)*100)</f>
        <v>0</v>
      </c>
      <c r="K102" s="109">
        <f>IF(K100=0,IF(K99=0,0,1)*100,(K100/K99)*100)</f>
        <v>0</v>
      </c>
      <c r="L102" s="109">
        <f>IF(L100=0,IF(L99=0,0,1)*100,(L100/L99)*100)</f>
        <v>159.94673304549468</v>
      </c>
      <c r="M102" s="109"/>
      <c r="N102" s="109">
        <f>IF(N100=0,IF(N99=0,0,1)*100,(N100/N99)*100)</f>
        <v>159.94673304549468</v>
      </c>
      <c r="O102" s="109">
        <f>IF(O100=0,IF(O99=0,0,1)*100,(O100/O99)*100)</f>
        <v>0</v>
      </c>
      <c r="P102" s="92"/>
      <c r="Q102" s="98"/>
      <c r="R102" s="109">
        <f>IF(R100=0,IF(R99=0,0,1)*100,(R100/R99)*100)</f>
        <v>0</v>
      </c>
      <c r="S102" s="109">
        <f>IF(S100=0,IF(S99=0,0,1)*100,(S100/S99)*100)</f>
        <v>159.94673304549468</v>
      </c>
      <c r="T102" s="108"/>
      <c r="U102" s="108"/>
      <c r="V102" s="125"/>
    </row>
    <row r="103" spans="1:22" ht="27.75" customHeight="1">
      <c r="A103" s="1"/>
      <c r="B103" s="90"/>
      <c r="C103" s="90"/>
      <c r="D103" s="90"/>
      <c r="E103" s="90"/>
      <c r="F103" s="90"/>
      <c r="G103" s="31"/>
      <c r="H103" s="141"/>
      <c r="I103" s="91"/>
      <c r="J103" s="97"/>
      <c r="K103" s="98"/>
      <c r="L103" s="97"/>
      <c r="M103" s="98"/>
      <c r="N103" s="98"/>
      <c r="O103" s="98"/>
      <c r="P103" s="92"/>
      <c r="Q103" s="98"/>
      <c r="R103" s="98"/>
      <c r="S103" s="98"/>
      <c r="T103" s="108"/>
      <c r="U103" s="108"/>
      <c r="V103" s="125"/>
    </row>
    <row r="104" spans="1:22" ht="27.75" customHeight="1">
      <c r="A104" s="1"/>
      <c r="B104" s="90"/>
      <c r="C104" s="90"/>
      <c r="D104" s="90"/>
      <c r="E104" s="90"/>
      <c r="F104" s="90" t="s">
        <v>58</v>
      </c>
      <c r="G104" s="31"/>
      <c r="H104" s="147" t="s">
        <v>60</v>
      </c>
      <c r="I104" s="91"/>
      <c r="J104" s="97"/>
      <c r="K104" s="98"/>
      <c r="L104" s="97"/>
      <c r="M104" s="98"/>
      <c r="N104" s="98"/>
      <c r="O104" s="98"/>
      <c r="P104" s="92"/>
      <c r="Q104" s="98"/>
      <c r="R104" s="98"/>
      <c r="S104" s="98"/>
      <c r="T104" s="108"/>
      <c r="U104" s="108"/>
      <c r="V104" s="125"/>
    </row>
    <row r="105" spans="1:22" ht="27.75" customHeight="1">
      <c r="A105" s="1"/>
      <c r="B105" s="90"/>
      <c r="C105" s="90"/>
      <c r="D105" s="90"/>
      <c r="E105" s="90"/>
      <c r="F105" s="90"/>
      <c r="G105" s="31"/>
      <c r="H105" s="147"/>
      <c r="I105" s="91"/>
      <c r="J105" s="97"/>
      <c r="K105" s="98"/>
      <c r="L105" s="97"/>
      <c r="M105" s="98"/>
      <c r="N105" s="97"/>
      <c r="O105" s="98"/>
      <c r="P105" s="92"/>
      <c r="Q105" s="98"/>
      <c r="R105" s="98"/>
      <c r="S105" s="93"/>
      <c r="T105" s="140"/>
      <c r="U105" s="108"/>
      <c r="V105" s="125"/>
    </row>
    <row r="106" spans="1:22" ht="27.75" customHeight="1">
      <c r="A106" s="1"/>
      <c r="B106" s="90"/>
      <c r="C106" s="90"/>
      <c r="D106" s="90"/>
      <c r="E106" s="90"/>
      <c r="F106" s="90"/>
      <c r="G106" s="31"/>
      <c r="H106" s="147"/>
      <c r="I106" s="91"/>
      <c r="J106" s="97"/>
      <c r="K106" s="98"/>
      <c r="L106" s="97"/>
      <c r="M106" s="98"/>
      <c r="N106" s="97"/>
      <c r="O106" s="98"/>
      <c r="P106" s="92"/>
      <c r="Q106" s="98"/>
      <c r="R106" s="98"/>
      <c r="S106" s="93"/>
      <c r="T106" s="140"/>
      <c r="U106" s="108"/>
      <c r="V106" s="125"/>
    </row>
    <row r="107" spans="1:22" ht="27.75" customHeight="1">
      <c r="A107" s="1"/>
      <c r="B107" s="90"/>
      <c r="C107" s="90"/>
      <c r="D107" s="90"/>
      <c r="E107" s="90"/>
      <c r="F107" s="90"/>
      <c r="G107" s="31"/>
      <c r="H107" s="141" t="s">
        <v>46</v>
      </c>
      <c r="I107" s="91"/>
      <c r="J107" s="97"/>
      <c r="K107" s="98"/>
      <c r="L107" s="97">
        <v>575000000</v>
      </c>
      <c r="M107" s="98"/>
      <c r="N107" s="97">
        <f>+SUM(J107:M107)</f>
        <v>575000000</v>
      </c>
      <c r="O107" s="98">
        <v>0</v>
      </c>
      <c r="P107" s="92"/>
      <c r="Q107" s="98"/>
      <c r="R107" s="98">
        <f>+SUM(O107:Q107)</f>
        <v>0</v>
      </c>
      <c r="S107" s="93">
        <f>+N107+R107</f>
        <v>575000000</v>
      </c>
      <c r="T107" s="140">
        <f>N107/S107*100</f>
        <v>100</v>
      </c>
      <c r="U107" s="108">
        <f>R107/S107*100</f>
        <v>0</v>
      </c>
      <c r="V107" s="125"/>
    </row>
    <row r="108" spans="1:22" ht="27.75" customHeight="1">
      <c r="A108" s="1"/>
      <c r="B108" s="90"/>
      <c r="C108" s="90"/>
      <c r="D108" s="90"/>
      <c r="E108" s="90"/>
      <c r="F108" s="90"/>
      <c r="G108" s="31"/>
      <c r="H108" s="141" t="s">
        <v>31</v>
      </c>
      <c r="I108" s="91"/>
      <c r="J108" s="97"/>
      <c r="K108" s="98"/>
      <c r="L108" s="97">
        <v>574999760</v>
      </c>
      <c r="M108" s="98"/>
      <c r="N108" s="97">
        <f>+SUM(J108:M108)</f>
        <v>574999760</v>
      </c>
      <c r="O108" s="98">
        <v>0</v>
      </c>
      <c r="P108" s="92"/>
      <c r="Q108" s="98"/>
      <c r="R108" s="98">
        <f>+SUM(O108:Q108)</f>
        <v>0</v>
      </c>
      <c r="S108" s="93">
        <f>+N108+R108</f>
        <v>574999760</v>
      </c>
      <c r="T108" s="140">
        <f>N108/S108*100</f>
        <v>100</v>
      </c>
      <c r="U108" s="108">
        <f>R108/S108*100</f>
        <v>0</v>
      </c>
      <c r="V108" s="125"/>
    </row>
    <row r="109" spans="1:22" ht="27.75" customHeight="1">
      <c r="A109" s="1"/>
      <c r="B109" s="90"/>
      <c r="C109" s="90"/>
      <c r="D109" s="90"/>
      <c r="E109" s="90"/>
      <c r="F109" s="90"/>
      <c r="G109" s="31"/>
      <c r="H109" s="141" t="s">
        <v>47</v>
      </c>
      <c r="I109" s="91"/>
      <c r="J109" s="97"/>
      <c r="K109" s="98"/>
      <c r="L109" s="97">
        <v>574999760</v>
      </c>
      <c r="M109" s="98"/>
      <c r="N109" s="97">
        <f>+SUM(J109:M109)</f>
        <v>574999760</v>
      </c>
      <c r="O109" s="98">
        <v>0</v>
      </c>
      <c r="P109" s="92"/>
      <c r="Q109" s="98"/>
      <c r="R109" s="98"/>
      <c r="S109" s="93"/>
      <c r="T109" s="140"/>
      <c r="U109" s="108"/>
      <c r="V109" s="125"/>
    </row>
    <row r="110" spans="1:22" ht="27.75" customHeight="1">
      <c r="A110" s="1"/>
      <c r="B110" s="90"/>
      <c r="C110" s="90"/>
      <c r="D110" s="90"/>
      <c r="E110" s="90"/>
      <c r="F110" s="90"/>
      <c r="G110" s="31"/>
      <c r="H110" s="141" t="s">
        <v>48</v>
      </c>
      <c r="I110" s="91"/>
      <c r="J110" s="109">
        <f>IF(J109=0,IF(J107=0,0,1)*100,(J109/J107)*100)</f>
        <v>0</v>
      </c>
      <c r="K110" s="109">
        <f>IF(K109=0,IF(K107=0,0,1)*100,(K109/K107)*100)</f>
        <v>0</v>
      </c>
      <c r="L110" s="109">
        <f>IF(L109=0,IF(L107=0,0,1)*100,(L109/L107)*100)</f>
        <v>99.99995826086958</v>
      </c>
      <c r="M110" s="109"/>
      <c r="N110" s="109">
        <f>IF(N109=0,IF(N107=0,0,1)*100,(N109/N107)*100)</f>
        <v>99.99995826086958</v>
      </c>
      <c r="O110" s="109"/>
      <c r="P110" s="92"/>
      <c r="Q110" s="98"/>
      <c r="R110" s="109"/>
      <c r="S110" s="109"/>
      <c r="T110" s="137"/>
      <c r="U110" s="138"/>
      <c r="V110" s="125"/>
    </row>
    <row r="111" spans="1:22" ht="27.75" customHeight="1">
      <c r="A111" s="1"/>
      <c r="B111" s="90"/>
      <c r="C111" s="90"/>
      <c r="D111" s="90"/>
      <c r="E111" s="90"/>
      <c r="F111" s="90"/>
      <c r="G111" s="31"/>
      <c r="H111" s="141" t="s">
        <v>49</v>
      </c>
      <c r="I111" s="91"/>
      <c r="J111" s="109">
        <f>IF(J109=0,IF(J108=0,0,1)*100,(J109/J108)*100)</f>
        <v>0</v>
      </c>
      <c r="K111" s="109">
        <f>IF(K109=0,IF(K108=0,0,1)*100,(K109/K108)*100)</f>
        <v>0</v>
      </c>
      <c r="L111" s="109">
        <f>IF(L109=0,IF(L108=0,0,1)*100,(L109/L108)*100)</f>
        <v>100</v>
      </c>
      <c r="M111" s="109"/>
      <c r="N111" s="109">
        <f>IF(N109=0,IF(N108=0,0,1)*100,(N109/N108)*100)</f>
        <v>100</v>
      </c>
      <c r="O111" s="109"/>
      <c r="P111" s="92"/>
      <c r="Q111" s="98"/>
      <c r="R111" s="109"/>
      <c r="S111" s="109"/>
      <c r="T111" s="108"/>
      <c r="U111" s="108"/>
      <c r="V111" s="125"/>
    </row>
    <row r="112" spans="1:22" ht="27.75" customHeight="1">
      <c r="A112" s="1"/>
      <c r="B112" s="90"/>
      <c r="C112" s="90"/>
      <c r="D112" s="90"/>
      <c r="E112" s="90"/>
      <c r="F112" s="90"/>
      <c r="G112" s="31"/>
      <c r="H112" s="141"/>
      <c r="I112" s="91"/>
      <c r="J112" s="97"/>
      <c r="K112" s="98"/>
      <c r="L112" s="97"/>
      <c r="M112" s="98"/>
      <c r="N112" s="98"/>
      <c r="O112" s="98"/>
      <c r="P112" s="92"/>
      <c r="Q112" s="98"/>
      <c r="R112" s="98"/>
      <c r="S112" s="98"/>
      <c r="T112" s="108"/>
      <c r="U112" s="108"/>
      <c r="V112" s="125"/>
    </row>
    <row r="113" spans="1:22" ht="27.75" customHeight="1">
      <c r="A113" s="1"/>
      <c r="B113" s="90"/>
      <c r="C113" s="90"/>
      <c r="D113" s="90"/>
      <c r="E113" s="90"/>
      <c r="F113" s="90" t="s">
        <v>61</v>
      </c>
      <c r="G113" s="31"/>
      <c r="H113" s="147" t="s">
        <v>62</v>
      </c>
      <c r="I113" s="91"/>
      <c r="J113" s="97"/>
      <c r="K113" s="98"/>
      <c r="L113" s="97"/>
      <c r="M113" s="98"/>
      <c r="N113" s="98"/>
      <c r="O113" s="98"/>
      <c r="P113" s="92"/>
      <c r="Q113" s="98"/>
      <c r="R113" s="98"/>
      <c r="S113" s="98"/>
      <c r="T113" s="108"/>
      <c r="U113" s="108"/>
      <c r="V113" s="125"/>
    </row>
    <row r="114" spans="1:22" ht="27.75" customHeight="1">
      <c r="A114" s="1"/>
      <c r="B114" s="90"/>
      <c r="C114" s="90"/>
      <c r="D114" s="90"/>
      <c r="E114" s="90"/>
      <c r="F114" s="90"/>
      <c r="G114" s="31"/>
      <c r="H114" s="147"/>
      <c r="I114" s="91"/>
      <c r="J114" s="97"/>
      <c r="K114" s="98"/>
      <c r="L114" s="97"/>
      <c r="M114" s="98"/>
      <c r="N114" s="97"/>
      <c r="O114" s="98"/>
      <c r="P114" s="92"/>
      <c r="Q114" s="98"/>
      <c r="R114" s="98"/>
      <c r="S114" s="93"/>
      <c r="T114" s="140"/>
      <c r="U114" s="108"/>
      <c r="V114" s="125"/>
    </row>
    <row r="115" spans="1:22" ht="27.75" customHeight="1">
      <c r="A115" s="1"/>
      <c r="B115" s="90"/>
      <c r="C115" s="90"/>
      <c r="D115" s="90"/>
      <c r="E115" s="90"/>
      <c r="F115" s="90"/>
      <c r="G115" s="31"/>
      <c r="H115" s="141" t="s">
        <v>46</v>
      </c>
      <c r="I115" s="91"/>
      <c r="J115" s="97"/>
      <c r="K115" s="98"/>
      <c r="L115" s="97">
        <v>47200000</v>
      </c>
      <c r="M115" s="98"/>
      <c r="N115" s="97">
        <f>+SUM(J115:M115)</f>
        <v>47200000</v>
      </c>
      <c r="O115" s="98">
        <v>0</v>
      </c>
      <c r="P115" s="92"/>
      <c r="Q115" s="98"/>
      <c r="R115" s="98">
        <f>+SUM(O115:Q115)</f>
        <v>0</v>
      </c>
      <c r="S115" s="93">
        <f>+N115+R115</f>
        <v>47200000</v>
      </c>
      <c r="T115" s="140">
        <f>N115/S115*100</f>
        <v>100</v>
      </c>
      <c r="U115" s="108">
        <f>R115/S115*100</f>
        <v>0</v>
      </c>
      <c r="V115" s="125"/>
    </row>
    <row r="116" spans="1:22" ht="27.75" customHeight="1">
      <c r="A116" s="1"/>
      <c r="B116" s="90"/>
      <c r="C116" s="90"/>
      <c r="D116" s="90"/>
      <c r="E116" s="90"/>
      <c r="F116" s="90"/>
      <c r="G116" s="31"/>
      <c r="H116" s="141" t="s">
        <v>31</v>
      </c>
      <c r="I116" s="91"/>
      <c r="J116" s="97"/>
      <c r="K116" s="98"/>
      <c r="L116" s="97">
        <v>37171081</v>
      </c>
      <c r="M116" s="98"/>
      <c r="N116" s="97">
        <f>+SUM(J116:M116)</f>
        <v>37171081</v>
      </c>
      <c r="O116" s="98">
        <v>0</v>
      </c>
      <c r="P116" s="92"/>
      <c r="Q116" s="98"/>
      <c r="R116" s="98">
        <f>+SUM(O116:Q116)</f>
        <v>0</v>
      </c>
      <c r="S116" s="93">
        <f>+N116+R116</f>
        <v>37171081</v>
      </c>
      <c r="T116" s="140">
        <f>N116/S116*100</f>
        <v>100</v>
      </c>
      <c r="U116" s="108">
        <f>R116/S116*100</f>
        <v>0</v>
      </c>
      <c r="V116" s="125"/>
    </row>
    <row r="117" spans="1:22" ht="27.75" customHeight="1">
      <c r="A117" s="1"/>
      <c r="B117" s="90"/>
      <c r="C117" s="90"/>
      <c r="D117" s="90"/>
      <c r="E117" s="90"/>
      <c r="F117" s="90"/>
      <c r="G117" s="31"/>
      <c r="H117" s="141" t="s">
        <v>47</v>
      </c>
      <c r="I117" s="91"/>
      <c r="J117" s="97"/>
      <c r="K117" s="98"/>
      <c r="L117" s="97">
        <v>37171081</v>
      </c>
      <c r="M117" s="98"/>
      <c r="N117" s="97">
        <f>+SUM(J117:M117)</f>
        <v>37171081</v>
      </c>
      <c r="O117" s="98">
        <v>0</v>
      </c>
      <c r="P117" s="92"/>
      <c r="Q117" s="98"/>
      <c r="R117" s="98">
        <f>+SUM(O117:Q117)</f>
        <v>0</v>
      </c>
      <c r="S117" s="93">
        <f>+N117+R117</f>
        <v>37171081</v>
      </c>
      <c r="T117" s="140">
        <f>N117/S117*100</f>
        <v>100</v>
      </c>
      <c r="U117" s="108">
        <f>R117/S117*100</f>
        <v>0</v>
      </c>
      <c r="V117" s="125"/>
    </row>
    <row r="118" spans="1:22" ht="27.75" customHeight="1">
      <c r="A118" s="1"/>
      <c r="B118" s="90"/>
      <c r="C118" s="90"/>
      <c r="D118" s="90"/>
      <c r="E118" s="90"/>
      <c r="F118" s="90"/>
      <c r="G118" s="31"/>
      <c r="H118" s="141" t="s">
        <v>48</v>
      </c>
      <c r="I118" s="91"/>
      <c r="J118" s="109">
        <f aca="true" t="shared" si="24" ref="J118:O118">IF(J117=0,IF(J115=0,0,1)*100,(J117/J115)*100)</f>
        <v>0</v>
      </c>
      <c r="K118" s="109">
        <f t="shared" si="24"/>
        <v>0</v>
      </c>
      <c r="L118" s="109">
        <f t="shared" si="24"/>
        <v>78.7522902542373</v>
      </c>
      <c r="M118" s="109"/>
      <c r="N118" s="109">
        <f t="shared" si="24"/>
        <v>78.7522902542373</v>
      </c>
      <c r="O118" s="109">
        <f t="shared" si="24"/>
        <v>0</v>
      </c>
      <c r="P118" s="92"/>
      <c r="Q118" s="98"/>
      <c r="R118" s="109">
        <f>IF(R117=0,IF(R115=0,0,1)*100,(R117/R115)*100)</f>
        <v>0</v>
      </c>
      <c r="S118" s="109">
        <f>IF(S117=0,IF(S115=0,0,1)*100,(S117/S115)*100)</f>
        <v>78.7522902542373</v>
      </c>
      <c r="T118" s="137"/>
      <c r="U118" s="138"/>
      <c r="V118" s="125"/>
    </row>
    <row r="119" spans="1:22" ht="27.75" customHeight="1">
      <c r="A119" s="1"/>
      <c r="B119" s="90"/>
      <c r="C119" s="90"/>
      <c r="D119" s="90"/>
      <c r="E119" s="90"/>
      <c r="F119" s="90"/>
      <c r="G119" s="31"/>
      <c r="H119" s="141" t="s">
        <v>49</v>
      </c>
      <c r="I119" s="91"/>
      <c r="J119" s="109">
        <f aca="true" t="shared" si="25" ref="J119:O119">IF(J117=0,IF(J116=0,0,1)*100,(J117/J116)*100)</f>
        <v>0</v>
      </c>
      <c r="K119" s="109">
        <f t="shared" si="25"/>
        <v>0</v>
      </c>
      <c r="L119" s="109">
        <f t="shared" si="25"/>
        <v>100</v>
      </c>
      <c r="M119" s="109"/>
      <c r="N119" s="109">
        <f t="shared" si="25"/>
        <v>100</v>
      </c>
      <c r="O119" s="109">
        <f t="shared" si="25"/>
        <v>0</v>
      </c>
      <c r="P119" s="92"/>
      <c r="Q119" s="98"/>
      <c r="R119" s="109">
        <f>IF(R117=0,IF(R116=0,0,1)*100,(R117/R116)*100)</f>
        <v>0</v>
      </c>
      <c r="S119" s="109">
        <f>IF(S117=0,IF(S116=0,0,1)*100,(S117/S116)*100)</f>
        <v>100</v>
      </c>
      <c r="T119" s="108"/>
      <c r="U119" s="108"/>
      <c r="V119" s="125"/>
    </row>
    <row r="120" spans="1:22" ht="27.75" customHeight="1">
      <c r="A120" s="1"/>
      <c r="B120" s="90"/>
      <c r="C120" s="90"/>
      <c r="D120" s="90"/>
      <c r="E120" s="90"/>
      <c r="F120" s="90"/>
      <c r="G120" s="31"/>
      <c r="H120" s="141"/>
      <c r="I120" s="91"/>
      <c r="J120" s="97"/>
      <c r="K120" s="98"/>
      <c r="L120" s="97"/>
      <c r="M120" s="98"/>
      <c r="N120" s="98"/>
      <c r="O120" s="98"/>
      <c r="P120" s="92"/>
      <c r="Q120" s="98"/>
      <c r="R120" s="98"/>
      <c r="S120" s="98"/>
      <c r="T120" s="108"/>
      <c r="U120" s="108"/>
      <c r="V120" s="125"/>
    </row>
    <row r="121" spans="1:22" ht="27.75" customHeight="1">
      <c r="A121" s="1"/>
      <c r="B121" s="90"/>
      <c r="C121" s="90"/>
      <c r="D121" s="90"/>
      <c r="E121" s="90"/>
      <c r="F121" s="90" t="s">
        <v>61</v>
      </c>
      <c r="G121" s="31"/>
      <c r="H121" s="147" t="s">
        <v>63</v>
      </c>
      <c r="I121" s="91"/>
      <c r="J121" s="97"/>
      <c r="K121" s="98"/>
      <c r="L121" s="97"/>
      <c r="M121" s="98"/>
      <c r="N121" s="98"/>
      <c r="O121" s="98"/>
      <c r="P121" s="92"/>
      <c r="Q121" s="98"/>
      <c r="R121" s="98"/>
      <c r="S121" s="98"/>
      <c r="T121" s="108"/>
      <c r="U121" s="108"/>
      <c r="V121" s="125"/>
    </row>
    <row r="122" spans="1:22" ht="27.75" customHeight="1">
      <c r="A122" s="1"/>
      <c r="B122" s="90"/>
      <c r="C122" s="90"/>
      <c r="D122" s="90"/>
      <c r="E122" s="90"/>
      <c r="F122" s="90"/>
      <c r="G122" s="31"/>
      <c r="H122" s="147"/>
      <c r="I122" s="91"/>
      <c r="J122" s="97"/>
      <c r="K122" s="98"/>
      <c r="L122" s="97"/>
      <c r="M122" s="98"/>
      <c r="N122" s="97"/>
      <c r="O122" s="98"/>
      <c r="P122" s="92"/>
      <c r="Q122" s="98"/>
      <c r="R122" s="98"/>
      <c r="S122" s="98"/>
      <c r="T122" s="108"/>
      <c r="U122" s="108"/>
      <c r="V122" s="125"/>
    </row>
    <row r="123" spans="1:22" ht="27.75" customHeight="1">
      <c r="A123" s="1"/>
      <c r="B123" s="90"/>
      <c r="C123" s="90"/>
      <c r="D123" s="90"/>
      <c r="E123" s="90"/>
      <c r="F123" s="90"/>
      <c r="G123" s="31"/>
      <c r="H123" s="148"/>
      <c r="I123" s="91"/>
      <c r="J123" s="97"/>
      <c r="K123" s="98"/>
      <c r="L123" s="97"/>
      <c r="M123" s="98"/>
      <c r="N123" s="97"/>
      <c r="O123" s="98"/>
      <c r="P123" s="92"/>
      <c r="Q123" s="98"/>
      <c r="R123" s="98"/>
      <c r="S123" s="98"/>
      <c r="T123" s="108"/>
      <c r="U123" s="108"/>
      <c r="V123" s="125"/>
    </row>
    <row r="124" spans="1:22" ht="27.75" customHeight="1">
      <c r="A124" s="1"/>
      <c r="B124" s="90"/>
      <c r="C124" s="90"/>
      <c r="D124" s="90"/>
      <c r="E124" s="90"/>
      <c r="F124" s="90"/>
      <c r="G124" s="31"/>
      <c r="H124" s="141" t="s">
        <v>46</v>
      </c>
      <c r="I124" s="91"/>
      <c r="J124" s="97"/>
      <c r="K124" s="98"/>
      <c r="L124" s="97">
        <v>52800000</v>
      </c>
      <c r="M124" s="98"/>
      <c r="N124" s="97">
        <f>+SUM(J124:M124)</f>
        <v>52800000</v>
      </c>
      <c r="O124" s="98"/>
      <c r="P124" s="92"/>
      <c r="Q124" s="98"/>
      <c r="R124" s="98"/>
      <c r="S124" s="98">
        <f>+N124+R124</f>
        <v>52800000</v>
      </c>
      <c r="T124" s="108">
        <f>N124/S124*100</f>
        <v>100</v>
      </c>
      <c r="U124" s="108"/>
      <c r="V124" s="125"/>
    </row>
    <row r="125" spans="1:22" ht="27.75" customHeight="1">
      <c r="A125" s="1"/>
      <c r="B125" s="90"/>
      <c r="C125" s="90"/>
      <c r="D125" s="90"/>
      <c r="E125" s="90"/>
      <c r="F125" s="90"/>
      <c r="G125" s="31"/>
      <c r="H125" s="141" t="s">
        <v>31</v>
      </c>
      <c r="I125" s="91"/>
      <c r="J125" s="97"/>
      <c r="K125" s="98"/>
      <c r="L125" s="97">
        <v>52800000</v>
      </c>
      <c r="M125" s="98"/>
      <c r="N125" s="97">
        <f>+SUM(J125:M125)</f>
        <v>52800000</v>
      </c>
      <c r="O125" s="98"/>
      <c r="P125" s="92"/>
      <c r="Q125" s="98"/>
      <c r="R125" s="98"/>
      <c r="S125" s="98">
        <f>+N125+R125</f>
        <v>52800000</v>
      </c>
      <c r="T125" s="108">
        <f>N125/S125*100</f>
        <v>100</v>
      </c>
      <c r="U125" s="108"/>
      <c r="V125" s="125"/>
    </row>
    <row r="126" spans="1:22" ht="27.75" customHeight="1">
      <c r="A126" s="1"/>
      <c r="B126" s="90"/>
      <c r="C126" s="90"/>
      <c r="D126" s="90"/>
      <c r="E126" s="90"/>
      <c r="F126" s="90"/>
      <c r="G126" s="31"/>
      <c r="H126" s="141" t="s">
        <v>47</v>
      </c>
      <c r="I126" s="91"/>
      <c r="J126" s="97"/>
      <c r="K126" s="98"/>
      <c r="L126" s="97">
        <f>52800000+20000</f>
        <v>52820000</v>
      </c>
      <c r="M126" s="98"/>
      <c r="N126" s="97">
        <f>+SUM(J126:M126)</f>
        <v>52820000</v>
      </c>
      <c r="O126" s="98"/>
      <c r="P126" s="92"/>
      <c r="Q126" s="98"/>
      <c r="R126" s="98"/>
      <c r="S126" s="98">
        <f>+N126+R126</f>
        <v>52820000</v>
      </c>
      <c r="T126" s="108">
        <f>N126/S126*100</f>
        <v>100</v>
      </c>
      <c r="U126" s="108"/>
      <c r="V126" s="125"/>
    </row>
    <row r="127" spans="1:22" ht="27.75" customHeight="1">
      <c r="A127" s="1"/>
      <c r="B127" s="90"/>
      <c r="C127" s="103"/>
      <c r="D127" s="103"/>
      <c r="E127" s="103"/>
      <c r="F127" s="90"/>
      <c r="G127" s="31"/>
      <c r="H127" s="141" t="s">
        <v>48</v>
      </c>
      <c r="I127" s="91"/>
      <c r="J127" s="109">
        <f>IF(J126=0,IF(J124=0,0,1)*100,(J126/J124)*100)</f>
        <v>0</v>
      </c>
      <c r="K127" s="109">
        <f>IF(K126=0,IF(K124=0,0,1)*100,(K126/K124)*100)</f>
        <v>0</v>
      </c>
      <c r="L127" s="109">
        <f>IF(L126=0,IF(L124=0,0,1)*100,(L126/L124)*100)</f>
        <v>100.0378787878788</v>
      </c>
      <c r="M127" s="109"/>
      <c r="N127" s="109">
        <f>IF(N126=0,IF(N124=0,0,1)*100,(N126/N124)*100)</f>
        <v>100.0378787878788</v>
      </c>
      <c r="O127" s="110"/>
      <c r="P127" s="110"/>
      <c r="Q127" s="110"/>
      <c r="R127" s="110"/>
      <c r="S127" s="110">
        <f>IF(S126=0,IF(S124=0,0,1)*100,(S126/S124)*100)</f>
        <v>100.0378787878788</v>
      </c>
      <c r="T127" s="100"/>
      <c r="U127" s="100"/>
      <c r="V127" s="89"/>
    </row>
    <row r="128" spans="1:22" ht="27.75" customHeight="1">
      <c r="A128" s="1"/>
      <c r="B128" s="90"/>
      <c r="C128" s="103"/>
      <c r="D128" s="103"/>
      <c r="E128" s="103"/>
      <c r="F128" s="90"/>
      <c r="G128" s="31"/>
      <c r="H128" s="141" t="s">
        <v>49</v>
      </c>
      <c r="I128" s="91"/>
      <c r="J128" s="109">
        <f>IF(J126=0,IF(J125=0,0,1)*100,(J126/J125)*100)</f>
        <v>0</v>
      </c>
      <c r="K128" s="109">
        <f>IF(K126=0,IF(K125=0,0,1)*100,(K126/K125)*100)</f>
        <v>0</v>
      </c>
      <c r="L128" s="109">
        <f>IF(L126=0,IF(L125=0,0,1)*100,(L126/L125)*100)</f>
        <v>100.0378787878788</v>
      </c>
      <c r="M128" s="109"/>
      <c r="N128" s="109">
        <f>IF(N126=0,IF(N125=0,0,1)*100,(N126/N125)*100)</f>
        <v>100.0378787878788</v>
      </c>
      <c r="O128" s="98"/>
      <c r="P128" s="92"/>
      <c r="Q128" s="98"/>
      <c r="R128" s="110"/>
      <c r="S128" s="110">
        <f>IF(S126=0,IF(S125=0,0,1)*100,(S126/S125)*100)</f>
        <v>100.0378787878788</v>
      </c>
      <c r="T128" s="100"/>
      <c r="U128" s="117"/>
      <c r="V128" s="89"/>
    </row>
    <row r="129" spans="1:22" ht="27.75" customHeight="1">
      <c r="A129" s="1"/>
      <c r="B129" s="90"/>
      <c r="C129" s="103"/>
      <c r="D129" s="103"/>
      <c r="E129" s="103"/>
      <c r="F129" s="103"/>
      <c r="G129" s="104"/>
      <c r="H129" s="116"/>
      <c r="I129" s="111"/>
      <c r="J129" s="101"/>
      <c r="K129" s="102"/>
      <c r="L129" s="97"/>
      <c r="M129" s="98"/>
      <c r="N129" s="102"/>
      <c r="O129" s="98"/>
      <c r="P129" s="92"/>
      <c r="Q129" s="98"/>
      <c r="R129" s="102"/>
      <c r="S129" s="102"/>
      <c r="T129" s="100"/>
      <c r="U129" s="117"/>
      <c r="V129" s="89"/>
    </row>
    <row r="130" spans="1:22" ht="27.75" customHeight="1">
      <c r="A130" s="1"/>
      <c r="B130" s="90"/>
      <c r="C130" s="103"/>
      <c r="D130" s="103"/>
      <c r="E130" s="103"/>
      <c r="F130" s="103" t="s">
        <v>64</v>
      </c>
      <c r="G130" s="104"/>
      <c r="H130" s="105" t="s">
        <v>65</v>
      </c>
      <c r="I130" s="111"/>
      <c r="J130" s="107"/>
      <c r="K130" s="107"/>
      <c r="L130" s="97"/>
      <c r="M130" s="98"/>
      <c r="N130" s="107"/>
      <c r="O130" s="98"/>
      <c r="P130" s="92"/>
      <c r="Q130" s="98"/>
      <c r="R130" s="107"/>
      <c r="S130" s="107"/>
      <c r="T130" s="100"/>
      <c r="U130" s="117"/>
      <c r="V130" s="89"/>
    </row>
    <row r="131" spans="1:22" ht="27.75" customHeight="1">
      <c r="A131" s="1"/>
      <c r="B131" s="90"/>
      <c r="C131" s="103"/>
      <c r="D131" s="103"/>
      <c r="E131" s="103"/>
      <c r="F131" s="103"/>
      <c r="G131" s="104"/>
      <c r="H131" s="141" t="s">
        <v>46</v>
      </c>
      <c r="I131" s="111"/>
      <c r="J131" s="107"/>
      <c r="K131" s="107"/>
      <c r="L131" s="97">
        <v>94500000</v>
      </c>
      <c r="M131" s="98"/>
      <c r="N131" s="107">
        <f>+SUM(J131:M131)</f>
        <v>94500000</v>
      </c>
      <c r="O131" s="98"/>
      <c r="P131" s="92"/>
      <c r="Q131" s="98"/>
      <c r="R131" s="107"/>
      <c r="S131" s="107">
        <f>+N131+R131</f>
        <v>94500000</v>
      </c>
      <c r="T131" s="100">
        <f>N131/S131*100</f>
        <v>100</v>
      </c>
      <c r="U131" s="117"/>
      <c r="V131" s="89"/>
    </row>
    <row r="132" spans="1:22" ht="27.75" customHeight="1">
      <c r="A132" s="1"/>
      <c r="B132" s="90"/>
      <c r="C132" s="103"/>
      <c r="D132" s="103"/>
      <c r="E132" s="103"/>
      <c r="F132" s="103"/>
      <c r="G132" s="104"/>
      <c r="H132" s="141" t="s">
        <v>31</v>
      </c>
      <c r="I132" s="111"/>
      <c r="J132" s="115"/>
      <c r="K132" s="115"/>
      <c r="L132" s="101">
        <v>94241092</v>
      </c>
      <c r="M132" s="98"/>
      <c r="N132" s="115">
        <f>+SUM(J132:M132)</f>
        <v>94241092</v>
      </c>
      <c r="O132" s="98"/>
      <c r="P132" s="92"/>
      <c r="Q132" s="98"/>
      <c r="R132" s="107"/>
      <c r="S132" s="107">
        <f>+N132+R132</f>
        <v>94241092</v>
      </c>
      <c r="T132" s="100">
        <f>N132/S132*100</f>
        <v>100</v>
      </c>
      <c r="U132" s="117"/>
      <c r="V132" s="89"/>
    </row>
    <row r="133" spans="1:22" ht="27.75" customHeight="1">
      <c r="A133" s="1"/>
      <c r="B133" s="90"/>
      <c r="C133" s="103"/>
      <c r="D133" s="103"/>
      <c r="E133" s="103"/>
      <c r="F133" s="103"/>
      <c r="G133" s="104"/>
      <c r="H133" s="141" t="s">
        <v>47</v>
      </c>
      <c r="I133" s="111"/>
      <c r="J133" s="113"/>
      <c r="K133" s="113"/>
      <c r="L133" s="101">
        <v>94241092</v>
      </c>
      <c r="M133" s="98"/>
      <c r="N133" s="102">
        <f>+SUM(J133:M133)</f>
        <v>94241092</v>
      </c>
      <c r="O133" s="98"/>
      <c r="P133" s="92"/>
      <c r="Q133" s="98"/>
      <c r="R133" s="100"/>
      <c r="S133" s="100">
        <f>+N133+R133</f>
        <v>94241092</v>
      </c>
      <c r="T133" s="100">
        <f>N133/S133*100</f>
        <v>100</v>
      </c>
      <c r="U133" s="117"/>
      <c r="V133" s="89"/>
    </row>
    <row r="134" spans="1:22" ht="27.75" customHeight="1">
      <c r="A134" s="1"/>
      <c r="B134" s="90"/>
      <c r="C134" s="103"/>
      <c r="D134" s="103"/>
      <c r="E134" s="103"/>
      <c r="F134" s="118"/>
      <c r="G134" s="119"/>
      <c r="H134" s="141" t="s">
        <v>48</v>
      </c>
      <c r="I134" s="119"/>
      <c r="J134" s="120"/>
      <c r="K134" s="114"/>
      <c r="L134" s="114">
        <f>IF(L133=0,IF(L131=0,0,1)*100,(L133/L131)*100)</f>
        <v>99.72602328042328</v>
      </c>
      <c r="M134" s="98"/>
      <c r="N134" s="114">
        <f>IF(N133=0,IF(N131=0,0,1)*100,(N133/N131)*100)</f>
        <v>99.72602328042328</v>
      </c>
      <c r="O134" s="98"/>
      <c r="P134" s="92"/>
      <c r="Q134" s="98"/>
      <c r="R134" s="110"/>
      <c r="S134" s="110">
        <f>IF(S133=0,IF(S131=0,0,1)*100,(S133/S131)*100)</f>
        <v>99.72602328042328</v>
      </c>
      <c r="T134" s="100"/>
      <c r="U134" s="117"/>
      <c r="V134" s="89"/>
    </row>
    <row r="135" spans="1:22" ht="27.75" customHeight="1">
      <c r="A135" s="1"/>
      <c r="B135" s="90"/>
      <c r="C135" s="103"/>
      <c r="D135" s="103"/>
      <c r="E135" s="103"/>
      <c r="F135" s="118"/>
      <c r="G135" s="119"/>
      <c r="H135" s="141" t="s">
        <v>49</v>
      </c>
      <c r="I135" s="119"/>
      <c r="J135" s="120"/>
      <c r="K135" s="114"/>
      <c r="L135" s="114">
        <f>IF(L133=0,IF(L132=0,0,1)*100,(L133/L132)*100)</f>
        <v>100</v>
      </c>
      <c r="M135" s="102"/>
      <c r="N135" s="114">
        <f>IF(N133=0,IF(N132=0,0,1)*100,(N133/N132)*100)</f>
        <v>100</v>
      </c>
      <c r="O135" s="98"/>
      <c r="P135" s="92"/>
      <c r="Q135" s="98"/>
      <c r="R135" s="110"/>
      <c r="S135" s="110">
        <f>IF(S133=0,IF(S132=0,0,1)*100,(S133/S132)*100)</f>
        <v>100</v>
      </c>
      <c r="T135" s="100"/>
      <c r="U135" s="117"/>
      <c r="V135" s="89"/>
    </row>
    <row r="136" spans="1:22" ht="27.75" customHeight="1">
      <c r="A136" s="1"/>
      <c r="B136" s="90"/>
      <c r="C136" s="103"/>
      <c r="D136" s="103"/>
      <c r="E136" s="103"/>
      <c r="F136" s="103"/>
      <c r="G136" s="104"/>
      <c r="H136" s="112"/>
      <c r="I136" s="119"/>
      <c r="J136" s="121"/>
      <c r="K136" s="102"/>
      <c r="L136" s="101"/>
      <c r="M136" s="102"/>
      <c r="N136" s="102"/>
      <c r="O136" s="98"/>
      <c r="P136" s="92"/>
      <c r="Q136" s="98"/>
      <c r="R136" s="102"/>
      <c r="S136" s="102"/>
      <c r="T136" s="100"/>
      <c r="U136" s="117"/>
      <c r="V136" s="89"/>
    </row>
    <row r="137" spans="1:22" ht="27.75" customHeight="1">
      <c r="A137" s="1"/>
      <c r="B137" s="90"/>
      <c r="C137" s="103"/>
      <c r="D137" s="103"/>
      <c r="E137" s="103" t="s">
        <v>66</v>
      </c>
      <c r="F137" s="103"/>
      <c r="G137" s="104"/>
      <c r="H137" s="105" t="s">
        <v>67</v>
      </c>
      <c r="I137" s="119"/>
      <c r="J137" s="122"/>
      <c r="K137" s="106"/>
      <c r="L137" s="101"/>
      <c r="M137" s="102"/>
      <c r="N137" s="115"/>
      <c r="O137" s="98"/>
      <c r="P137" s="98"/>
      <c r="Q137" s="97"/>
      <c r="R137" s="107"/>
      <c r="S137" s="107"/>
      <c r="T137" s="100"/>
      <c r="U137" s="117"/>
      <c r="V137" s="89"/>
    </row>
    <row r="138" spans="1:22" ht="27.75" customHeight="1">
      <c r="A138" s="1"/>
      <c r="B138" s="90"/>
      <c r="C138" s="103"/>
      <c r="D138" s="103"/>
      <c r="E138" s="103"/>
      <c r="F138" s="103"/>
      <c r="G138" s="104"/>
      <c r="H138" s="141" t="s">
        <v>46</v>
      </c>
      <c r="I138" s="119"/>
      <c r="J138" s="144">
        <f>+J145</f>
        <v>94103733</v>
      </c>
      <c r="K138" s="106">
        <f>+K145</f>
        <v>72399304</v>
      </c>
      <c r="L138" s="101"/>
      <c r="M138" s="102">
        <f>+M145</f>
        <v>167572</v>
      </c>
      <c r="N138" s="102">
        <f>SUM(J138:M138)</f>
        <v>166670609</v>
      </c>
      <c r="O138" s="98">
        <f>+O145</f>
        <v>12000000</v>
      </c>
      <c r="P138" s="98"/>
      <c r="Q138" s="97"/>
      <c r="R138" s="97">
        <f>SUM(O138:Q138)</f>
        <v>12000000</v>
      </c>
      <c r="S138" s="97">
        <f>+N138+R138</f>
        <v>178670609</v>
      </c>
      <c r="T138" s="100">
        <f>N138/S138*100</f>
        <v>93.28373028604834</v>
      </c>
      <c r="U138" s="117">
        <f>R138/S138*100</f>
        <v>6.716269713951665</v>
      </c>
      <c r="V138" s="89"/>
    </row>
    <row r="139" spans="1:22" ht="27.75" customHeight="1">
      <c r="A139" s="1"/>
      <c r="B139" s="90"/>
      <c r="C139" s="103"/>
      <c r="D139" s="103"/>
      <c r="E139" s="103"/>
      <c r="F139" s="103"/>
      <c r="G139" s="104"/>
      <c r="H139" s="141" t="s">
        <v>31</v>
      </c>
      <c r="I139" s="119"/>
      <c r="J139" s="121">
        <f aca="true" t="shared" si="26" ref="J139:M140">+J146</f>
        <v>94103733</v>
      </c>
      <c r="K139" s="106">
        <f t="shared" si="26"/>
        <v>71014892</v>
      </c>
      <c r="L139" s="101"/>
      <c r="M139" s="102">
        <f t="shared" si="26"/>
        <v>167572</v>
      </c>
      <c r="N139" s="102">
        <f>SUM(J139:M139)</f>
        <v>165286197</v>
      </c>
      <c r="O139" s="98">
        <f>+O146</f>
        <v>12000000</v>
      </c>
      <c r="P139" s="98"/>
      <c r="Q139" s="97"/>
      <c r="R139" s="101">
        <f>SUM(O139:Q139)</f>
        <v>12000000</v>
      </c>
      <c r="S139" s="101">
        <f>+N139+R139</f>
        <v>177286197</v>
      </c>
      <c r="T139" s="100">
        <f>N139/S139*100</f>
        <v>93.23128353867278</v>
      </c>
      <c r="U139" s="117">
        <f>R139/S139*100</f>
        <v>6.768716461327218</v>
      </c>
      <c r="V139" s="89"/>
    </row>
    <row r="140" spans="1:22" ht="27.75" customHeight="1">
      <c r="A140" s="1"/>
      <c r="B140" s="90"/>
      <c r="C140" s="103"/>
      <c r="D140" s="103"/>
      <c r="E140" s="103"/>
      <c r="F140" s="103"/>
      <c r="G140" s="104"/>
      <c r="H140" s="141" t="s">
        <v>47</v>
      </c>
      <c r="I140" s="119"/>
      <c r="J140" s="121">
        <f t="shared" si="26"/>
        <v>80605618</v>
      </c>
      <c r="K140" s="113">
        <f t="shared" si="26"/>
        <v>49930128</v>
      </c>
      <c r="L140" s="101"/>
      <c r="M140" s="102">
        <f t="shared" si="26"/>
        <v>135826</v>
      </c>
      <c r="N140" s="102">
        <f>SUM(J140:M140)</f>
        <v>130671572</v>
      </c>
      <c r="O140" s="98">
        <f>+O147</f>
        <v>5273421</v>
      </c>
      <c r="P140" s="98"/>
      <c r="Q140" s="97"/>
      <c r="R140" s="101">
        <f>SUM(O140:Q140)</f>
        <v>5273421</v>
      </c>
      <c r="S140" s="101">
        <f>+N140+R140</f>
        <v>135944993</v>
      </c>
      <c r="T140" s="100">
        <f>N140/S140*100</f>
        <v>96.1209156118019</v>
      </c>
      <c r="U140" s="117">
        <f>R140/S140*100</f>
        <v>3.8790843881981</v>
      </c>
      <c r="V140" s="89"/>
    </row>
    <row r="141" spans="1:22" ht="27.75" customHeight="1">
      <c r="A141" s="1"/>
      <c r="B141" s="90"/>
      <c r="C141" s="103"/>
      <c r="D141" s="103"/>
      <c r="E141" s="103"/>
      <c r="F141" s="123"/>
      <c r="G141" s="119"/>
      <c r="H141" s="141" t="s">
        <v>48</v>
      </c>
      <c r="I141" s="119"/>
      <c r="J141" s="120">
        <f aca="true" t="shared" si="27" ref="J141:O141">IF(J140=0,IF(J138=0,0,1)*100,(J140/J138)*100)</f>
        <v>85.6561322599179</v>
      </c>
      <c r="K141" s="120">
        <f t="shared" si="27"/>
        <v>68.9649281711327</v>
      </c>
      <c r="L141" s="120">
        <f t="shared" si="27"/>
        <v>0</v>
      </c>
      <c r="M141" s="120">
        <f t="shared" si="27"/>
        <v>81.05530756928366</v>
      </c>
      <c r="N141" s="120">
        <f t="shared" si="27"/>
        <v>78.40108870064788</v>
      </c>
      <c r="O141" s="120">
        <f t="shared" si="27"/>
        <v>43.945175</v>
      </c>
      <c r="P141" s="113"/>
      <c r="Q141" s="114"/>
      <c r="R141" s="120">
        <f>IF(R140=0,IF(R138=0,0,1)*100,(R140/R138)*100)</f>
        <v>43.945175</v>
      </c>
      <c r="S141" s="114">
        <f>IF(S140=0,IF(S138=0,0,1)*100,(S140/S138)*100)</f>
        <v>76.08693660410594</v>
      </c>
      <c r="T141" s="100"/>
      <c r="U141" s="117"/>
      <c r="V141" s="89"/>
    </row>
    <row r="142" spans="1:22" ht="27.75" customHeight="1">
      <c r="A142" s="1"/>
      <c r="B142" s="90"/>
      <c r="C142" s="103"/>
      <c r="D142" s="103"/>
      <c r="E142" s="103"/>
      <c r="F142" s="123"/>
      <c r="G142" s="119"/>
      <c r="H142" s="141" t="s">
        <v>49</v>
      </c>
      <c r="I142" s="119"/>
      <c r="J142" s="120">
        <f aca="true" t="shared" si="28" ref="J142:O142">IF(J140=0,IF(J139=0,0,1)*100,(J140/J139)*100)</f>
        <v>85.6561322599179</v>
      </c>
      <c r="K142" s="114">
        <f t="shared" si="28"/>
        <v>70.30937679944653</v>
      </c>
      <c r="L142" s="114">
        <f t="shared" si="28"/>
        <v>0</v>
      </c>
      <c r="M142" s="114">
        <f t="shared" si="28"/>
        <v>81.05530756928366</v>
      </c>
      <c r="N142" s="114">
        <f t="shared" si="28"/>
        <v>79.05776427295983</v>
      </c>
      <c r="O142" s="114">
        <f t="shared" si="28"/>
        <v>43.945175</v>
      </c>
      <c r="P142" s="113"/>
      <c r="Q142" s="114"/>
      <c r="R142" s="114">
        <f>IF(R140=0,IF(R139=0,0,1)*100,(R140/R139)*100)</f>
        <v>43.945175</v>
      </c>
      <c r="S142" s="114">
        <f>IF(S140=0,IF(S139=0,0,1)*100,(S140/S139)*100)</f>
        <v>76.68109266284279</v>
      </c>
      <c r="T142" s="100"/>
      <c r="U142" s="117"/>
      <c r="V142" s="89"/>
    </row>
    <row r="143" spans="1:22" ht="27.75" customHeight="1">
      <c r="A143" s="1"/>
      <c r="B143" s="21"/>
      <c r="C143" s="21"/>
      <c r="D143" s="22"/>
      <c r="E143" s="23"/>
      <c r="F143" s="21"/>
      <c r="G143" s="24"/>
      <c r="H143" s="25"/>
      <c r="I143" s="2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8"/>
      <c r="U143" s="29"/>
      <c r="V143" s="89"/>
    </row>
    <row r="144" spans="1:22" ht="27.75" customHeight="1">
      <c r="A144" s="1"/>
      <c r="B144" s="21"/>
      <c r="C144" s="21"/>
      <c r="D144" s="22"/>
      <c r="E144" s="23"/>
      <c r="F144" s="143" t="s">
        <v>68</v>
      </c>
      <c r="G144" s="24"/>
      <c r="H144" s="25" t="s">
        <v>69</v>
      </c>
      <c r="I144" s="26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8"/>
      <c r="U144" s="28"/>
      <c r="V144" s="89"/>
    </row>
    <row r="145" spans="1:22" ht="27.75" customHeight="1">
      <c r="A145" s="1"/>
      <c r="B145" s="21"/>
      <c r="C145" s="21"/>
      <c r="D145" s="22"/>
      <c r="E145" s="23"/>
      <c r="F145" s="21"/>
      <c r="G145" s="24"/>
      <c r="H145" s="141" t="s">
        <v>46</v>
      </c>
      <c r="I145" s="26"/>
      <c r="J145" s="97">
        <v>94103733</v>
      </c>
      <c r="K145" s="97">
        <v>72399304</v>
      </c>
      <c r="L145" s="97"/>
      <c r="M145" s="97">
        <v>167572</v>
      </c>
      <c r="N145" s="97">
        <f>SUM(J145:M145)</f>
        <v>166670609</v>
      </c>
      <c r="O145" s="97">
        <v>12000000</v>
      </c>
      <c r="P145" s="27"/>
      <c r="Q145" s="27"/>
      <c r="R145" s="97">
        <f>+O145+P145+Q145</f>
        <v>12000000</v>
      </c>
      <c r="S145" s="97">
        <f>+N145+R145</f>
        <v>178670609</v>
      </c>
      <c r="T145" s="28">
        <f>N145/S145*100</f>
        <v>93.28373028604834</v>
      </c>
      <c r="U145" s="28">
        <f>R145/S145*100</f>
        <v>6.716269713951665</v>
      </c>
      <c r="V145" s="89"/>
    </row>
    <row r="146" spans="1:22" ht="27.75" customHeight="1">
      <c r="A146" s="1"/>
      <c r="B146" s="21"/>
      <c r="C146" s="21"/>
      <c r="D146" s="22"/>
      <c r="E146" s="23"/>
      <c r="F146" s="21"/>
      <c r="G146" s="24"/>
      <c r="H146" s="141" t="s">
        <v>31</v>
      </c>
      <c r="I146" s="26"/>
      <c r="J146" s="101">
        <v>94103733</v>
      </c>
      <c r="K146" s="101">
        <v>71014892</v>
      </c>
      <c r="L146" s="101"/>
      <c r="M146" s="101">
        <v>167572</v>
      </c>
      <c r="N146" s="101">
        <f>SUM(J146:M146)</f>
        <v>165286197</v>
      </c>
      <c r="O146" s="101">
        <v>12000000</v>
      </c>
      <c r="P146" s="27"/>
      <c r="Q146" s="27"/>
      <c r="R146" s="101">
        <f>+O146+P146+Q146</f>
        <v>12000000</v>
      </c>
      <c r="S146" s="101">
        <f>+N146+R146</f>
        <v>177286197</v>
      </c>
      <c r="T146" s="28">
        <f>N146/S146*100</f>
        <v>93.23128353867278</v>
      </c>
      <c r="U146" s="28">
        <f>R146/S146*100</f>
        <v>6.768716461327218</v>
      </c>
      <c r="V146" s="89"/>
    </row>
    <row r="147" spans="1:22" ht="27.75" customHeight="1">
      <c r="A147" s="1"/>
      <c r="B147" s="21"/>
      <c r="C147" s="21"/>
      <c r="D147" s="22"/>
      <c r="E147" s="23"/>
      <c r="F147" s="21"/>
      <c r="G147" s="24"/>
      <c r="H147" s="141" t="s">
        <v>47</v>
      </c>
      <c r="I147" s="26"/>
      <c r="J147" s="101">
        <v>80605618</v>
      </c>
      <c r="K147" s="101">
        <v>49930128</v>
      </c>
      <c r="L147" s="101"/>
      <c r="M147" s="101">
        <v>135826</v>
      </c>
      <c r="N147" s="101">
        <f>SUM(J147:M147)</f>
        <v>130671572</v>
      </c>
      <c r="O147" s="101">
        <v>5273421</v>
      </c>
      <c r="P147" s="27"/>
      <c r="Q147" s="27"/>
      <c r="R147" s="101">
        <f>+O147+P147+Q147</f>
        <v>5273421</v>
      </c>
      <c r="S147" s="101">
        <f>+N147+R147</f>
        <v>135944993</v>
      </c>
      <c r="T147" s="28">
        <f>N147/S147*100</f>
        <v>96.1209156118019</v>
      </c>
      <c r="U147" s="28">
        <f>R147/S147*100</f>
        <v>3.8790843881981</v>
      </c>
      <c r="V147" s="89"/>
    </row>
    <row r="148" spans="1:22" ht="27.75" customHeight="1">
      <c r="A148" s="1"/>
      <c r="B148" s="21"/>
      <c r="C148" s="21"/>
      <c r="D148" s="22"/>
      <c r="E148" s="23"/>
      <c r="F148" s="21"/>
      <c r="G148" s="24"/>
      <c r="H148" s="141" t="s">
        <v>48</v>
      </c>
      <c r="I148" s="26"/>
      <c r="J148" s="114">
        <f aca="true" t="shared" si="29" ref="J148:O148">IF(J147=0,IF(J145=0,0,1)*100,(J147/J145)*100)</f>
        <v>85.6561322599179</v>
      </c>
      <c r="K148" s="114">
        <f t="shared" si="29"/>
        <v>68.9649281711327</v>
      </c>
      <c r="L148" s="114">
        <f t="shared" si="29"/>
        <v>0</v>
      </c>
      <c r="M148" s="114">
        <f t="shared" si="29"/>
        <v>81.05530756928366</v>
      </c>
      <c r="N148" s="114">
        <f t="shared" si="29"/>
        <v>78.40108870064788</v>
      </c>
      <c r="O148" s="114">
        <f t="shared" si="29"/>
        <v>43.945175</v>
      </c>
      <c r="P148" s="27"/>
      <c r="Q148" s="27"/>
      <c r="R148" s="114">
        <f>IF(R147=0,IF(R145=0,0,1)*100,(R147/R145)*100)</f>
        <v>43.945175</v>
      </c>
      <c r="S148" s="114">
        <f>IF(S147=0,IF(S145=0,0,1)*100,(S147/S145)*100)</f>
        <v>76.08693660410594</v>
      </c>
      <c r="T148" s="28"/>
      <c r="U148" s="28"/>
      <c r="V148" s="89"/>
    </row>
    <row r="149" spans="1:22" ht="27.75" customHeight="1">
      <c r="A149" s="1"/>
      <c r="B149" s="21"/>
      <c r="C149" s="21"/>
      <c r="D149" s="22"/>
      <c r="E149" s="23"/>
      <c r="F149" s="21"/>
      <c r="G149" s="24"/>
      <c r="H149" s="141" t="s">
        <v>49</v>
      </c>
      <c r="I149" s="26"/>
      <c r="J149" s="114">
        <f aca="true" t="shared" si="30" ref="J149:O149">IF(J147=0,IF(J146=0,0,1)*100,(J147/J146)*100)</f>
        <v>85.6561322599179</v>
      </c>
      <c r="K149" s="114">
        <f t="shared" si="30"/>
        <v>70.30937679944653</v>
      </c>
      <c r="L149" s="114">
        <f t="shared" si="30"/>
        <v>0</v>
      </c>
      <c r="M149" s="114">
        <f t="shared" si="30"/>
        <v>81.05530756928366</v>
      </c>
      <c r="N149" s="114">
        <f t="shared" si="30"/>
        <v>79.05776427295983</v>
      </c>
      <c r="O149" s="114">
        <f t="shared" si="30"/>
        <v>43.945175</v>
      </c>
      <c r="P149" s="27"/>
      <c r="Q149" s="27"/>
      <c r="R149" s="114">
        <f>IF(R147=0,IF(R146=0,0,1)*100,(R147/R146)*100)</f>
        <v>43.945175</v>
      </c>
      <c r="S149" s="114">
        <f>IF(S147=0,IF(S146=0,0,1)*100,(S147/S146)*100)</f>
        <v>76.68109266284279</v>
      </c>
      <c r="T149" s="28"/>
      <c r="U149" s="28"/>
      <c r="V149" s="89"/>
    </row>
    <row r="150" spans="1:22" ht="27.75" customHeight="1">
      <c r="A150" s="1"/>
      <c r="B150" s="21"/>
      <c r="C150" s="21"/>
      <c r="D150" s="22"/>
      <c r="E150" s="23"/>
      <c r="F150" s="21"/>
      <c r="G150" s="24"/>
      <c r="H150" s="25"/>
      <c r="I150" s="26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8"/>
      <c r="U150" s="28"/>
      <c r="V150" s="89"/>
    </row>
    <row r="151" spans="1:22" ht="27.75" customHeight="1">
      <c r="A151" s="1"/>
      <c r="B151" s="21"/>
      <c r="C151" s="21"/>
      <c r="D151" s="22"/>
      <c r="E151" s="23"/>
      <c r="F151" s="21"/>
      <c r="G151" s="24"/>
      <c r="H151" s="25"/>
      <c r="I151" s="26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8"/>
      <c r="U151" s="28"/>
      <c r="V151" s="89"/>
    </row>
    <row r="152" spans="1:22" ht="27.75" customHeight="1">
      <c r="A152" s="1"/>
      <c r="B152" s="21"/>
      <c r="C152" s="21"/>
      <c r="D152" s="22"/>
      <c r="E152" s="23"/>
      <c r="F152" s="21"/>
      <c r="G152" s="24"/>
      <c r="H152" s="25"/>
      <c r="I152" s="26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8"/>
      <c r="U152" s="28"/>
      <c r="V152" s="89"/>
    </row>
    <row r="153" spans="1:22" ht="27.75" customHeight="1">
      <c r="A153" s="1"/>
      <c r="B153" s="21"/>
      <c r="C153" s="21"/>
      <c r="D153" s="22"/>
      <c r="E153" s="23"/>
      <c r="F153" s="21"/>
      <c r="G153" s="24"/>
      <c r="H153" s="25" t="s">
        <v>73</v>
      </c>
      <c r="I153" s="26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8"/>
      <c r="U153" s="28"/>
      <c r="V153" s="89"/>
    </row>
    <row r="154" spans="1:22" ht="27.75" customHeight="1">
      <c r="A154" s="1"/>
      <c r="B154" s="21"/>
      <c r="C154" s="21"/>
      <c r="D154" s="22"/>
      <c r="E154" s="23"/>
      <c r="F154" s="21"/>
      <c r="G154" s="24"/>
      <c r="H154" s="25"/>
      <c r="I154" s="26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8"/>
      <c r="U154" s="28"/>
      <c r="V154" s="89"/>
    </row>
    <row r="155" spans="1:22" ht="27.75" customHeight="1">
      <c r="A155" s="1"/>
      <c r="B155" s="21"/>
      <c r="C155" s="21"/>
      <c r="D155" s="22"/>
      <c r="E155" s="23"/>
      <c r="F155" s="21"/>
      <c r="G155" s="24"/>
      <c r="H155" s="25"/>
      <c r="I155" s="26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8"/>
      <c r="U155" s="28"/>
      <c r="V155" s="89"/>
    </row>
    <row r="156" spans="1:22" ht="27.75" customHeight="1">
      <c r="A156" s="1"/>
      <c r="B156" s="30"/>
      <c r="C156" s="30"/>
      <c r="D156" s="30"/>
      <c r="E156" s="30"/>
      <c r="F156" s="30"/>
      <c r="G156" s="146"/>
      <c r="H156" s="145"/>
      <c r="I156" s="32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/>
      <c r="U156" s="34"/>
      <c r="V156" s="124"/>
    </row>
    <row r="157" spans="1:22" ht="23.25">
      <c r="A157" s="8" t="s">
        <v>20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 t="s">
        <v>20</v>
      </c>
    </row>
    <row r="158" spans="1:22" ht="23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9"/>
      <c r="S158" s="9"/>
      <c r="T158" s="9"/>
      <c r="U158" s="9"/>
      <c r="V158" s="8"/>
    </row>
    <row r="159" spans="1:22" ht="23.25">
      <c r="A159" s="8"/>
      <c r="B159" s="10"/>
      <c r="C159" s="10"/>
      <c r="D159" s="10"/>
      <c r="E159" s="10"/>
      <c r="F159" s="10"/>
      <c r="G159" s="8"/>
      <c r="H159" s="8"/>
      <c r="I159" s="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8"/>
    </row>
    <row r="160" spans="1:22" ht="23.25">
      <c r="A160" s="8"/>
      <c r="B160" s="10"/>
      <c r="C160" s="10"/>
      <c r="D160" s="10"/>
      <c r="E160" s="10"/>
      <c r="F160" s="10"/>
      <c r="G160" s="8"/>
      <c r="H160" s="11"/>
      <c r="I160" s="8"/>
      <c r="J160" s="12"/>
      <c r="K160" s="12"/>
      <c r="L160" s="12"/>
      <c r="M160" s="12"/>
      <c r="N160" s="12"/>
      <c r="O160" s="13"/>
      <c r="P160" s="13"/>
      <c r="Q160" s="13"/>
      <c r="R160" s="12"/>
      <c r="S160" s="14"/>
      <c r="T160" s="14"/>
      <c r="U160" s="14"/>
      <c r="V160" s="8"/>
    </row>
    <row r="161" spans="1:22" ht="23.25">
      <c r="A161" s="8"/>
      <c r="B161" s="15"/>
      <c r="C161" s="15"/>
      <c r="D161" s="15"/>
      <c r="E161" s="15"/>
      <c r="F161" s="15"/>
      <c r="G161" s="8"/>
      <c r="H161" s="10"/>
      <c r="I161" s="8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8"/>
    </row>
    <row r="162" spans="1:22" ht="23.25">
      <c r="A162" s="8"/>
      <c r="B162" s="15"/>
      <c r="C162" s="15"/>
      <c r="D162" s="15"/>
      <c r="E162" s="15"/>
      <c r="F162" s="15"/>
      <c r="G162" s="8"/>
      <c r="H162" s="15"/>
      <c r="I162" s="8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8"/>
    </row>
    <row r="163" spans="1:22" ht="23.25">
      <c r="A163" s="8"/>
      <c r="B163" s="16"/>
      <c r="C163" s="16"/>
      <c r="D163" s="16"/>
      <c r="E163" s="16"/>
      <c r="F163" s="16"/>
      <c r="G163" s="17"/>
      <c r="H163" s="17"/>
      <c r="I163" s="17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8"/>
    </row>
    <row r="164" spans="1:22" ht="23.25">
      <c r="A164" s="8"/>
      <c r="B164" s="16"/>
      <c r="C164" s="16"/>
      <c r="D164" s="16"/>
      <c r="E164" s="16"/>
      <c r="F164" s="16"/>
      <c r="G164" s="17"/>
      <c r="H164" s="17"/>
      <c r="I164" s="17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8"/>
    </row>
    <row r="165" spans="1:22" ht="23.25">
      <c r="A165" s="8"/>
      <c r="B165" s="16"/>
      <c r="C165" s="16"/>
      <c r="D165" s="16"/>
      <c r="E165" s="16"/>
      <c r="F165" s="16"/>
      <c r="G165" s="17"/>
      <c r="H165" s="18"/>
      <c r="I165" s="1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8"/>
    </row>
    <row r="166" spans="1:22" ht="23.25">
      <c r="A166" s="8"/>
      <c r="B166" s="16"/>
      <c r="C166" s="16"/>
      <c r="D166" s="16"/>
      <c r="E166" s="16"/>
      <c r="F166" s="16"/>
      <c r="G166" s="17"/>
      <c r="H166" s="18"/>
      <c r="I166" s="1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8"/>
    </row>
    <row r="167" spans="1:22" ht="23.25">
      <c r="A167" s="8"/>
      <c r="B167" s="16"/>
      <c r="C167" s="16"/>
      <c r="D167" s="16"/>
      <c r="E167" s="16"/>
      <c r="F167" s="16"/>
      <c r="G167" s="17"/>
      <c r="H167" s="17"/>
      <c r="I167" s="17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8"/>
    </row>
    <row r="168" spans="1:22" ht="23.25">
      <c r="A168" s="8"/>
      <c r="B168" s="16"/>
      <c r="C168" s="16"/>
      <c r="D168" s="16"/>
      <c r="E168" s="16"/>
      <c r="F168" s="16"/>
      <c r="G168" s="17"/>
      <c r="H168" s="17"/>
      <c r="I168" s="17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8"/>
    </row>
    <row r="169" spans="1:22" ht="23.25">
      <c r="A169" s="8"/>
      <c r="B169" s="16"/>
      <c r="C169" s="16"/>
      <c r="D169" s="16"/>
      <c r="E169" s="16"/>
      <c r="F169" s="16"/>
      <c r="G169" s="17"/>
      <c r="H169" s="17"/>
      <c r="I169" s="17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8"/>
    </row>
    <row r="170" spans="1:22" ht="23.25">
      <c r="A170" s="8"/>
      <c r="B170" s="16"/>
      <c r="C170" s="16"/>
      <c r="D170" s="16"/>
      <c r="E170" s="16"/>
      <c r="F170" s="16"/>
      <c r="G170" s="17"/>
      <c r="H170" s="17"/>
      <c r="I170" s="17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8"/>
    </row>
    <row r="171" spans="1:22" ht="23.25">
      <c r="A171" s="8"/>
      <c r="B171" s="16"/>
      <c r="C171" s="16"/>
      <c r="D171" s="16"/>
      <c r="E171" s="16"/>
      <c r="F171" s="16"/>
      <c r="G171" s="17"/>
      <c r="H171" s="17"/>
      <c r="I171" s="17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8"/>
    </row>
    <row r="172" spans="1:22" ht="23.25">
      <c r="A172" s="8"/>
      <c r="B172" s="16"/>
      <c r="C172" s="16"/>
      <c r="D172" s="16"/>
      <c r="E172" s="16"/>
      <c r="F172" s="16"/>
      <c r="G172" s="17"/>
      <c r="H172" s="17"/>
      <c r="I172" s="17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8"/>
    </row>
    <row r="173" spans="1:22" ht="23.25">
      <c r="A173" s="8"/>
      <c r="B173" s="16"/>
      <c r="C173" s="16"/>
      <c r="D173" s="16"/>
      <c r="E173" s="16"/>
      <c r="F173" s="16"/>
      <c r="G173" s="17"/>
      <c r="H173" s="17"/>
      <c r="I173" s="17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8"/>
    </row>
    <row r="174" spans="1:22" ht="23.25">
      <c r="A174" s="8"/>
      <c r="B174" s="16"/>
      <c r="C174" s="16"/>
      <c r="D174" s="16"/>
      <c r="E174" s="16"/>
      <c r="F174" s="16"/>
      <c r="G174" s="17"/>
      <c r="H174" s="17"/>
      <c r="I174" s="17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8"/>
    </row>
    <row r="175" spans="1:22" ht="23.25">
      <c r="A175" s="8"/>
      <c r="B175" s="16"/>
      <c r="C175" s="16"/>
      <c r="D175" s="16"/>
      <c r="E175" s="16"/>
      <c r="F175" s="16"/>
      <c r="G175" s="17"/>
      <c r="H175" s="17"/>
      <c r="I175" s="17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8"/>
    </row>
    <row r="176" spans="1:22" ht="23.25">
      <c r="A176" s="8"/>
      <c r="B176" s="16"/>
      <c r="C176" s="16"/>
      <c r="D176" s="16"/>
      <c r="E176" s="16"/>
      <c r="F176" s="16"/>
      <c r="G176" s="17"/>
      <c r="H176" s="17"/>
      <c r="I176" s="17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8"/>
    </row>
    <row r="177" spans="1:22" ht="23.25">
      <c r="A177" s="8"/>
      <c r="B177" s="16"/>
      <c r="C177" s="16"/>
      <c r="D177" s="16"/>
      <c r="E177" s="16"/>
      <c r="F177" s="16"/>
      <c r="G177" s="17"/>
      <c r="H177" s="17"/>
      <c r="I177" s="17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8"/>
    </row>
    <row r="178" spans="1:22" ht="23.25">
      <c r="A178" s="8"/>
      <c r="B178" s="16"/>
      <c r="C178" s="16"/>
      <c r="D178" s="16"/>
      <c r="E178" s="16"/>
      <c r="F178" s="16"/>
      <c r="G178" s="17"/>
      <c r="H178" s="17"/>
      <c r="I178" s="17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8"/>
    </row>
    <row r="179" spans="1:22" ht="23.25">
      <c r="A179" s="8"/>
      <c r="B179" s="16"/>
      <c r="C179" s="16"/>
      <c r="D179" s="16"/>
      <c r="E179" s="16"/>
      <c r="F179" s="16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23.25">
      <c r="A180" s="8"/>
      <c r="B180" s="16"/>
      <c r="C180" s="16"/>
      <c r="D180" s="16"/>
      <c r="E180" s="16"/>
      <c r="F180" s="16"/>
      <c r="G180" s="17"/>
      <c r="H180" s="17"/>
      <c r="I180" s="17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8"/>
    </row>
    <row r="181" spans="1:22" ht="23.25">
      <c r="A181" s="8"/>
      <c r="B181" s="16"/>
      <c r="C181" s="16"/>
      <c r="D181" s="16"/>
      <c r="E181" s="16"/>
      <c r="F181" s="16"/>
      <c r="G181" s="17"/>
      <c r="H181" s="17"/>
      <c r="I181" s="17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8"/>
    </row>
    <row r="182" spans="1:22" ht="23.25">
      <c r="A182" s="8"/>
      <c r="B182" s="16"/>
      <c r="C182" s="16"/>
      <c r="D182" s="16"/>
      <c r="E182" s="16"/>
      <c r="F182" s="16"/>
      <c r="G182" s="17"/>
      <c r="H182" s="17"/>
      <c r="I182" s="17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8"/>
    </row>
    <row r="183" spans="1:22" ht="23.25">
      <c r="A183" s="8"/>
      <c r="B183" s="16"/>
      <c r="C183" s="16"/>
      <c r="D183" s="16"/>
      <c r="E183" s="16"/>
      <c r="F183" s="16"/>
      <c r="G183" s="17"/>
      <c r="H183" s="17"/>
      <c r="I183" s="1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8"/>
    </row>
    <row r="184" spans="1:22" ht="23.25">
      <c r="A184" s="8"/>
      <c r="B184" s="16"/>
      <c r="C184" s="16"/>
      <c r="D184" s="16"/>
      <c r="E184" s="16"/>
      <c r="F184" s="16"/>
      <c r="G184" s="17"/>
      <c r="H184" s="17"/>
      <c r="I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8"/>
    </row>
    <row r="185" spans="1:22" ht="23.25">
      <c r="A185" s="8"/>
      <c r="B185" s="16"/>
      <c r="C185" s="16"/>
      <c r="D185" s="16"/>
      <c r="E185" s="16"/>
      <c r="F185" s="16"/>
      <c r="G185" s="17"/>
      <c r="H185" s="17"/>
      <c r="I185" s="1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8"/>
    </row>
    <row r="186" spans="1:22" ht="23.25">
      <c r="A186" s="8"/>
      <c r="B186" s="16"/>
      <c r="C186" s="16"/>
      <c r="D186" s="16"/>
      <c r="E186" s="16"/>
      <c r="F186" s="16"/>
      <c r="G186" s="17"/>
      <c r="H186" s="17"/>
      <c r="I186" s="17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8"/>
    </row>
    <row r="187" spans="1:22" ht="23.25">
      <c r="A187" s="8"/>
      <c r="B187" s="16"/>
      <c r="C187" s="16"/>
      <c r="D187" s="16"/>
      <c r="E187" s="16"/>
      <c r="F187" s="16"/>
      <c r="G187" s="17"/>
      <c r="H187" s="17"/>
      <c r="I187" s="17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8"/>
    </row>
    <row r="188" spans="1:22" ht="23.25">
      <c r="A188" s="8"/>
      <c r="B188" s="16"/>
      <c r="C188" s="16"/>
      <c r="D188" s="16"/>
      <c r="E188" s="16"/>
      <c r="F188" s="16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23.25">
      <c r="A189" s="8"/>
      <c r="B189" s="16"/>
      <c r="C189" s="16"/>
      <c r="D189" s="16"/>
      <c r="E189" s="16"/>
      <c r="F189" s="16"/>
      <c r="G189" s="17"/>
      <c r="H189" s="17"/>
      <c r="I189" s="17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8"/>
    </row>
    <row r="190" spans="1:22" ht="23.25">
      <c r="A190" s="8"/>
      <c r="B190" s="16"/>
      <c r="C190" s="16"/>
      <c r="D190" s="16"/>
      <c r="E190" s="16"/>
      <c r="F190" s="16"/>
      <c r="G190" s="17"/>
      <c r="H190" s="17"/>
      <c r="I190" s="17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8"/>
    </row>
    <row r="191" spans="1:22" ht="23.25">
      <c r="A191" s="8"/>
      <c r="B191" s="16"/>
      <c r="C191" s="16"/>
      <c r="D191" s="16"/>
      <c r="E191" s="16"/>
      <c r="F191" s="16"/>
      <c r="G191" s="17"/>
      <c r="H191" s="17"/>
      <c r="I191" s="17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8"/>
    </row>
    <row r="192" spans="1:22" ht="23.25">
      <c r="A192" s="8"/>
      <c r="B192" s="16"/>
      <c r="C192" s="16"/>
      <c r="D192" s="16"/>
      <c r="E192" s="16"/>
      <c r="F192" s="16"/>
      <c r="G192" s="17"/>
      <c r="H192" s="17"/>
      <c r="I192" s="17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8"/>
    </row>
    <row r="193" spans="1:22" ht="23.25">
      <c r="A193" s="8"/>
      <c r="B193" s="16"/>
      <c r="C193" s="16"/>
      <c r="D193" s="16"/>
      <c r="E193" s="16"/>
      <c r="F193" s="16"/>
      <c r="G193" s="17"/>
      <c r="H193" s="17"/>
      <c r="I193" s="17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8"/>
    </row>
    <row r="194" spans="1:22" ht="23.25">
      <c r="A194" s="8"/>
      <c r="B194" s="16"/>
      <c r="C194" s="16"/>
      <c r="D194" s="16"/>
      <c r="E194" s="16"/>
      <c r="F194" s="16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23.25">
      <c r="A195" s="8"/>
      <c r="B195" s="16"/>
      <c r="C195" s="16"/>
      <c r="D195" s="16"/>
      <c r="E195" s="16"/>
      <c r="F195" s="16"/>
      <c r="G195" s="17"/>
      <c r="H195" s="17"/>
      <c r="I195" s="17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8"/>
    </row>
    <row r="196" spans="1:22" ht="23.25">
      <c r="A196" s="8"/>
      <c r="B196" s="16"/>
      <c r="C196" s="16"/>
      <c r="D196" s="16"/>
      <c r="E196" s="16"/>
      <c r="F196" s="16"/>
      <c r="G196" s="17"/>
      <c r="H196" s="17"/>
      <c r="I196" s="17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8"/>
    </row>
    <row r="197" spans="1:22" ht="23.25">
      <c r="A197" s="8"/>
      <c r="B197" s="16"/>
      <c r="C197" s="16"/>
      <c r="D197" s="16"/>
      <c r="E197" s="16"/>
      <c r="F197" s="16"/>
      <c r="G197" s="17"/>
      <c r="H197" s="17"/>
      <c r="I197" s="17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8"/>
    </row>
    <row r="198" spans="1:22" ht="23.25">
      <c r="A198" s="8"/>
      <c r="B198" s="16"/>
      <c r="C198" s="16"/>
      <c r="D198" s="16"/>
      <c r="E198" s="16"/>
      <c r="F198" s="16"/>
      <c r="G198" s="17"/>
      <c r="H198" s="17"/>
      <c r="I198" s="17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8"/>
    </row>
    <row r="199" spans="1:22" ht="23.25">
      <c r="A199" s="8"/>
      <c r="B199" s="16"/>
      <c r="C199" s="16"/>
      <c r="D199" s="16"/>
      <c r="E199" s="16"/>
      <c r="F199" s="16"/>
      <c r="G199" s="17"/>
      <c r="H199" s="17"/>
      <c r="I199" s="17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8"/>
    </row>
    <row r="200" spans="1:22" ht="23.25">
      <c r="A200" s="8"/>
      <c r="B200" s="16"/>
      <c r="C200" s="16"/>
      <c r="D200" s="16"/>
      <c r="E200" s="16"/>
      <c r="F200" s="16"/>
      <c r="G200" s="17"/>
      <c r="H200" s="17"/>
      <c r="I200" s="1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8"/>
    </row>
    <row r="201" spans="1:22" ht="23.25">
      <c r="A201" s="8"/>
      <c r="B201" s="16"/>
      <c r="C201" s="16"/>
      <c r="D201" s="16"/>
      <c r="E201" s="16"/>
      <c r="F201" s="16"/>
      <c r="G201" s="17"/>
      <c r="H201" s="17"/>
      <c r="I201" s="1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8"/>
    </row>
    <row r="202" spans="2:22" ht="23.25">
      <c r="B202" s="8"/>
      <c r="C202" s="8"/>
      <c r="D202" s="8"/>
      <c r="E202" s="8"/>
      <c r="F202" s="8"/>
      <c r="G202" s="8"/>
      <c r="H202" s="8"/>
      <c r="I202" s="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8"/>
    </row>
  </sheetData>
  <sheetProtection/>
  <mergeCells count="8">
    <mergeCell ref="H113:H114"/>
    <mergeCell ref="H121:H123"/>
    <mergeCell ref="L1:N1"/>
    <mergeCell ref="S7:U7"/>
    <mergeCell ref="T8:U8"/>
    <mergeCell ref="H96:H97"/>
    <mergeCell ref="H104:H106"/>
    <mergeCell ref="H46:H47"/>
  </mergeCells>
  <printOptions/>
  <pageMargins left="0.4724409448818898" right="0.4724409448818898" top="0.984251968503937" bottom="0.7874015748031497" header="0" footer="0"/>
  <pageSetup fitToHeight="3" horizontalDpi="600" verticalDpi="600" orientation="landscape" scale="25" r:id="rId3"/>
  <ignoredErrors>
    <ignoredError sqref="N138:N140 L90:L92 N90:N92 N69:N70 N76:N78 N62:N63 N55:N57 N12:N14 N72" formula="1"/>
    <ignoredError sqref="E137 C25 B18 D32 E39 B54 C61 D68 E75 E89 B82:E8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Carlos López Zavala</cp:lastModifiedBy>
  <cp:lastPrinted>2013-04-21T23:48:14Z</cp:lastPrinted>
  <dcterms:created xsi:type="dcterms:W3CDTF">2010-04-17T18:31:59Z</dcterms:created>
  <dcterms:modified xsi:type="dcterms:W3CDTF">2013-04-24T23:03:41Z</dcterms:modified>
  <cp:category/>
  <cp:version/>
  <cp:contentType/>
  <cp:contentStatus/>
</cp:coreProperties>
</file>