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90" activeTab="0"/>
  </bookViews>
  <sheets>
    <sheet name="HAN" sheetId="1" r:id="rId1"/>
  </sheets>
  <definedNames>
    <definedName name="_Fill" hidden="1">#REF!</definedName>
    <definedName name="A_impresión_IM">#REF!</definedName>
    <definedName name="_xlnm.Print_Area" localSheetId="0">'HAN'!$A$1:$V$150</definedName>
    <definedName name="DIFERENCIAS">#N/A</definedName>
    <definedName name="FORM" localSheetId="0">'HAN'!$A$151</definedName>
    <definedName name="FORM">#REF!</definedName>
    <definedName name="_xlnm.Print_Titles" localSheetId="0">'HAN'!$6:$10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<sst xmlns="http://schemas.openxmlformats.org/spreadsheetml/2006/main" count="173" uniqueCount="76">
  <si>
    <t>(Pesos)</t>
  </si>
  <si>
    <t>CATEGORÍAS</t>
  </si>
  <si>
    <t>G A S T O    C O R R I E N T E</t>
  </si>
  <si>
    <t>G A S T O   D E   I N V E R S I Ó N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</si>
  <si>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</si>
  <si>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</si>
  <si>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</si>
  <si>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</si>
  <si>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</si>
  <si>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</si>
  <si>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</si>
  <si>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</si>
  <si>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</si>
  <si>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</si>
  <si>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</si>
  <si>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</si>
  <si>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</si>
  <si>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</si>
  <si>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</si>
  <si>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</si>
  <si>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</si>
  <si>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</si>
  <si>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</si>
  <si>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</si>
  <si>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</si>
  <si>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</si>
  <si>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</t>
  </si>
  <si>
    <t>TOTAL ORIGINAL</t>
  </si>
  <si>
    <t>TOTAL MODIFICADO</t>
  </si>
  <si>
    <t>TOTAL EJERCIDO</t>
  </si>
  <si>
    <t>PORCENTAJE DE EJERCICIO EJER/ORIG</t>
  </si>
  <si>
    <t>PORCENTAJE DE EJERCICIO EJER/MOD</t>
  </si>
  <si>
    <t>1</t>
  </si>
  <si>
    <t>GOBIERNO</t>
  </si>
  <si>
    <t xml:space="preserve">  Original</t>
  </si>
  <si>
    <t xml:space="preserve">  Modificado</t>
  </si>
  <si>
    <t xml:space="preserve">  Ejercido </t>
  </si>
  <si>
    <t xml:space="preserve">  Porcentaje de Ejercicio Ejer/Orig</t>
  </si>
  <si>
    <t xml:space="preserve">  Porcentaje de Ejercicio Ejer/Modif</t>
  </si>
  <si>
    <t>3</t>
  </si>
  <si>
    <t>oordinación de la Politica de Gobierno</t>
  </si>
  <si>
    <t>04</t>
  </si>
  <si>
    <t>Función  Pública</t>
  </si>
  <si>
    <t>001</t>
  </si>
  <si>
    <t>Función Pública y Buen Gobierno</t>
  </si>
  <si>
    <t>0001</t>
  </si>
  <si>
    <t>Actividades de apoyo a  la Función Pública y Buen  Gobierno</t>
  </si>
  <si>
    <t xml:space="preserve">DESARROLLO ECONOMICO </t>
  </si>
  <si>
    <t>2</t>
  </si>
  <si>
    <t>Agropecuaria, Silvicola, Pesca y Caza</t>
  </si>
  <si>
    <t>06</t>
  </si>
  <si>
    <t xml:space="preserve">Apoyo Financiero a la Banca y Seguro Agropecuario </t>
  </si>
  <si>
    <t>002</t>
  </si>
  <si>
    <t xml:space="preserve">Servicios de Apoyo Administrativo </t>
  </si>
  <si>
    <t>M001</t>
  </si>
  <si>
    <t>Actividades de Apoyo Administrativo</t>
  </si>
  <si>
    <t>018</t>
  </si>
  <si>
    <t>Financiamiento y Fomento al Sector Rural</t>
  </si>
  <si>
    <t>F001</t>
  </si>
  <si>
    <t xml:space="preserve">Programa de Garantías Liquidas </t>
  </si>
  <si>
    <t>F002</t>
  </si>
  <si>
    <t>Programa Integral de Formación Capacitación y Consultoria para Productores e Intermediarios Financieros Rurales</t>
  </si>
  <si>
    <t>F029</t>
  </si>
  <si>
    <t xml:space="preserve">Constitución y Operación de Unidades de Promoción de Crédito </t>
  </si>
  <si>
    <t>F30</t>
  </si>
  <si>
    <t>Reducción de  Costos Acceso al Crédito</t>
  </si>
  <si>
    <t>101</t>
  </si>
  <si>
    <t>Financiamiento y Recuperación de Banca de Desarrollo</t>
  </si>
  <si>
    <t>F003</t>
  </si>
  <si>
    <t>Créditos a Productores e Intermediarios Financieros del Sector Rural (Financiera Rural)</t>
  </si>
  <si>
    <t>F004</t>
  </si>
  <si>
    <t>Recuperación de Cartera de Productores e Intermediarios Financieros del Sector Rural (Financiera Rural)</t>
  </si>
  <si>
    <t>K027</t>
  </si>
  <si>
    <t>Mantenimiento de Infraestructura</t>
  </si>
  <si>
    <t>GASTO PROGRAMABLE FLUJO</t>
  </si>
  <si>
    <t xml:space="preserve">FINANCIERA RURAL 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</si>
</sst>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  <numFmt numFmtId="218" formatCode="###\ ###\ ###\ ###\ ###\ ##0"/>
  </numFmts>
  <fonts count="40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0"/>
      <name val="Arial"/>
      <family val="2"/>
    </font>
    <font>
      <u val="single"/>
      <sz val="19"/>
      <color indexed="8"/>
      <name val="Arial"/>
      <family val="2"/>
    </font>
    <font>
      <sz val="20"/>
      <color indexed="8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6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2" xfId="0" applyNumberFormat="1" applyFont="1" applyFill="1" applyBorder="1" applyAlignment="1">
      <alignment vertical="top"/>
    </xf>
    <xf numFmtId="49" fontId="29" fillId="0" borderId="13" xfId="0" applyNumberFormat="1" applyFont="1" applyFill="1" applyBorder="1" applyAlignment="1">
      <alignment vertical="top"/>
    </xf>
    <xf numFmtId="209" fontId="29" fillId="0" borderId="10" xfId="0" applyNumberFormat="1" applyFont="1" applyFill="1" applyBorder="1" applyAlignment="1">
      <alignment vertical="top"/>
    </xf>
    <xf numFmtId="0" fontId="29" fillId="0" borderId="10" xfId="0" applyNumberFormat="1" applyFont="1" applyFill="1" applyBorder="1" applyAlignment="1">
      <alignment vertical="top"/>
    </xf>
    <xf numFmtId="168" fontId="0" fillId="24" borderId="14" xfId="0" applyNumberFormat="1" applyFont="1" applyFill="1" applyBorder="1" applyAlignment="1">
      <alignment horizontal="centerContinuous" vertical="center"/>
    </xf>
    <xf numFmtId="168" fontId="0" fillId="24" borderId="15" xfId="0" applyNumberFormat="1" applyFont="1" applyFill="1" applyBorder="1" applyAlignment="1">
      <alignment horizontal="centerContinuous" vertical="center"/>
    </xf>
    <xf numFmtId="168" fontId="0" fillId="24" borderId="14" xfId="0" applyNumberFormat="1" applyFont="1" applyFill="1" applyBorder="1" applyAlignment="1">
      <alignment vertical="center"/>
    </xf>
    <xf numFmtId="168" fontId="0" fillId="24" borderId="15" xfId="0" applyNumberFormat="1" applyFont="1" applyFill="1" applyBorder="1" applyAlignment="1">
      <alignment vertical="center"/>
    </xf>
    <xf numFmtId="168" fontId="0" fillId="24" borderId="16" xfId="0" applyNumberFormat="1" applyFont="1" applyFill="1" applyBorder="1" applyAlignment="1">
      <alignment vertical="center"/>
    </xf>
    <xf numFmtId="168" fontId="0" fillId="24" borderId="17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8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9" xfId="0" applyNumberFormat="1" applyFont="1" applyFill="1" applyBorder="1" applyAlignment="1">
      <alignment vertical="center"/>
    </xf>
    <xf numFmtId="168" fontId="5" fillId="24" borderId="20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21" xfId="0" applyNumberFormat="1" applyFont="1" applyFill="1" applyBorder="1" applyAlignment="1">
      <alignment horizontal="center" vertical="center"/>
    </xf>
    <xf numFmtId="168" fontId="0" fillId="24" borderId="12" xfId="0" applyNumberFormat="1" applyFont="1" applyFill="1" applyBorder="1" applyAlignment="1">
      <alignment horizontal="center" vertical="center"/>
    </xf>
    <xf numFmtId="168" fontId="0" fillId="24" borderId="13" xfId="0" applyNumberFormat="1" applyFont="1" applyFill="1" applyBorder="1" applyAlignment="1">
      <alignment vertical="center"/>
    </xf>
    <xf numFmtId="168" fontId="36" fillId="24" borderId="14" xfId="0" applyNumberFormat="1" applyFont="1" applyFill="1" applyBorder="1" applyAlignment="1">
      <alignment horizontal="centerContinuous" vertical="center"/>
    </xf>
    <xf numFmtId="168" fontId="36" fillId="24" borderId="11" xfId="0" applyNumberFormat="1" applyFont="1" applyFill="1" applyBorder="1" applyAlignment="1">
      <alignment horizontal="centerContinuous" vertical="center"/>
    </xf>
    <xf numFmtId="168" fontId="37" fillId="24" borderId="22" xfId="0" applyNumberFormat="1" applyFont="1" applyFill="1" applyBorder="1" applyAlignment="1">
      <alignment horizontal="center" vertical="center"/>
    </xf>
    <xf numFmtId="168" fontId="36" fillId="24" borderId="0" xfId="0" applyNumberFormat="1" applyFont="1" applyFill="1" applyBorder="1" applyAlignment="1">
      <alignment horizontal="centerContinuous" vertical="center"/>
    </xf>
    <xf numFmtId="168" fontId="36" fillId="24" borderId="17" xfId="0" applyNumberFormat="1" applyFont="1" applyFill="1" applyBorder="1" applyAlignment="1">
      <alignment horizontal="centerContinuous" vertical="center"/>
    </xf>
    <xf numFmtId="168" fontId="37" fillId="24" borderId="0" xfId="0" applyNumberFormat="1" applyFont="1" applyFill="1" applyBorder="1" applyAlignment="1">
      <alignment horizontal="center" vertical="center"/>
    </xf>
    <xf numFmtId="168" fontId="37" fillId="24" borderId="12" xfId="0" applyNumberFormat="1" applyFont="1" applyFill="1" applyBorder="1" applyAlignment="1">
      <alignment horizontal="center" vertical="center"/>
    </xf>
    <xf numFmtId="168" fontId="37" fillId="24" borderId="19" xfId="0" applyNumberFormat="1" applyFont="1" applyFill="1" applyBorder="1" applyAlignment="1">
      <alignment horizontal="center" vertical="center"/>
    </xf>
    <xf numFmtId="168" fontId="37" fillId="24" borderId="20" xfId="0" applyNumberFormat="1" applyFont="1" applyFill="1" applyBorder="1" applyAlignment="1">
      <alignment horizontal="center" vertical="center"/>
    </xf>
    <xf numFmtId="168" fontId="37" fillId="24" borderId="11" xfId="0" applyNumberFormat="1" applyFont="1" applyFill="1" applyBorder="1" applyAlignment="1">
      <alignment horizontal="center" vertical="center"/>
    </xf>
    <xf numFmtId="168" fontId="37" fillId="24" borderId="23" xfId="0" applyNumberFormat="1" applyFont="1" applyFill="1" applyBorder="1" applyAlignment="1">
      <alignment horizontal="center" vertical="center"/>
    </xf>
    <xf numFmtId="168" fontId="37" fillId="24" borderId="10" xfId="0" applyNumberFormat="1" applyFont="1" applyFill="1" applyBorder="1" applyAlignment="1">
      <alignment horizontal="center" vertical="center"/>
    </xf>
    <xf numFmtId="168" fontId="38" fillId="24" borderId="24" xfId="0" applyNumberFormat="1" applyFont="1" applyFill="1" applyBorder="1" applyAlignment="1">
      <alignment horizontal="center" vertical="center"/>
    </xf>
    <xf numFmtId="168" fontId="38" fillId="24" borderId="22" xfId="0" applyNumberFormat="1" applyFont="1" applyFill="1" applyBorder="1" applyAlignment="1">
      <alignment horizontal="center" vertical="center"/>
    </xf>
    <xf numFmtId="168" fontId="37" fillId="24" borderId="25" xfId="0" applyNumberFormat="1" applyFont="1" applyFill="1" applyBorder="1" applyAlignment="1">
      <alignment horizontal="center" vertical="center"/>
    </xf>
    <xf numFmtId="168" fontId="38" fillId="24" borderId="25" xfId="0" applyNumberFormat="1" applyFont="1" applyFill="1" applyBorder="1" applyAlignment="1">
      <alignment horizontal="center" vertical="center"/>
    </xf>
    <xf numFmtId="168" fontId="36" fillId="24" borderId="26" xfId="0" applyNumberFormat="1" applyFont="1" applyFill="1" applyBorder="1" applyAlignment="1">
      <alignment horizontal="centerContinuous" vertical="center"/>
    </xf>
    <xf numFmtId="168" fontId="38" fillId="24" borderId="17" xfId="0" applyNumberFormat="1" applyFont="1" applyFill="1" applyBorder="1" applyAlignment="1">
      <alignment horizontal="centerContinuous" vertical="center"/>
    </xf>
    <xf numFmtId="168" fontId="38" fillId="24" borderId="27" xfId="0" applyNumberFormat="1" applyFont="1" applyFill="1" applyBorder="1" applyAlignment="1">
      <alignment horizontal="center" vertical="center"/>
    </xf>
    <xf numFmtId="168" fontId="38" fillId="24" borderId="27" xfId="0" applyNumberFormat="1" applyFont="1" applyFill="1" applyBorder="1" applyAlignment="1">
      <alignment vertical="center"/>
    </xf>
    <xf numFmtId="168" fontId="38" fillId="24" borderId="23" xfId="0" applyNumberFormat="1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168" fontId="38" fillId="24" borderId="28" xfId="0" applyNumberFormat="1" applyFont="1" applyFill="1" applyBorder="1" applyAlignment="1">
      <alignment vertical="center"/>
    </xf>
    <xf numFmtId="0" fontId="37" fillId="24" borderId="28" xfId="0" applyFont="1" applyFill="1" applyBorder="1" applyAlignment="1">
      <alignment horizontal="center" vertical="center"/>
    </xf>
    <xf numFmtId="168" fontId="37" fillId="24" borderId="2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vertical="top"/>
    </xf>
    <xf numFmtId="49" fontId="6" fillId="0" borderId="29" xfId="0" applyNumberFormat="1" applyFont="1" applyFill="1" applyBorder="1" applyAlignment="1">
      <alignment vertical="top"/>
    </xf>
    <xf numFmtId="49" fontId="6" fillId="0" borderId="30" xfId="0" applyNumberFormat="1" applyFont="1" applyFill="1" applyBorder="1" applyAlignment="1">
      <alignment vertical="top"/>
    </xf>
    <xf numFmtId="172" fontId="7" fillId="0" borderId="29" xfId="0" applyNumberFormat="1" applyFont="1" applyFill="1" applyBorder="1" applyAlignment="1">
      <alignment vertical="top"/>
    </xf>
    <xf numFmtId="172" fontId="7" fillId="0" borderId="31" xfId="0" applyNumberFormat="1" applyFont="1" applyFill="1" applyBorder="1" applyAlignment="1">
      <alignment vertical="top"/>
    </xf>
    <xf numFmtId="172" fontId="7" fillId="0" borderId="32" xfId="0" applyNumberFormat="1" applyFont="1" applyFill="1" applyBorder="1" applyAlignment="1">
      <alignment vertical="top"/>
    </xf>
    <xf numFmtId="172" fontId="7" fillId="0" borderId="21" xfId="0" applyNumberFormat="1" applyFont="1" applyFill="1" applyBorder="1" applyAlignment="1">
      <alignment vertical="top"/>
    </xf>
    <xf numFmtId="168" fontId="7" fillId="0" borderId="21" xfId="0" applyNumberFormat="1" applyFont="1" applyFill="1" applyBorder="1" applyAlignment="1">
      <alignment vertical="top"/>
    </xf>
    <xf numFmtId="168" fontId="7" fillId="0" borderId="31" xfId="0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vertical="top"/>
    </xf>
    <xf numFmtId="49" fontId="6" fillId="0" borderId="18" xfId="0" applyNumberFormat="1" applyFont="1" applyFill="1" applyBorder="1" applyAlignment="1">
      <alignment vertical="top"/>
    </xf>
    <xf numFmtId="218" fontId="30" fillId="0" borderId="23" xfId="0" applyNumberFormat="1" applyFont="1" applyFill="1" applyBorder="1" applyAlignment="1">
      <alignment vertical="top"/>
    </xf>
    <xf numFmtId="168" fontId="31" fillId="0" borderId="11" xfId="0" applyNumberFormat="1" applyFont="1" applyFill="1" applyBorder="1" applyAlignment="1">
      <alignment vertical="top"/>
    </xf>
    <xf numFmtId="168" fontId="31" fillId="0" borderId="19" xfId="0" applyNumberFormat="1" applyFont="1" applyFill="1" applyBorder="1" applyAlignment="1">
      <alignment vertical="top"/>
    </xf>
    <xf numFmtId="218" fontId="30" fillId="25" borderId="23" xfId="0" applyNumberFormat="1" applyFont="1" applyFill="1" applyBorder="1" applyAlignment="1">
      <alignment vertical="top"/>
    </xf>
    <xf numFmtId="170" fontId="30" fillId="0" borderId="23" xfId="0" applyNumberFormat="1" applyFont="1" applyFill="1" applyBorder="1" applyAlignment="1">
      <alignment vertical="top"/>
    </xf>
    <xf numFmtId="168" fontId="32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vertical="top"/>
    </xf>
    <xf numFmtId="49" fontId="7" fillId="0" borderId="18" xfId="0" applyNumberFormat="1" applyFont="1" applyFill="1" applyBorder="1" applyAlignment="1">
      <alignment vertical="top"/>
    </xf>
    <xf numFmtId="49" fontId="32" fillId="0" borderId="0" xfId="0" applyNumberFormat="1" applyFont="1" applyFill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9" xfId="0" applyNumberFormat="1" applyFont="1" applyFill="1" applyBorder="1" applyAlignment="1">
      <alignment vertical="top"/>
    </xf>
    <xf numFmtId="168" fontId="7" fillId="0" borderId="19" xfId="0" applyNumberFormat="1" applyFont="1" applyFill="1" applyBorder="1" applyAlignment="1">
      <alignment vertical="top"/>
    </xf>
    <xf numFmtId="218" fontId="4" fillId="25" borderId="23" xfId="0" applyNumberFormat="1" applyFont="1" applyFill="1" applyBorder="1" applyAlignment="1">
      <alignment vertical="top"/>
    </xf>
    <xf numFmtId="218" fontId="4" fillId="0" borderId="23" xfId="0" applyNumberFormat="1" applyFont="1" applyFill="1" applyBorder="1" applyAlignment="1">
      <alignment vertical="top"/>
    </xf>
    <xf numFmtId="170" fontId="4" fillId="0" borderId="23" xfId="0" applyNumberFormat="1" applyFont="1" applyFill="1" applyBorder="1" applyAlignment="1">
      <alignment vertical="top"/>
    </xf>
    <xf numFmtId="0" fontId="32" fillId="0" borderId="0" xfId="0" applyNumberFormat="1" applyFont="1" applyFill="1" applyAlignment="1">
      <alignment horizontal="justify" vertical="top"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justify" vertical="top" wrapText="1"/>
    </xf>
    <xf numFmtId="49" fontId="6" fillId="0" borderId="11" xfId="0" applyNumberFormat="1" applyFont="1" applyFill="1" applyBorder="1" applyAlignment="1" quotePrefix="1">
      <alignment horizontal="center" vertical="top"/>
    </xf>
    <xf numFmtId="49" fontId="32" fillId="0" borderId="0" xfId="0" applyNumberFormat="1" applyFont="1" applyFill="1" applyBorder="1" applyAlignment="1">
      <alignment vertical="top"/>
    </xf>
    <xf numFmtId="218" fontId="4" fillId="0" borderId="19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6" fillId="24" borderId="33" xfId="0" applyNumberFormat="1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34" xfId="0" applyFont="1" applyFill="1" applyBorder="1" applyAlignment="1">
      <alignment horizontal="center" vertical="center" wrapText="1"/>
    </xf>
    <xf numFmtId="168" fontId="37" fillId="24" borderId="33" xfId="0" applyNumberFormat="1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showGridLines="0" showRowColHeaders="0" showZeros="0" tabSelected="1" showOutlineSymbols="0" zoomScale="38" zoomScaleNormal="38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09"/>
      <c r="M1" s="110"/>
      <c r="N1" s="110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0" t="s">
        <v>24</v>
      </c>
      <c r="C2" s="2"/>
      <c r="D2" s="2"/>
      <c r="E2" s="2"/>
      <c r="F2" s="2"/>
      <c r="G2" s="2"/>
      <c r="H2" s="2"/>
      <c r="I2" s="2"/>
      <c r="J2" s="2"/>
      <c r="K2" s="2"/>
      <c r="L2" s="19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0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0" t="s">
        <v>75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0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46" t="s">
        <v>1</v>
      </c>
      <c r="C7" s="27"/>
      <c r="D7" s="28"/>
      <c r="E7" s="28"/>
      <c r="F7" s="28"/>
      <c r="G7" s="29"/>
      <c r="H7" s="30"/>
      <c r="I7" s="31"/>
      <c r="J7" s="50" t="s">
        <v>2</v>
      </c>
      <c r="K7" s="32"/>
      <c r="L7" s="32"/>
      <c r="M7" s="32"/>
      <c r="N7" s="32"/>
      <c r="O7" s="62" t="s">
        <v>3</v>
      </c>
      <c r="P7" s="63"/>
      <c r="Q7" s="63"/>
      <c r="R7" s="63"/>
      <c r="S7" s="111" t="s">
        <v>74</v>
      </c>
      <c r="T7" s="112"/>
      <c r="U7" s="113"/>
      <c r="V7" s="7"/>
    </row>
    <row r="8" spans="1:22" ht="40.5">
      <c r="A8" s="1"/>
      <c r="B8" s="47" t="s">
        <v>4</v>
      </c>
      <c r="C8" s="33"/>
      <c r="D8" s="34"/>
      <c r="E8" s="34"/>
      <c r="F8" s="34"/>
      <c r="G8" s="35"/>
      <c r="H8" s="36"/>
      <c r="I8" s="37"/>
      <c r="J8" s="38"/>
      <c r="K8" s="39"/>
      <c r="L8" s="40"/>
      <c r="M8" s="41"/>
      <c r="N8" s="42"/>
      <c r="O8" s="64"/>
      <c r="P8" s="64"/>
      <c r="Q8" s="64"/>
      <c r="R8" s="65"/>
      <c r="S8" s="66"/>
      <c r="T8" s="114" t="s">
        <v>5</v>
      </c>
      <c r="U8" s="115"/>
      <c r="V8" s="7"/>
    </row>
    <row r="9" spans="1:22" ht="40.5">
      <c r="A9" s="1"/>
      <c r="B9" s="43"/>
      <c r="C9" s="43"/>
      <c r="D9" s="43"/>
      <c r="E9" s="43"/>
      <c r="F9" s="43"/>
      <c r="G9" s="35"/>
      <c r="H9" s="49" t="s">
        <v>6</v>
      </c>
      <c r="I9" s="37"/>
      <c r="J9" s="51" t="s">
        <v>7</v>
      </c>
      <c r="K9" s="53" t="s">
        <v>23</v>
      </c>
      <c r="L9" s="54" t="s">
        <v>22</v>
      </c>
      <c r="M9" s="51" t="s">
        <v>8</v>
      </c>
      <c r="N9" s="55" t="s">
        <v>9</v>
      </c>
      <c r="O9" s="56" t="s">
        <v>10</v>
      </c>
      <c r="P9" s="54" t="s">
        <v>22</v>
      </c>
      <c r="Q9" s="56" t="s">
        <v>8</v>
      </c>
      <c r="R9" s="56" t="s">
        <v>9</v>
      </c>
      <c r="S9" s="56" t="s">
        <v>11</v>
      </c>
      <c r="T9" s="67"/>
      <c r="U9" s="66"/>
      <c r="V9" s="7"/>
    </row>
    <row r="10" spans="1:22" ht="40.5">
      <c r="A10" s="1"/>
      <c r="B10" s="48" t="s">
        <v>25</v>
      </c>
      <c r="C10" s="48" t="s">
        <v>12</v>
      </c>
      <c r="D10" s="48" t="s">
        <v>13</v>
      </c>
      <c r="E10" s="48" t="s">
        <v>14</v>
      </c>
      <c r="F10" s="48" t="s">
        <v>15</v>
      </c>
      <c r="G10" s="35"/>
      <c r="H10" s="44"/>
      <c r="I10" s="45"/>
      <c r="J10" s="52" t="s">
        <v>16</v>
      </c>
      <c r="K10" s="57" t="s">
        <v>21</v>
      </c>
      <c r="L10" s="58"/>
      <c r="M10" s="52" t="s">
        <v>17</v>
      </c>
      <c r="N10" s="59"/>
      <c r="O10" s="60" t="s">
        <v>18</v>
      </c>
      <c r="P10" s="61"/>
      <c r="Q10" s="60" t="s">
        <v>10</v>
      </c>
      <c r="R10" s="61"/>
      <c r="S10" s="68"/>
      <c r="T10" s="69" t="s">
        <v>17</v>
      </c>
      <c r="U10" s="70" t="s">
        <v>20</v>
      </c>
      <c r="V10" s="7"/>
    </row>
    <row r="11" spans="1:22" ht="27.75" customHeight="1">
      <c r="A11" s="1"/>
      <c r="B11" s="71"/>
      <c r="C11" s="71"/>
      <c r="D11" s="71"/>
      <c r="E11" s="71"/>
      <c r="F11" s="71"/>
      <c r="G11" s="72"/>
      <c r="H11" s="73"/>
      <c r="I11" s="74"/>
      <c r="J11" s="75"/>
      <c r="K11" s="76"/>
      <c r="L11" s="77"/>
      <c r="M11" s="78"/>
      <c r="N11" s="78"/>
      <c r="O11" s="76"/>
      <c r="P11" s="78"/>
      <c r="Q11" s="78"/>
      <c r="R11" s="78"/>
      <c r="S11" s="78"/>
      <c r="T11" s="79"/>
      <c r="U11" s="80"/>
      <c r="V11" s="81"/>
    </row>
    <row r="12" spans="1:22" ht="27.75" customHeight="1">
      <c r="A12" s="1"/>
      <c r="B12" s="82"/>
      <c r="C12" s="82"/>
      <c r="D12" s="82"/>
      <c r="E12" s="82"/>
      <c r="F12" s="82"/>
      <c r="G12" s="83"/>
      <c r="H12" s="84" t="s">
        <v>27</v>
      </c>
      <c r="I12" s="85"/>
      <c r="J12" s="86">
        <f aca="true" t="shared" si="0" ref="J12:K14">+J19+J54</f>
        <v>642529137</v>
      </c>
      <c r="K12" s="86">
        <f t="shared" si="0"/>
        <v>563456577</v>
      </c>
      <c r="L12" s="86">
        <f aca="true" t="shared" si="1" ref="L12:M14">+L19+L54</f>
        <v>0</v>
      </c>
      <c r="M12" s="86">
        <f t="shared" si="1"/>
        <v>0</v>
      </c>
      <c r="N12" s="86">
        <f>+M12+L12+K12+J12</f>
        <v>1205985714</v>
      </c>
      <c r="O12" s="86">
        <f aca="true" t="shared" si="2" ref="O12:Q14">+O19+O54</f>
        <v>39834309</v>
      </c>
      <c r="P12" s="86">
        <f t="shared" si="2"/>
        <v>0</v>
      </c>
      <c r="Q12" s="86">
        <f t="shared" si="2"/>
        <v>529200000</v>
      </c>
      <c r="R12" s="86">
        <f>+Q12+P12+O12</f>
        <v>569034309</v>
      </c>
      <c r="S12" s="86">
        <f>+R12+N12</f>
        <v>1775020023</v>
      </c>
      <c r="T12" s="87">
        <f>+(N12/S12)*100</f>
        <v>67.94209070170021</v>
      </c>
      <c r="U12" s="88">
        <f>(+R12/S12)*100</f>
        <v>32.05790929829978</v>
      </c>
      <c r="V12" s="81"/>
    </row>
    <row r="13" spans="1:22" ht="27.75" customHeight="1">
      <c r="A13" s="1"/>
      <c r="B13" s="82"/>
      <c r="C13" s="82"/>
      <c r="D13" s="82"/>
      <c r="E13" s="82"/>
      <c r="F13" s="82"/>
      <c r="G13" s="83"/>
      <c r="H13" s="84" t="s">
        <v>28</v>
      </c>
      <c r="I13" s="85"/>
      <c r="J13" s="86">
        <f t="shared" si="0"/>
        <v>658340104</v>
      </c>
      <c r="K13" s="86">
        <f t="shared" si="0"/>
        <v>541847243</v>
      </c>
      <c r="L13" s="86">
        <f t="shared" si="1"/>
        <v>0</v>
      </c>
      <c r="M13" s="86">
        <f t="shared" si="1"/>
        <v>0</v>
      </c>
      <c r="N13" s="86">
        <f>+M13+L13+K13+J13</f>
        <v>1200187347</v>
      </c>
      <c r="O13" s="86">
        <f t="shared" si="2"/>
        <v>39834309</v>
      </c>
      <c r="P13" s="86">
        <f t="shared" si="2"/>
        <v>0</v>
      </c>
      <c r="Q13" s="86">
        <f t="shared" si="2"/>
        <v>803514433</v>
      </c>
      <c r="R13" s="86">
        <f>+Q13+P13+O13</f>
        <v>843348742</v>
      </c>
      <c r="S13" s="86">
        <f>+R13+N13</f>
        <v>2043536089</v>
      </c>
      <c r="T13" s="87">
        <f>+(N13/S13)*100</f>
        <v>58.73091028146751</v>
      </c>
      <c r="U13" s="88">
        <f>(+R13/S13)*100</f>
        <v>41.26908971853249</v>
      </c>
      <c r="V13" s="81"/>
    </row>
    <row r="14" spans="1:22" ht="27.75" customHeight="1">
      <c r="A14" s="1"/>
      <c r="B14" s="82"/>
      <c r="C14" s="82"/>
      <c r="D14" s="82"/>
      <c r="E14" s="82"/>
      <c r="F14" s="82"/>
      <c r="G14" s="83"/>
      <c r="H14" s="84" t="s">
        <v>29</v>
      </c>
      <c r="I14" s="85"/>
      <c r="J14" s="89">
        <f t="shared" si="0"/>
        <v>638526218</v>
      </c>
      <c r="K14" s="89">
        <f t="shared" si="0"/>
        <v>517055140</v>
      </c>
      <c r="L14" s="86">
        <f t="shared" si="1"/>
        <v>0</v>
      </c>
      <c r="M14" s="86">
        <f t="shared" si="1"/>
        <v>0</v>
      </c>
      <c r="N14" s="89">
        <f>+M14+L14+K14+J14</f>
        <v>1155581358</v>
      </c>
      <c r="O14" s="89">
        <f t="shared" si="2"/>
        <v>16772166</v>
      </c>
      <c r="P14" s="89">
        <f t="shared" si="2"/>
        <v>0</v>
      </c>
      <c r="Q14" s="89">
        <f t="shared" si="2"/>
        <v>803514433</v>
      </c>
      <c r="R14" s="86">
        <f>+Q14+P14+O14</f>
        <v>820286599</v>
      </c>
      <c r="S14" s="86">
        <f>+R14+N14</f>
        <v>1975867957</v>
      </c>
      <c r="T14" s="87">
        <f>+(N14/S14)*100</f>
        <v>58.484746103911846</v>
      </c>
      <c r="U14" s="88">
        <f>(+R14/S14)*100</f>
        <v>41.51525389608816</v>
      </c>
      <c r="V14" s="81"/>
    </row>
    <row r="15" spans="1:22" ht="27.75" customHeight="1">
      <c r="A15" s="1"/>
      <c r="B15" s="82"/>
      <c r="C15" s="82"/>
      <c r="D15" s="82"/>
      <c r="E15" s="82"/>
      <c r="F15" s="82"/>
      <c r="G15" s="83"/>
      <c r="H15" s="84" t="s">
        <v>30</v>
      </c>
      <c r="I15" s="85"/>
      <c r="J15" s="90">
        <f>ROUND(+J14/J12*100,1)</f>
        <v>99.4</v>
      </c>
      <c r="K15" s="90">
        <f aca="true" t="shared" si="3" ref="K15:S15">+K14/K12*100</f>
        <v>91.76486016951755</v>
      </c>
      <c r="L15" s="90"/>
      <c r="M15" s="90"/>
      <c r="N15" s="90">
        <f t="shared" si="3"/>
        <v>95.82048481877787</v>
      </c>
      <c r="O15" s="90">
        <f t="shared" si="3"/>
        <v>42.104824762995136</v>
      </c>
      <c r="P15" s="90"/>
      <c r="Q15" s="90">
        <f t="shared" si="3"/>
        <v>151.83568272864701</v>
      </c>
      <c r="R15" s="90">
        <f t="shared" si="3"/>
        <v>144.15415485957982</v>
      </c>
      <c r="S15" s="90">
        <f t="shared" si="3"/>
        <v>111.31524892099766</v>
      </c>
      <c r="T15" s="87"/>
      <c r="U15" s="88"/>
      <c r="V15" s="91"/>
    </row>
    <row r="16" spans="1:22" ht="27.75" customHeight="1">
      <c r="A16" s="1"/>
      <c r="B16" s="82"/>
      <c r="C16" s="82"/>
      <c r="D16" s="82"/>
      <c r="E16" s="82"/>
      <c r="F16" s="82"/>
      <c r="G16" s="83"/>
      <c r="H16" s="92" t="s">
        <v>31</v>
      </c>
      <c r="I16" s="93"/>
      <c r="J16" s="90">
        <f>ROUND(+J14/J13*100,1)</f>
        <v>97</v>
      </c>
      <c r="K16" s="90">
        <f aca="true" t="shared" si="4" ref="K16:S16">+K14/K13*100</f>
        <v>95.42452170417337</v>
      </c>
      <c r="L16" s="90"/>
      <c r="M16" s="90"/>
      <c r="N16" s="90">
        <f t="shared" si="4"/>
        <v>96.28341449262088</v>
      </c>
      <c r="O16" s="90">
        <f t="shared" si="4"/>
        <v>42.104824762995136</v>
      </c>
      <c r="P16" s="90"/>
      <c r="Q16" s="90">
        <f t="shared" si="4"/>
        <v>100</v>
      </c>
      <c r="R16" s="90">
        <f t="shared" si="4"/>
        <v>97.26540850167059</v>
      </c>
      <c r="S16" s="90">
        <f t="shared" si="4"/>
        <v>96.68867448124622</v>
      </c>
      <c r="T16" s="87"/>
      <c r="U16" s="88"/>
      <c r="V16" s="91"/>
    </row>
    <row r="17" spans="1:22" ht="27.75" customHeight="1">
      <c r="A17" s="1"/>
      <c r="B17" s="82"/>
      <c r="C17" s="82"/>
      <c r="D17" s="82"/>
      <c r="E17" s="82"/>
      <c r="F17" s="82"/>
      <c r="G17" s="83"/>
      <c r="H17" s="94"/>
      <c r="I17" s="93"/>
      <c r="J17" s="95"/>
      <c r="K17" s="95"/>
      <c r="L17" s="95"/>
      <c r="M17" s="95"/>
      <c r="N17" s="95"/>
      <c r="O17" s="95"/>
      <c r="P17" s="96"/>
      <c r="Q17" s="97"/>
      <c r="R17" s="97"/>
      <c r="S17" s="97"/>
      <c r="T17" s="98"/>
      <c r="U17" s="98"/>
      <c r="V17" s="91"/>
    </row>
    <row r="18" spans="1:22" ht="27.75" customHeight="1">
      <c r="A18" s="1"/>
      <c r="B18" s="82" t="s">
        <v>32</v>
      </c>
      <c r="C18" s="82"/>
      <c r="D18" s="82"/>
      <c r="E18" s="82"/>
      <c r="F18" s="82"/>
      <c r="G18" s="83"/>
      <c r="H18" s="94" t="s">
        <v>33</v>
      </c>
      <c r="I18" s="93"/>
      <c r="J18" s="95"/>
      <c r="K18" s="95"/>
      <c r="L18" s="95"/>
      <c r="M18" s="95"/>
      <c r="N18" s="95"/>
      <c r="O18" s="95"/>
      <c r="P18" s="96"/>
      <c r="Q18" s="97"/>
      <c r="R18" s="97"/>
      <c r="S18" s="97"/>
      <c r="T18" s="98"/>
      <c r="U18" s="98"/>
      <c r="V18" s="91"/>
    </row>
    <row r="19" spans="1:22" ht="27.75" customHeight="1">
      <c r="A19" s="1"/>
      <c r="B19" s="82"/>
      <c r="C19" s="82"/>
      <c r="D19" s="82"/>
      <c r="E19" s="82"/>
      <c r="F19" s="82"/>
      <c r="G19" s="83"/>
      <c r="H19" s="94" t="s">
        <v>34</v>
      </c>
      <c r="I19" s="93"/>
      <c r="J19" s="99">
        <f aca="true" t="shared" si="5" ref="J19:Q21">+J26</f>
        <v>19905623</v>
      </c>
      <c r="K19" s="100">
        <f t="shared" si="5"/>
        <v>17190049</v>
      </c>
      <c r="L19" s="100"/>
      <c r="M19" s="100"/>
      <c r="N19" s="100">
        <f>+M19+L19+K19+J19</f>
        <v>37095672</v>
      </c>
      <c r="O19" s="100">
        <f t="shared" si="5"/>
        <v>0</v>
      </c>
      <c r="P19" s="100"/>
      <c r="Q19" s="100">
        <f t="shared" si="5"/>
        <v>0</v>
      </c>
      <c r="R19" s="100">
        <f>+Q19+P19+O19</f>
        <v>0</v>
      </c>
      <c r="S19" s="100">
        <f>+R19+N19</f>
        <v>37095672</v>
      </c>
      <c r="T19" s="98">
        <f>+(N19/S19)*100</f>
        <v>100</v>
      </c>
      <c r="U19" s="98">
        <f>(+R19/S19)*100</f>
        <v>0</v>
      </c>
      <c r="V19" s="91"/>
    </row>
    <row r="20" spans="1:22" ht="27.75" customHeight="1">
      <c r="A20" s="1"/>
      <c r="B20" s="82"/>
      <c r="C20" s="82"/>
      <c r="D20" s="82"/>
      <c r="E20" s="82"/>
      <c r="F20" s="82"/>
      <c r="G20" s="83"/>
      <c r="H20" s="94" t="s">
        <v>35</v>
      </c>
      <c r="I20" s="93"/>
      <c r="J20" s="100">
        <f t="shared" si="5"/>
        <v>20396269</v>
      </c>
      <c r="K20" s="100">
        <f t="shared" si="5"/>
        <v>16667828</v>
      </c>
      <c r="L20" s="100"/>
      <c r="M20" s="100"/>
      <c r="N20" s="100">
        <f>+M20+L20+K20+J20</f>
        <v>37064097</v>
      </c>
      <c r="O20" s="100">
        <f t="shared" si="5"/>
        <v>0</v>
      </c>
      <c r="P20" s="100"/>
      <c r="Q20" s="100">
        <f t="shared" si="5"/>
        <v>0</v>
      </c>
      <c r="R20" s="100">
        <f>+Q20+P20+O20</f>
        <v>0</v>
      </c>
      <c r="S20" s="100">
        <f>+R20+N20</f>
        <v>37064097</v>
      </c>
      <c r="T20" s="98">
        <f>+(N20/S20)*100</f>
        <v>100</v>
      </c>
      <c r="U20" s="98">
        <f>(+R20/S20)*100</f>
        <v>0</v>
      </c>
      <c r="V20" s="91"/>
    </row>
    <row r="21" spans="1:22" ht="27.75" customHeight="1">
      <c r="A21" s="1"/>
      <c r="B21" s="82"/>
      <c r="C21" s="82"/>
      <c r="D21" s="82"/>
      <c r="E21" s="82"/>
      <c r="F21" s="82"/>
      <c r="G21" s="83"/>
      <c r="H21" s="94" t="s">
        <v>36</v>
      </c>
      <c r="I21" s="93"/>
      <c r="J21" s="100">
        <f t="shared" si="5"/>
        <v>19782116</v>
      </c>
      <c r="K21" s="100">
        <f t="shared" si="5"/>
        <v>15970280</v>
      </c>
      <c r="L21" s="100"/>
      <c r="M21" s="100"/>
      <c r="N21" s="100">
        <f>+M21+L21+K21+J21</f>
        <v>35752396</v>
      </c>
      <c r="O21" s="100">
        <f t="shared" si="5"/>
        <v>0</v>
      </c>
      <c r="P21" s="100"/>
      <c r="Q21" s="100">
        <f t="shared" si="5"/>
        <v>0</v>
      </c>
      <c r="R21" s="100">
        <f>+Q21+P21+O21</f>
        <v>0</v>
      </c>
      <c r="S21" s="100">
        <f>+R21+N21</f>
        <v>35752396</v>
      </c>
      <c r="T21" s="98">
        <f>+(N21/S21)*100</f>
        <v>100</v>
      </c>
      <c r="U21" s="98">
        <f>(+R21/S21)*100</f>
        <v>0</v>
      </c>
      <c r="V21" s="91"/>
    </row>
    <row r="22" spans="1:22" ht="27.75" customHeight="1">
      <c r="A22" s="1"/>
      <c r="B22" s="82"/>
      <c r="C22" s="82"/>
      <c r="D22" s="82"/>
      <c r="E22" s="82"/>
      <c r="F22" s="82"/>
      <c r="G22" s="83"/>
      <c r="H22" s="94" t="s">
        <v>37</v>
      </c>
      <c r="I22" s="93"/>
      <c r="J22" s="101">
        <f>ROUND(+J21/J19*100,1)</f>
        <v>99.4</v>
      </c>
      <c r="K22" s="101">
        <f>ROUND(+K21/K19*100,1)</f>
        <v>92.9</v>
      </c>
      <c r="L22" s="101"/>
      <c r="M22" s="101"/>
      <c r="N22" s="101">
        <f>ROUND(+N21/N19*100,1)</f>
        <v>96.4</v>
      </c>
      <c r="O22" s="101"/>
      <c r="P22" s="101"/>
      <c r="Q22" s="101"/>
      <c r="R22" s="101"/>
      <c r="S22" s="101">
        <f>ROUND(+S21/S19*100,1)</f>
        <v>96.4</v>
      </c>
      <c r="T22" s="98"/>
      <c r="U22" s="98"/>
      <c r="V22" s="91"/>
    </row>
    <row r="23" spans="1:22" ht="27.75" customHeight="1">
      <c r="A23" s="1"/>
      <c r="B23" s="82"/>
      <c r="C23" s="82"/>
      <c r="D23" s="82"/>
      <c r="E23" s="82"/>
      <c r="F23" s="82"/>
      <c r="G23" s="83"/>
      <c r="H23" s="94" t="s">
        <v>38</v>
      </c>
      <c r="I23" s="93"/>
      <c r="J23" s="101">
        <f>ROUND(+J21/J20*100,1)</f>
        <v>97</v>
      </c>
      <c r="K23" s="101">
        <f>ROUND(+K21/K20*100,1)</f>
        <v>95.8</v>
      </c>
      <c r="L23" s="101"/>
      <c r="M23" s="101"/>
      <c r="N23" s="101">
        <f>ROUND(+N21/N20*100,1)</f>
        <v>96.5</v>
      </c>
      <c r="O23" s="101"/>
      <c r="P23" s="101"/>
      <c r="Q23" s="101"/>
      <c r="R23" s="101"/>
      <c r="S23" s="101">
        <f>ROUND(+S21/S20*100,1)</f>
        <v>96.5</v>
      </c>
      <c r="T23" s="98"/>
      <c r="U23" s="98"/>
      <c r="V23" s="91"/>
    </row>
    <row r="24" spans="1:22" ht="27.75" customHeight="1">
      <c r="A24" s="1"/>
      <c r="B24" s="82"/>
      <c r="C24" s="82"/>
      <c r="D24" s="82"/>
      <c r="E24" s="82"/>
      <c r="F24" s="82"/>
      <c r="G24" s="83"/>
      <c r="H24" s="94"/>
      <c r="I24" s="93"/>
      <c r="J24" s="95"/>
      <c r="K24" s="95"/>
      <c r="L24" s="95"/>
      <c r="M24" s="95"/>
      <c r="N24" s="95"/>
      <c r="O24" s="95"/>
      <c r="P24" s="96"/>
      <c r="Q24" s="97"/>
      <c r="R24" s="97"/>
      <c r="S24" s="97"/>
      <c r="T24" s="98"/>
      <c r="U24" s="98"/>
      <c r="V24" s="91"/>
    </row>
    <row r="25" spans="1:22" ht="27.75" customHeight="1">
      <c r="A25" s="1"/>
      <c r="B25" s="82"/>
      <c r="C25" s="82" t="s">
        <v>39</v>
      </c>
      <c r="D25" s="82"/>
      <c r="E25" s="82"/>
      <c r="F25" s="82"/>
      <c r="G25" s="83"/>
      <c r="H25" s="94" t="s">
        <v>40</v>
      </c>
      <c r="I25" s="93"/>
      <c r="J25" s="95"/>
      <c r="K25" s="95"/>
      <c r="L25" s="95"/>
      <c r="M25" s="95"/>
      <c r="N25" s="95"/>
      <c r="O25" s="95"/>
      <c r="P25" s="96"/>
      <c r="Q25" s="97"/>
      <c r="R25" s="97"/>
      <c r="S25" s="97"/>
      <c r="T25" s="98"/>
      <c r="U25" s="98"/>
      <c r="V25" s="91"/>
    </row>
    <row r="26" spans="1:22" ht="27.75" customHeight="1">
      <c r="A26" s="1"/>
      <c r="B26" s="82"/>
      <c r="C26" s="82"/>
      <c r="D26" s="82"/>
      <c r="E26" s="82"/>
      <c r="F26" s="82"/>
      <c r="G26" s="83"/>
      <c r="H26" s="94" t="s">
        <v>34</v>
      </c>
      <c r="I26" s="93"/>
      <c r="J26" s="100">
        <f aca="true" t="shared" si="6" ref="J26:Q28">+J33</f>
        <v>19905623</v>
      </c>
      <c r="K26" s="100">
        <f t="shared" si="6"/>
        <v>17190049</v>
      </c>
      <c r="L26" s="100"/>
      <c r="M26" s="100"/>
      <c r="N26" s="100">
        <f>+M26+L26+K26+J26</f>
        <v>37095672</v>
      </c>
      <c r="O26" s="100">
        <f t="shared" si="6"/>
        <v>0</v>
      </c>
      <c r="P26" s="100"/>
      <c r="Q26" s="100">
        <f t="shared" si="6"/>
        <v>0</v>
      </c>
      <c r="R26" s="100">
        <f>+Q26+P26+O26</f>
        <v>0</v>
      </c>
      <c r="S26" s="100">
        <f>+R26+N26</f>
        <v>37095672</v>
      </c>
      <c r="T26" s="98">
        <f>+(N26/S26)*100</f>
        <v>100</v>
      </c>
      <c r="U26" s="98">
        <f>(+R26/S26)*100</f>
        <v>0</v>
      </c>
      <c r="V26" s="91"/>
    </row>
    <row r="27" spans="1:22" ht="27.75" customHeight="1">
      <c r="A27" s="1"/>
      <c r="B27" s="82"/>
      <c r="C27" s="82"/>
      <c r="D27" s="82"/>
      <c r="E27" s="82"/>
      <c r="F27" s="82"/>
      <c r="G27" s="83"/>
      <c r="H27" s="94" t="s">
        <v>35</v>
      </c>
      <c r="I27" s="93"/>
      <c r="J27" s="100">
        <f t="shared" si="6"/>
        <v>20396269</v>
      </c>
      <c r="K27" s="100">
        <f t="shared" si="6"/>
        <v>16667828</v>
      </c>
      <c r="L27" s="100"/>
      <c r="M27" s="100"/>
      <c r="N27" s="100">
        <f>+M27+L27+K27+J27</f>
        <v>37064097</v>
      </c>
      <c r="O27" s="100">
        <f t="shared" si="6"/>
        <v>0</v>
      </c>
      <c r="P27" s="100"/>
      <c r="Q27" s="100">
        <f t="shared" si="6"/>
        <v>0</v>
      </c>
      <c r="R27" s="100">
        <f>+Q27+P27+O27</f>
        <v>0</v>
      </c>
      <c r="S27" s="100">
        <f>+R27+N27</f>
        <v>37064097</v>
      </c>
      <c r="T27" s="98">
        <f>+(N27/S27)*100</f>
        <v>100</v>
      </c>
      <c r="U27" s="98">
        <f>(+R27/S27)*100</f>
        <v>0</v>
      </c>
      <c r="V27" s="91"/>
    </row>
    <row r="28" spans="1:22" ht="27.75" customHeight="1">
      <c r="A28" s="1"/>
      <c r="B28" s="82"/>
      <c r="C28" s="82"/>
      <c r="D28" s="82"/>
      <c r="E28" s="82"/>
      <c r="F28" s="82"/>
      <c r="G28" s="83"/>
      <c r="H28" s="94" t="s">
        <v>36</v>
      </c>
      <c r="I28" s="93"/>
      <c r="J28" s="100">
        <f t="shared" si="6"/>
        <v>19782116</v>
      </c>
      <c r="K28" s="100">
        <f t="shared" si="6"/>
        <v>15970280</v>
      </c>
      <c r="L28" s="100"/>
      <c r="M28" s="100"/>
      <c r="N28" s="100">
        <f>+M28+L28+K28+J28</f>
        <v>35752396</v>
      </c>
      <c r="O28" s="100">
        <f t="shared" si="6"/>
        <v>0</v>
      </c>
      <c r="P28" s="100"/>
      <c r="Q28" s="100">
        <f t="shared" si="6"/>
        <v>0</v>
      </c>
      <c r="R28" s="100">
        <f>+Q28+P28+O28</f>
        <v>0</v>
      </c>
      <c r="S28" s="100">
        <f>+R28+N28</f>
        <v>35752396</v>
      </c>
      <c r="T28" s="98">
        <f>+(N28/S28)*100</f>
        <v>100</v>
      </c>
      <c r="U28" s="98">
        <f>(+R28/S28)*100</f>
        <v>0</v>
      </c>
      <c r="V28" s="91"/>
    </row>
    <row r="29" spans="1:22" ht="27.75" customHeight="1">
      <c r="A29" s="1"/>
      <c r="B29" s="82"/>
      <c r="C29" s="82"/>
      <c r="D29" s="82"/>
      <c r="E29" s="82"/>
      <c r="F29" s="82"/>
      <c r="G29" s="83"/>
      <c r="H29" s="94" t="s">
        <v>37</v>
      </c>
      <c r="I29" s="93"/>
      <c r="J29" s="101">
        <f>ROUND(+J28/J26*100,1)</f>
        <v>99.4</v>
      </c>
      <c r="K29" s="101">
        <f>ROUND(+K28/K26*100,1)</f>
        <v>92.9</v>
      </c>
      <c r="L29" s="101"/>
      <c r="M29" s="101"/>
      <c r="N29" s="101">
        <f>ROUND(+N28/N26*100,1)</f>
        <v>96.4</v>
      </c>
      <c r="O29" s="101"/>
      <c r="P29" s="101"/>
      <c r="Q29" s="101"/>
      <c r="R29" s="101"/>
      <c r="S29" s="101">
        <f>ROUND(+S28/S26*100,1)</f>
        <v>96.4</v>
      </c>
      <c r="T29" s="98"/>
      <c r="U29" s="98"/>
      <c r="V29" s="91"/>
    </row>
    <row r="30" spans="1:22" ht="27.75" customHeight="1">
      <c r="A30" s="1"/>
      <c r="B30" s="82"/>
      <c r="C30" s="82"/>
      <c r="D30" s="82"/>
      <c r="E30" s="82"/>
      <c r="F30" s="82"/>
      <c r="G30" s="83"/>
      <c r="H30" s="94" t="s">
        <v>38</v>
      </c>
      <c r="I30" s="93"/>
      <c r="J30" s="101">
        <f>ROUND(+J28/J27*100,1)</f>
        <v>97</v>
      </c>
      <c r="K30" s="101">
        <f>ROUND(+K28/K27*100,1)</f>
        <v>95.8</v>
      </c>
      <c r="L30" s="101"/>
      <c r="M30" s="101"/>
      <c r="N30" s="101">
        <f>ROUND(+N28/N27*100,1)</f>
        <v>96.5</v>
      </c>
      <c r="O30" s="101"/>
      <c r="P30" s="101"/>
      <c r="Q30" s="101"/>
      <c r="R30" s="101"/>
      <c r="S30" s="101">
        <f>ROUND(+S28/S27*100,1)</f>
        <v>96.5</v>
      </c>
      <c r="T30" s="98"/>
      <c r="U30" s="98"/>
      <c r="V30" s="91"/>
    </row>
    <row r="31" spans="1:22" ht="27.75" customHeight="1">
      <c r="A31" s="1"/>
      <c r="B31" s="82"/>
      <c r="C31" s="82"/>
      <c r="D31" s="82"/>
      <c r="E31" s="82"/>
      <c r="F31" s="82"/>
      <c r="G31" s="83"/>
      <c r="H31" s="94"/>
      <c r="I31" s="93"/>
      <c r="J31" s="95"/>
      <c r="K31" s="95"/>
      <c r="L31" s="95"/>
      <c r="M31" s="95"/>
      <c r="N31" s="95"/>
      <c r="O31" s="95"/>
      <c r="P31" s="96"/>
      <c r="Q31" s="97"/>
      <c r="R31" s="97"/>
      <c r="S31" s="97"/>
      <c r="T31" s="98"/>
      <c r="U31" s="98"/>
      <c r="V31" s="91"/>
    </row>
    <row r="32" spans="1:22" ht="27.75" customHeight="1">
      <c r="A32" s="1"/>
      <c r="B32" s="82"/>
      <c r="C32" s="82"/>
      <c r="D32" s="82" t="s">
        <v>41</v>
      </c>
      <c r="E32" s="82"/>
      <c r="F32" s="82"/>
      <c r="G32" s="83"/>
      <c r="H32" s="94" t="s">
        <v>42</v>
      </c>
      <c r="I32" s="93"/>
      <c r="J32" s="100">
        <f>+J39</f>
        <v>0</v>
      </c>
      <c r="K32" s="100">
        <f>+K39</f>
        <v>0</v>
      </c>
      <c r="L32" s="100"/>
      <c r="M32" s="100"/>
      <c r="N32" s="100">
        <f>+N39</f>
        <v>0</v>
      </c>
      <c r="O32" s="100">
        <f>+O39</f>
        <v>0</v>
      </c>
      <c r="P32" s="100"/>
      <c r="Q32" s="100">
        <f>+Q39</f>
        <v>0</v>
      </c>
      <c r="R32" s="100">
        <f>+R39</f>
        <v>0</v>
      </c>
      <c r="S32" s="100">
        <f>+S39</f>
        <v>0</v>
      </c>
      <c r="T32" s="98"/>
      <c r="U32" s="98"/>
      <c r="V32" s="91"/>
    </row>
    <row r="33" spans="1:22" ht="27.75" customHeight="1">
      <c r="A33" s="1"/>
      <c r="B33" s="82"/>
      <c r="C33" s="82"/>
      <c r="D33" s="82"/>
      <c r="E33" s="82"/>
      <c r="F33" s="82"/>
      <c r="G33" s="83"/>
      <c r="H33" s="94" t="s">
        <v>34</v>
      </c>
      <c r="I33" s="93"/>
      <c r="J33" s="100">
        <f>+J40</f>
        <v>19905623</v>
      </c>
      <c r="K33" s="100">
        <f>+K40</f>
        <v>17190049</v>
      </c>
      <c r="L33" s="100"/>
      <c r="M33" s="100"/>
      <c r="N33" s="100">
        <f>+M33+L33+K33+J33</f>
        <v>37095672</v>
      </c>
      <c r="O33" s="100">
        <f>+O40</f>
        <v>0</v>
      </c>
      <c r="P33" s="100"/>
      <c r="Q33" s="100">
        <f>+Q40</f>
        <v>0</v>
      </c>
      <c r="R33" s="100">
        <f>+Q33+P33+O33</f>
        <v>0</v>
      </c>
      <c r="S33" s="100">
        <f>+R33+N33</f>
        <v>37095672</v>
      </c>
      <c r="T33" s="98">
        <f>+(N33/S33)*100</f>
        <v>100</v>
      </c>
      <c r="U33" s="98">
        <f>(+R33/S33)*100</f>
        <v>0</v>
      </c>
      <c r="V33" s="91"/>
    </row>
    <row r="34" spans="1:22" ht="27.75" customHeight="1">
      <c r="A34" s="1"/>
      <c r="B34" s="82"/>
      <c r="C34" s="82"/>
      <c r="D34" s="82"/>
      <c r="E34" s="82"/>
      <c r="F34" s="82"/>
      <c r="G34" s="83"/>
      <c r="H34" s="94" t="s">
        <v>35</v>
      </c>
      <c r="I34" s="93"/>
      <c r="J34" s="100">
        <f>+J41</f>
        <v>20396269</v>
      </c>
      <c r="K34" s="100">
        <f>+K41</f>
        <v>16667828</v>
      </c>
      <c r="L34" s="100"/>
      <c r="M34" s="100"/>
      <c r="N34" s="100">
        <f>+M34+L34+K34+J34</f>
        <v>37064097</v>
      </c>
      <c r="O34" s="100">
        <f>+O41</f>
        <v>0</v>
      </c>
      <c r="P34" s="100"/>
      <c r="Q34" s="100">
        <f>+Q41</f>
        <v>0</v>
      </c>
      <c r="R34" s="100">
        <f>+Q34+P34+O34</f>
        <v>0</v>
      </c>
      <c r="S34" s="100">
        <f>+R34+N34</f>
        <v>37064097</v>
      </c>
      <c r="T34" s="98">
        <f>+(N34/S34)*100</f>
        <v>100</v>
      </c>
      <c r="U34" s="98">
        <f>(+R34/S34)*100</f>
        <v>0</v>
      </c>
      <c r="V34" s="91"/>
    </row>
    <row r="35" spans="1:22" ht="27.75" customHeight="1">
      <c r="A35" s="1"/>
      <c r="B35" s="82"/>
      <c r="C35" s="82"/>
      <c r="D35" s="82"/>
      <c r="E35" s="82"/>
      <c r="F35" s="82"/>
      <c r="G35" s="83"/>
      <c r="H35" s="94" t="s">
        <v>36</v>
      </c>
      <c r="I35" s="93"/>
      <c r="J35" s="100">
        <f>+J42</f>
        <v>19782116</v>
      </c>
      <c r="K35" s="100">
        <f>+K42</f>
        <v>15970280</v>
      </c>
      <c r="L35" s="100"/>
      <c r="M35" s="100"/>
      <c r="N35" s="100">
        <f>+M35+L35+K35+J35</f>
        <v>35752396</v>
      </c>
      <c r="O35" s="100">
        <f>+O42</f>
        <v>0</v>
      </c>
      <c r="P35" s="100"/>
      <c r="Q35" s="100">
        <f>+Q42</f>
        <v>0</v>
      </c>
      <c r="R35" s="100">
        <f>+Q35+P35+O35</f>
        <v>0</v>
      </c>
      <c r="S35" s="100">
        <f>+R35+N35</f>
        <v>35752396</v>
      </c>
      <c r="T35" s="98">
        <f>+(N35/S35)*100</f>
        <v>100</v>
      </c>
      <c r="U35" s="98">
        <f>(+R35/S35)*100</f>
        <v>0</v>
      </c>
      <c r="V35" s="91"/>
    </row>
    <row r="36" spans="1:22" ht="27.75" customHeight="1">
      <c r="A36" s="1"/>
      <c r="B36" s="82"/>
      <c r="C36" s="82"/>
      <c r="D36" s="82"/>
      <c r="E36" s="82"/>
      <c r="F36" s="82"/>
      <c r="G36" s="83"/>
      <c r="H36" s="94" t="s">
        <v>37</v>
      </c>
      <c r="I36" s="93"/>
      <c r="J36" s="101">
        <f>ROUND(+J35/J33*100,1)</f>
        <v>99.4</v>
      </c>
      <c r="K36" s="101">
        <f>ROUND(+K35/K33*100,1)</f>
        <v>92.9</v>
      </c>
      <c r="L36" s="101"/>
      <c r="M36" s="101"/>
      <c r="N36" s="101">
        <f>ROUND(+N35/N33*100,1)</f>
        <v>96.4</v>
      </c>
      <c r="O36" s="101"/>
      <c r="P36" s="101"/>
      <c r="Q36" s="101"/>
      <c r="R36" s="101"/>
      <c r="S36" s="101">
        <f>ROUND(+S35/S33*100,1)</f>
        <v>96.4</v>
      </c>
      <c r="T36" s="98"/>
      <c r="U36" s="98"/>
      <c r="V36" s="91"/>
    </row>
    <row r="37" spans="1:22" ht="27.75" customHeight="1">
      <c r="A37" s="1"/>
      <c r="B37" s="82"/>
      <c r="C37" s="82"/>
      <c r="D37" s="82"/>
      <c r="E37" s="82"/>
      <c r="F37" s="82"/>
      <c r="G37" s="83"/>
      <c r="H37" s="94" t="s">
        <v>38</v>
      </c>
      <c r="I37" s="93"/>
      <c r="J37" s="101">
        <f>ROUND(+J35/J34*100,1)</f>
        <v>97</v>
      </c>
      <c r="K37" s="101">
        <f>ROUND(+K35/K34*100,1)</f>
        <v>95.8</v>
      </c>
      <c r="L37" s="101"/>
      <c r="M37" s="101"/>
      <c r="N37" s="101">
        <f>ROUND(+N35/N34*100,1)</f>
        <v>96.5</v>
      </c>
      <c r="O37" s="101"/>
      <c r="P37" s="101"/>
      <c r="Q37" s="101"/>
      <c r="R37" s="101"/>
      <c r="S37" s="101">
        <f>ROUND(+S35/S34*100,1)</f>
        <v>96.5</v>
      </c>
      <c r="T37" s="98"/>
      <c r="U37" s="98"/>
      <c r="V37" s="91"/>
    </row>
    <row r="38" spans="1:22" ht="27.75" customHeight="1">
      <c r="A38" s="1"/>
      <c r="B38" s="82"/>
      <c r="C38" s="82"/>
      <c r="D38" s="82"/>
      <c r="E38" s="82"/>
      <c r="F38" s="82"/>
      <c r="G38" s="83"/>
      <c r="H38" s="94"/>
      <c r="I38" s="93"/>
      <c r="J38" s="95"/>
      <c r="K38" s="95"/>
      <c r="L38" s="95"/>
      <c r="M38" s="95"/>
      <c r="N38" s="95"/>
      <c r="O38" s="95"/>
      <c r="P38" s="96"/>
      <c r="Q38" s="97"/>
      <c r="R38" s="97"/>
      <c r="S38" s="97"/>
      <c r="T38" s="98"/>
      <c r="U38" s="98"/>
      <c r="V38" s="91"/>
    </row>
    <row r="39" spans="1:22" ht="27.75" customHeight="1">
      <c r="A39" s="1"/>
      <c r="B39" s="82"/>
      <c r="C39" s="82"/>
      <c r="D39" s="82"/>
      <c r="E39" s="82" t="s">
        <v>43</v>
      </c>
      <c r="F39" s="82"/>
      <c r="G39" s="83"/>
      <c r="H39" s="102" t="s">
        <v>44</v>
      </c>
      <c r="I39" s="93"/>
      <c r="J39" s="95"/>
      <c r="K39" s="95"/>
      <c r="L39" s="95"/>
      <c r="M39" s="95"/>
      <c r="N39" s="95"/>
      <c r="O39" s="95"/>
      <c r="P39" s="96"/>
      <c r="Q39" s="97"/>
      <c r="R39" s="97"/>
      <c r="S39" s="97"/>
      <c r="T39" s="98"/>
      <c r="U39" s="98"/>
      <c r="V39" s="91"/>
    </row>
    <row r="40" spans="1:22" ht="27.75" customHeight="1">
      <c r="A40" s="1"/>
      <c r="B40" s="82"/>
      <c r="C40" s="82"/>
      <c r="D40" s="82"/>
      <c r="E40" s="82"/>
      <c r="F40" s="82"/>
      <c r="G40" s="83"/>
      <c r="H40" s="94" t="s">
        <v>34</v>
      </c>
      <c r="I40" s="93"/>
      <c r="J40" s="100">
        <f aca="true" t="shared" si="7" ref="J40:K42">+J47</f>
        <v>19905623</v>
      </c>
      <c r="K40" s="100">
        <f t="shared" si="7"/>
        <v>17190049</v>
      </c>
      <c r="L40" s="100"/>
      <c r="M40" s="100"/>
      <c r="N40" s="100">
        <f>+M40+L40+K40+J40</f>
        <v>37095672</v>
      </c>
      <c r="O40" s="100">
        <f aca="true" t="shared" si="8" ref="O40:Q42">+O47</f>
        <v>0</v>
      </c>
      <c r="P40" s="100"/>
      <c r="Q40" s="100">
        <f t="shared" si="8"/>
        <v>0</v>
      </c>
      <c r="R40" s="100">
        <f>+Q40+P40+O40</f>
        <v>0</v>
      </c>
      <c r="S40" s="100">
        <f>+R40+N40</f>
        <v>37095672</v>
      </c>
      <c r="T40" s="98">
        <f>+(N40/S40)*100</f>
        <v>100</v>
      </c>
      <c r="U40" s="98">
        <f>(+R40/S40)*100</f>
        <v>0</v>
      </c>
      <c r="V40" s="91"/>
    </row>
    <row r="41" spans="1:22" ht="27.75" customHeight="1">
      <c r="A41" s="1"/>
      <c r="B41" s="82"/>
      <c r="C41" s="82"/>
      <c r="D41" s="82"/>
      <c r="E41" s="82"/>
      <c r="F41" s="82"/>
      <c r="G41" s="83"/>
      <c r="H41" s="94" t="s">
        <v>35</v>
      </c>
      <c r="I41" s="93"/>
      <c r="J41" s="100">
        <f t="shared" si="7"/>
        <v>20396269</v>
      </c>
      <c r="K41" s="100">
        <f t="shared" si="7"/>
        <v>16667828</v>
      </c>
      <c r="L41" s="100"/>
      <c r="M41" s="100"/>
      <c r="N41" s="100">
        <f>+M41+L41+K41+J41</f>
        <v>37064097</v>
      </c>
      <c r="O41" s="100">
        <f t="shared" si="8"/>
        <v>0</v>
      </c>
      <c r="P41" s="100"/>
      <c r="Q41" s="100">
        <f t="shared" si="8"/>
        <v>0</v>
      </c>
      <c r="R41" s="100">
        <f>+Q41+P41+O41</f>
        <v>0</v>
      </c>
      <c r="S41" s="100">
        <f>+R41+N41</f>
        <v>37064097</v>
      </c>
      <c r="T41" s="98">
        <f>+(N41/S41)*100</f>
        <v>100</v>
      </c>
      <c r="U41" s="98">
        <f>(+R41/S41)*100</f>
        <v>0</v>
      </c>
      <c r="V41" s="91"/>
    </row>
    <row r="42" spans="1:22" ht="27.75" customHeight="1">
      <c r="A42" s="1"/>
      <c r="B42" s="82"/>
      <c r="C42" s="82"/>
      <c r="D42" s="82"/>
      <c r="E42" s="82"/>
      <c r="F42" s="82"/>
      <c r="G42" s="83"/>
      <c r="H42" s="94" t="s">
        <v>36</v>
      </c>
      <c r="I42" s="85"/>
      <c r="J42" s="100">
        <f t="shared" si="7"/>
        <v>19782116</v>
      </c>
      <c r="K42" s="100">
        <f t="shared" si="7"/>
        <v>15970280</v>
      </c>
      <c r="L42" s="100"/>
      <c r="M42" s="100"/>
      <c r="N42" s="100">
        <f>+M42+L42+K42+J42</f>
        <v>35752396</v>
      </c>
      <c r="O42" s="100">
        <f t="shared" si="8"/>
        <v>0</v>
      </c>
      <c r="P42" s="100"/>
      <c r="Q42" s="100">
        <f t="shared" si="8"/>
        <v>0</v>
      </c>
      <c r="R42" s="100">
        <f>+Q42+P42+O42</f>
        <v>0</v>
      </c>
      <c r="S42" s="100">
        <f>+R42+N42</f>
        <v>35752396</v>
      </c>
      <c r="T42" s="98">
        <f>+(N42/S42)*100</f>
        <v>100</v>
      </c>
      <c r="U42" s="98">
        <f>(+R42/S42)*100</f>
        <v>0</v>
      </c>
      <c r="V42" s="91"/>
    </row>
    <row r="43" spans="1:22" ht="27.75" customHeight="1">
      <c r="A43" s="1"/>
      <c r="B43" s="82"/>
      <c r="C43" s="82"/>
      <c r="D43" s="82"/>
      <c r="E43" s="82"/>
      <c r="F43" s="82"/>
      <c r="G43" s="83"/>
      <c r="H43" s="94" t="s">
        <v>37</v>
      </c>
      <c r="I43" s="85"/>
      <c r="J43" s="101">
        <f>ROUND(+J42/J40*100,1)</f>
        <v>99.4</v>
      </c>
      <c r="K43" s="101">
        <f>ROUND(+K42/K40*100,1)</f>
        <v>92.9</v>
      </c>
      <c r="L43" s="101"/>
      <c r="M43" s="101"/>
      <c r="N43" s="101">
        <f>ROUND(+N42/N40*100,1)</f>
        <v>96.4</v>
      </c>
      <c r="O43" s="101"/>
      <c r="P43" s="101"/>
      <c r="Q43" s="101"/>
      <c r="R43" s="101"/>
      <c r="S43" s="101">
        <f>ROUND(+S42/S40*100,1)</f>
        <v>96.4</v>
      </c>
      <c r="T43" s="98"/>
      <c r="U43" s="98"/>
      <c r="V43" s="91"/>
    </row>
    <row r="44" spans="1:22" ht="27.75" customHeight="1">
      <c r="A44" s="1"/>
      <c r="B44" s="82"/>
      <c r="C44" s="82"/>
      <c r="D44" s="82"/>
      <c r="E44" s="82"/>
      <c r="F44" s="82"/>
      <c r="G44" s="83"/>
      <c r="H44" s="94" t="s">
        <v>38</v>
      </c>
      <c r="I44" s="85"/>
      <c r="J44" s="101">
        <f>ROUND(+J42/J41*100,1)</f>
        <v>97</v>
      </c>
      <c r="K44" s="101">
        <f>ROUND(+K42/K41*100,1)</f>
        <v>95.8</v>
      </c>
      <c r="L44" s="101"/>
      <c r="M44" s="101"/>
      <c r="N44" s="101">
        <f>ROUND(+N42/N41*100,1)</f>
        <v>96.5</v>
      </c>
      <c r="O44" s="101"/>
      <c r="P44" s="101"/>
      <c r="Q44" s="101"/>
      <c r="R44" s="101"/>
      <c r="S44" s="101">
        <f>ROUND(+S42/S41*100,1)</f>
        <v>96.5</v>
      </c>
      <c r="T44" s="98"/>
      <c r="U44" s="98"/>
      <c r="V44" s="91"/>
    </row>
    <row r="45" spans="1:22" ht="27.75" customHeight="1">
      <c r="A45" s="1"/>
      <c r="B45" s="82"/>
      <c r="C45" s="82"/>
      <c r="D45" s="82"/>
      <c r="E45" s="82"/>
      <c r="F45" s="82"/>
      <c r="G45" s="83"/>
      <c r="H45" s="103"/>
      <c r="I45" s="85"/>
      <c r="J45" s="95"/>
      <c r="K45" s="97"/>
      <c r="L45" s="95"/>
      <c r="M45" s="97"/>
      <c r="N45" s="97"/>
      <c r="O45" s="97"/>
      <c r="P45" s="96"/>
      <c r="Q45" s="97"/>
      <c r="R45" s="97"/>
      <c r="S45" s="97"/>
      <c r="T45" s="98"/>
      <c r="U45" s="98"/>
      <c r="V45" s="81"/>
    </row>
    <row r="46" spans="1:22" ht="27.75" customHeight="1">
      <c r="A46" s="1"/>
      <c r="B46" s="82"/>
      <c r="C46" s="82"/>
      <c r="D46" s="82"/>
      <c r="E46" s="82"/>
      <c r="F46" s="82" t="s">
        <v>45</v>
      </c>
      <c r="G46" s="83"/>
      <c r="H46" s="104" t="s">
        <v>46</v>
      </c>
      <c r="I46" s="85"/>
      <c r="J46" s="95"/>
      <c r="K46" s="97"/>
      <c r="L46" s="95"/>
      <c r="M46" s="97"/>
      <c r="N46" s="97"/>
      <c r="O46" s="97"/>
      <c r="P46" s="96"/>
      <c r="Q46" s="97"/>
      <c r="R46" s="97"/>
      <c r="S46" s="97"/>
      <c r="T46" s="98"/>
      <c r="U46" s="98"/>
      <c r="V46" s="81"/>
    </row>
    <row r="47" spans="1:22" ht="27.75" customHeight="1">
      <c r="A47" s="1"/>
      <c r="B47" s="82"/>
      <c r="C47" s="82"/>
      <c r="D47" s="82"/>
      <c r="E47" s="82"/>
      <c r="F47" s="82"/>
      <c r="G47" s="83"/>
      <c r="H47" s="94" t="s">
        <v>34</v>
      </c>
      <c r="I47" s="85"/>
      <c r="J47" s="100">
        <v>19905623</v>
      </c>
      <c r="K47" s="100">
        <v>17190049</v>
      </c>
      <c r="L47" s="100"/>
      <c r="M47" s="100"/>
      <c r="N47" s="100">
        <f>+M47+L47+K47+J47</f>
        <v>37095672</v>
      </c>
      <c r="O47" s="100">
        <v>0</v>
      </c>
      <c r="P47" s="100"/>
      <c r="Q47" s="100">
        <v>0</v>
      </c>
      <c r="R47" s="100">
        <f>+Q47+P47+O47</f>
        <v>0</v>
      </c>
      <c r="S47" s="100">
        <f>+R47+N47</f>
        <v>37095672</v>
      </c>
      <c r="T47" s="98">
        <f>+(N47/S47)*100</f>
        <v>100</v>
      </c>
      <c r="U47" s="98">
        <f>(+R47/S47)*100</f>
        <v>0</v>
      </c>
      <c r="V47" s="81"/>
    </row>
    <row r="48" spans="1:22" ht="27.75" customHeight="1">
      <c r="A48" s="1"/>
      <c r="B48" s="82"/>
      <c r="C48" s="82"/>
      <c r="D48" s="82"/>
      <c r="E48" s="82"/>
      <c r="F48" s="82"/>
      <c r="G48" s="83"/>
      <c r="H48" s="94" t="s">
        <v>35</v>
      </c>
      <c r="I48" s="85"/>
      <c r="J48" s="100">
        <v>20396269</v>
      </c>
      <c r="K48" s="100">
        <v>16667828</v>
      </c>
      <c r="L48" s="100"/>
      <c r="M48" s="100"/>
      <c r="N48" s="100">
        <f>+M48+L48+K48+J48</f>
        <v>37064097</v>
      </c>
      <c r="O48" s="100"/>
      <c r="P48" s="100"/>
      <c r="Q48" s="100"/>
      <c r="R48" s="100">
        <f>+Q48+P48+O48</f>
        <v>0</v>
      </c>
      <c r="S48" s="100">
        <f>+R48+N48</f>
        <v>37064097</v>
      </c>
      <c r="T48" s="98">
        <f>+(N48/S48)*100</f>
        <v>100</v>
      </c>
      <c r="U48" s="98">
        <f>(+R48/S48)*100</f>
        <v>0</v>
      </c>
      <c r="V48" s="81"/>
    </row>
    <row r="49" spans="1:22" ht="27.75" customHeight="1">
      <c r="A49" s="1"/>
      <c r="B49" s="82"/>
      <c r="C49" s="82"/>
      <c r="D49" s="82"/>
      <c r="E49" s="82"/>
      <c r="F49" s="82"/>
      <c r="G49" s="83"/>
      <c r="H49" s="94" t="s">
        <v>36</v>
      </c>
      <c r="I49" s="85"/>
      <c r="J49" s="100">
        <v>19782116</v>
      </c>
      <c r="K49" s="100">
        <v>15970280</v>
      </c>
      <c r="L49" s="100"/>
      <c r="M49" s="100"/>
      <c r="N49" s="100">
        <f>+M49+L49+K49+J49</f>
        <v>35752396</v>
      </c>
      <c r="O49" s="100"/>
      <c r="P49" s="100"/>
      <c r="Q49" s="100"/>
      <c r="R49" s="100">
        <f>+Q49+P49+O49</f>
        <v>0</v>
      </c>
      <c r="S49" s="100">
        <f>+R49+N49</f>
        <v>35752396</v>
      </c>
      <c r="T49" s="98">
        <f>+(N49/S49)*100</f>
        <v>100</v>
      </c>
      <c r="U49" s="98">
        <f>(+R49/S49)*100</f>
        <v>0</v>
      </c>
      <c r="V49" s="81"/>
    </row>
    <row r="50" spans="1:22" ht="27.75" customHeight="1">
      <c r="A50" s="1"/>
      <c r="B50" s="82"/>
      <c r="C50" s="82"/>
      <c r="D50" s="82"/>
      <c r="E50" s="82"/>
      <c r="F50" s="82"/>
      <c r="G50" s="83"/>
      <c r="H50" s="94" t="s">
        <v>37</v>
      </c>
      <c r="I50" s="85"/>
      <c r="J50" s="101">
        <f>ROUND(+J49/J47*100,1)</f>
        <v>99.4</v>
      </c>
      <c r="K50" s="101">
        <f>ROUND(+K49/K47*100,1)</f>
        <v>92.9</v>
      </c>
      <c r="L50" s="101"/>
      <c r="M50" s="101"/>
      <c r="N50" s="101">
        <f>ROUND(+N49/N47*100,1)</f>
        <v>96.4</v>
      </c>
      <c r="O50" s="101"/>
      <c r="P50" s="101"/>
      <c r="Q50" s="101"/>
      <c r="R50" s="101"/>
      <c r="S50" s="101">
        <f>ROUND(+S49/S47*100,1)</f>
        <v>96.4</v>
      </c>
      <c r="T50" s="98"/>
      <c r="U50" s="98"/>
      <c r="V50" s="91"/>
    </row>
    <row r="51" spans="1:22" ht="27.75" customHeight="1">
      <c r="A51" s="1"/>
      <c r="B51" s="82"/>
      <c r="C51" s="82"/>
      <c r="D51" s="82"/>
      <c r="E51" s="82"/>
      <c r="F51" s="82"/>
      <c r="G51" s="83"/>
      <c r="H51" s="94" t="s">
        <v>38</v>
      </c>
      <c r="I51" s="85"/>
      <c r="J51" s="101">
        <f>ROUND(+J49/J48*100,1)</f>
        <v>97</v>
      </c>
      <c r="K51" s="101">
        <f>ROUND(+K49/K48*100,1)</f>
        <v>95.8</v>
      </c>
      <c r="L51" s="101"/>
      <c r="M51" s="101"/>
      <c r="N51" s="101">
        <f>ROUND(+N49/N48*100,1)</f>
        <v>96.5</v>
      </c>
      <c r="O51" s="101"/>
      <c r="P51" s="101"/>
      <c r="Q51" s="101"/>
      <c r="R51" s="101"/>
      <c r="S51" s="101">
        <f>ROUND(+S49/S48*100,1)</f>
        <v>96.5</v>
      </c>
      <c r="T51" s="98"/>
      <c r="U51" s="98"/>
      <c r="V51" s="91"/>
    </row>
    <row r="52" spans="1:22" ht="27.75" customHeight="1">
      <c r="A52" s="1"/>
      <c r="B52" s="82"/>
      <c r="C52" s="82"/>
      <c r="D52" s="82"/>
      <c r="E52" s="82"/>
      <c r="F52" s="82"/>
      <c r="G52" s="83"/>
      <c r="H52" s="94"/>
      <c r="I52" s="85"/>
      <c r="J52" s="95"/>
      <c r="K52" s="97"/>
      <c r="L52" s="95"/>
      <c r="M52" s="97"/>
      <c r="N52" s="97"/>
      <c r="O52" s="97"/>
      <c r="P52" s="96"/>
      <c r="Q52" s="97"/>
      <c r="R52" s="97"/>
      <c r="S52" s="97"/>
      <c r="T52" s="98"/>
      <c r="U52" s="98"/>
      <c r="V52" s="81"/>
    </row>
    <row r="53" spans="1:22" ht="27.75" customHeight="1">
      <c r="A53" s="1"/>
      <c r="B53" s="82" t="s">
        <v>39</v>
      </c>
      <c r="C53" s="82"/>
      <c r="D53" s="82"/>
      <c r="E53" s="82"/>
      <c r="F53" s="82"/>
      <c r="G53" s="83"/>
      <c r="H53" s="94" t="s">
        <v>47</v>
      </c>
      <c r="I53" s="85"/>
      <c r="J53" s="95"/>
      <c r="K53" s="97"/>
      <c r="L53" s="95"/>
      <c r="M53" s="97"/>
      <c r="N53" s="97"/>
      <c r="O53" s="97"/>
      <c r="P53" s="96"/>
      <c r="Q53" s="97"/>
      <c r="R53" s="97"/>
      <c r="S53" s="97"/>
      <c r="T53" s="98"/>
      <c r="U53" s="98"/>
      <c r="V53" s="81"/>
    </row>
    <row r="54" spans="1:22" ht="27.75" customHeight="1">
      <c r="A54" s="1"/>
      <c r="B54" s="82"/>
      <c r="C54" s="82"/>
      <c r="D54" s="82"/>
      <c r="E54" s="82"/>
      <c r="F54" s="82"/>
      <c r="G54" s="83"/>
      <c r="H54" s="94" t="s">
        <v>34</v>
      </c>
      <c r="I54" s="85"/>
      <c r="J54" s="100">
        <f aca="true" t="shared" si="9" ref="J54:Q56">+J61</f>
        <v>622623514</v>
      </c>
      <c r="K54" s="100">
        <f t="shared" si="9"/>
        <v>546266528</v>
      </c>
      <c r="L54" s="100"/>
      <c r="M54" s="100"/>
      <c r="N54" s="100">
        <f>+M54+L54+K54+J54</f>
        <v>1168890042</v>
      </c>
      <c r="O54" s="100">
        <f t="shared" si="9"/>
        <v>39834309</v>
      </c>
      <c r="P54" s="100"/>
      <c r="Q54" s="100">
        <f t="shared" si="9"/>
        <v>529200000</v>
      </c>
      <c r="R54" s="100">
        <f>+Q54+P54+O54</f>
        <v>569034309</v>
      </c>
      <c r="S54" s="100">
        <f>+R54+N54</f>
        <v>1737924351</v>
      </c>
      <c r="T54" s="98">
        <f>+(N54/S54)*100</f>
        <v>67.25782059083421</v>
      </c>
      <c r="U54" s="98">
        <f>(+R54/S54)*100</f>
        <v>32.74217940916578</v>
      </c>
      <c r="V54" s="91"/>
    </row>
    <row r="55" spans="1:22" ht="27.75" customHeight="1">
      <c r="A55" s="1"/>
      <c r="B55" s="82"/>
      <c r="C55" s="82"/>
      <c r="D55" s="82"/>
      <c r="E55" s="82"/>
      <c r="F55" s="82"/>
      <c r="G55" s="83"/>
      <c r="H55" s="94" t="s">
        <v>35</v>
      </c>
      <c r="I55" s="85"/>
      <c r="J55" s="100">
        <f t="shared" si="9"/>
        <v>637943835</v>
      </c>
      <c r="K55" s="100">
        <f t="shared" si="9"/>
        <v>525179415</v>
      </c>
      <c r="L55" s="100"/>
      <c r="M55" s="100"/>
      <c r="N55" s="100">
        <f>+M55+L55+K55+J55</f>
        <v>1163123250</v>
      </c>
      <c r="O55" s="100">
        <f t="shared" si="9"/>
        <v>39834309</v>
      </c>
      <c r="P55" s="100"/>
      <c r="Q55" s="100">
        <f t="shared" si="9"/>
        <v>803514433</v>
      </c>
      <c r="R55" s="100">
        <f>+Q55+P55+O55</f>
        <v>843348742</v>
      </c>
      <c r="S55" s="100">
        <f>+R55+N55</f>
        <v>2006471992</v>
      </c>
      <c r="T55" s="98">
        <f>+(N55/S55)*100</f>
        <v>57.96857641858377</v>
      </c>
      <c r="U55" s="98">
        <f>(+R55/S55)*100</f>
        <v>42.031423581416234</v>
      </c>
      <c r="V55" s="91"/>
    </row>
    <row r="56" spans="1:22" ht="27.75" customHeight="1">
      <c r="A56" s="1"/>
      <c r="B56" s="82"/>
      <c r="C56" s="82"/>
      <c r="D56" s="82"/>
      <c r="E56" s="82"/>
      <c r="F56" s="82"/>
      <c r="G56" s="83"/>
      <c r="H56" s="94" t="s">
        <v>36</v>
      </c>
      <c r="I56" s="85"/>
      <c r="J56" s="100">
        <f t="shared" si="9"/>
        <v>618744102</v>
      </c>
      <c r="K56" s="100">
        <f t="shared" si="9"/>
        <v>501084860</v>
      </c>
      <c r="L56" s="100"/>
      <c r="M56" s="100"/>
      <c r="N56" s="100">
        <f>+M56+L56+K56+J56</f>
        <v>1119828962</v>
      </c>
      <c r="O56" s="100">
        <f t="shared" si="9"/>
        <v>16772166</v>
      </c>
      <c r="P56" s="100"/>
      <c r="Q56" s="100">
        <f t="shared" si="9"/>
        <v>803514433</v>
      </c>
      <c r="R56" s="100">
        <f>+Q56+P56+O56</f>
        <v>820286599</v>
      </c>
      <c r="S56" s="100">
        <f>+R56+N56</f>
        <v>1940115561</v>
      </c>
      <c r="T56" s="98">
        <f>+(N56/S56)*100</f>
        <v>57.719704151169374</v>
      </c>
      <c r="U56" s="98">
        <f>(+R56/S56)*100</f>
        <v>42.280295848830626</v>
      </c>
      <c r="V56" s="91"/>
    </row>
    <row r="57" spans="1:22" ht="27.75" customHeight="1">
      <c r="A57" s="1"/>
      <c r="B57" s="82"/>
      <c r="C57" s="82"/>
      <c r="D57" s="82"/>
      <c r="E57" s="82"/>
      <c r="F57" s="82"/>
      <c r="G57" s="83"/>
      <c r="H57" s="94" t="s">
        <v>37</v>
      </c>
      <c r="I57" s="85"/>
      <c r="J57" s="101">
        <f>ROUND(+J56/J54*100,1)</f>
        <v>99.4</v>
      </c>
      <c r="K57" s="101">
        <f aca="true" t="shared" si="10" ref="K57:S57">ROUND(+K56/K54*100,1)</f>
        <v>91.7</v>
      </c>
      <c r="L57" s="101"/>
      <c r="M57" s="101"/>
      <c r="N57" s="101">
        <f t="shared" si="10"/>
        <v>95.8</v>
      </c>
      <c r="O57" s="101">
        <f t="shared" si="10"/>
        <v>42.1</v>
      </c>
      <c r="P57" s="101"/>
      <c r="Q57" s="101">
        <f t="shared" si="10"/>
        <v>151.8</v>
      </c>
      <c r="R57" s="101">
        <f t="shared" si="10"/>
        <v>144.2</v>
      </c>
      <c r="S57" s="101">
        <f t="shared" si="10"/>
        <v>111.6</v>
      </c>
      <c r="T57" s="98"/>
      <c r="U57" s="98"/>
      <c r="V57" s="91"/>
    </row>
    <row r="58" spans="1:22" ht="27.75" customHeight="1">
      <c r="A58" s="1"/>
      <c r="B58" s="82"/>
      <c r="C58" s="82"/>
      <c r="D58" s="82"/>
      <c r="E58" s="82"/>
      <c r="F58" s="82"/>
      <c r="G58" s="83"/>
      <c r="H58" s="94" t="s">
        <v>38</v>
      </c>
      <c r="I58" s="85"/>
      <c r="J58" s="101">
        <f>ROUND(+J56/J55*100,1)</f>
        <v>97</v>
      </c>
      <c r="K58" s="101">
        <f aca="true" t="shared" si="11" ref="K58:S58">ROUND(+K56/K55*100,1)</f>
        <v>95.4</v>
      </c>
      <c r="L58" s="101"/>
      <c r="M58" s="101"/>
      <c r="N58" s="101">
        <f t="shared" si="11"/>
        <v>96.3</v>
      </c>
      <c r="O58" s="101">
        <f t="shared" si="11"/>
        <v>42.1</v>
      </c>
      <c r="P58" s="101"/>
      <c r="Q58" s="101">
        <f t="shared" si="11"/>
        <v>100</v>
      </c>
      <c r="R58" s="101">
        <f t="shared" si="11"/>
        <v>97.3</v>
      </c>
      <c r="S58" s="101">
        <f t="shared" si="11"/>
        <v>96.7</v>
      </c>
      <c r="T58" s="98"/>
      <c r="U58" s="98"/>
      <c r="V58" s="91"/>
    </row>
    <row r="59" spans="1:22" ht="27.75" customHeight="1">
      <c r="A59" s="1"/>
      <c r="B59" s="82"/>
      <c r="C59" s="82"/>
      <c r="D59" s="82"/>
      <c r="E59" s="82"/>
      <c r="F59" s="82"/>
      <c r="G59" s="83"/>
      <c r="H59" s="94"/>
      <c r="I59" s="85"/>
      <c r="J59" s="95"/>
      <c r="K59" s="97"/>
      <c r="L59" s="95"/>
      <c r="M59" s="97"/>
      <c r="N59" s="97"/>
      <c r="O59" s="97"/>
      <c r="P59" s="96"/>
      <c r="Q59" s="97"/>
      <c r="R59" s="97"/>
      <c r="S59" s="97"/>
      <c r="T59" s="98"/>
      <c r="U59" s="98"/>
      <c r="V59" s="81"/>
    </row>
    <row r="60" spans="1:22" ht="27.75" customHeight="1">
      <c r="A60" s="1"/>
      <c r="B60" s="82"/>
      <c r="C60" s="105" t="s">
        <v>48</v>
      </c>
      <c r="D60" s="82"/>
      <c r="E60" s="82"/>
      <c r="F60" s="82"/>
      <c r="G60" s="83"/>
      <c r="H60" s="94" t="s">
        <v>49</v>
      </c>
      <c r="I60" s="85"/>
      <c r="J60" s="95"/>
      <c r="K60" s="97"/>
      <c r="L60" s="95"/>
      <c r="M60" s="97"/>
      <c r="N60" s="97"/>
      <c r="O60" s="97"/>
      <c r="P60" s="96"/>
      <c r="Q60" s="97"/>
      <c r="R60" s="97"/>
      <c r="S60" s="97"/>
      <c r="T60" s="98"/>
      <c r="U60" s="98"/>
      <c r="V60" s="81"/>
    </row>
    <row r="61" spans="1:22" ht="27.75" customHeight="1">
      <c r="A61" s="1"/>
      <c r="B61" s="82"/>
      <c r="C61" s="82"/>
      <c r="D61" s="82"/>
      <c r="E61" s="82"/>
      <c r="F61" s="82"/>
      <c r="G61" s="83"/>
      <c r="H61" s="94" t="s">
        <v>34</v>
      </c>
      <c r="I61" s="85"/>
      <c r="J61" s="100">
        <f>+J68</f>
        <v>622623514</v>
      </c>
      <c r="K61" s="100">
        <f>+K68</f>
        <v>546266528</v>
      </c>
      <c r="L61" s="100"/>
      <c r="M61" s="100"/>
      <c r="N61" s="100">
        <f>+M61+L61+K61+J61</f>
        <v>1168890042</v>
      </c>
      <c r="O61" s="100">
        <f>+O68</f>
        <v>39834309</v>
      </c>
      <c r="P61" s="100"/>
      <c r="Q61" s="100">
        <f>+Q68</f>
        <v>529200000</v>
      </c>
      <c r="R61" s="100">
        <f>+Q61+P61+O61</f>
        <v>569034309</v>
      </c>
      <c r="S61" s="100">
        <f>+R61+N61</f>
        <v>1737924351</v>
      </c>
      <c r="T61" s="98">
        <f>+(N61/S61)*100</f>
        <v>67.25782059083421</v>
      </c>
      <c r="U61" s="98">
        <f>(+R61/S61)*100</f>
        <v>32.74217940916578</v>
      </c>
      <c r="V61" s="91"/>
    </row>
    <row r="62" spans="1:22" ht="27.75" customHeight="1">
      <c r="A62" s="1"/>
      <c r="B62" s="82"/>
      <c r="C62" s="82"/>
      <c r="D62" s="82"/>
      <c r="E62" s="82"/>
      <c r="F62" s="82"/>
      <c r="G62" s="83"/>
      <c r="H62" s="94" t="s">
        <v>35</v>
      </c>
      <c r="I62" s="85"/>
      <c r="J62" s="100">
        <f>+J69</f>
        <v>637943835</v>
      </c>
      <c r="K62" s="100">
        <f>+K69</f>
        <v>525179415</v>
      </c>
      <c r="L62" s="100"/>
      <c r="M62" s="100"/>
      <c r="N62" s="100">
        <f>+M62+L62+K62+J62</f>
        <v>1163123250</v>
      </c>
      <c r="O62" s="100">
        <f>+O69</f>
        <v>39834309</v>
      </c>
      <c r="P62" s="100"/>
      <c r="Q62" s="100">
        <f>+Q69</f>
        <v>803514433</v>
      </c>
      <c r="R62" s="100">
        <f>+Q62+P62+O62</f>
        <v>843348742</v>
      </c>
      <c r="S62" s="100">
        <f>+R62+N62</f>
        <v>2006471992</v>
      </c>
      <c r="T62" s="98">
        <f>+(N62/S62)*100</f>
        <v>57.96857641858377</v>
      </c>
      <c r="U62" s="98">
        <f>(+R62/S62)*100</f>
        <v>42.031423581416234</v>
      </c>
      <c r="V62" s="91"/>
    </row>
    <row r="63" spans="1:22" ht="27.75" customHeight="1">
      <c r="A63" s="1"/>
      <c r="B63" s="82"/>
      <c r="C63" s="82"/>
      <c r="D63" s="82"/>
      <c r="E63" s="82"/>
      <c r="F63" s="82"/>
      <c r="G63" s="83"/>
      <c r="H63" s="94" t="s">
        <v>36</v>
      </c>
      <c r="I63" s="85"/>
      <c r="J63" s="100">
        <f>+J70</f>
        <v>618744102</v>
      </c>
      <c r="K63" s="100">
        <f>+K70</f>
        <v>501084860</v>
      </c>
      <c r="L63" s="100"/>
      <c r="M63" s="100"/>
      <c r="N63" s="100">
        <f>+M63+L63+K63+J63</f>
        <v>1119828962</v>
      </c>
      <c r="O63" s="100">
        <f>+O70</f>
        <v>16772166</v>
      </c>
      <c r="P63" s="100"/>
      <c r="Q63" s="100">
        <f>+Q70</f>
        <v>803514433</v>
      </c>
      <c r="R63" s="100">
        <f>+Q63+P63+O63</f>
        <v>820286599</v>
      </c>
      <c r="S63" s="100">
        <f>+R63+N63</f>
        <v>1940115561</v>
      </c>
      <c r="T63" s="98">
        <f>+(N63/S63)*100</f>
        <v>57.719704151169374</v>
      </c>
      <c r="U63" s="98">
        <f>(+R63/S63)*100</f>
        <v>42.280295848830626</v>
      </c>
      <c r="V63" s="91"/>
    </row>
    <row r="64" spans="1:22" ht="27.75" customHeight="1">
      <c r="A64" s="1"/>
      <c r="B64" s="82"/>
      <c r="C64" s="82"/>
      <c r="D64" s="82"/>
      <c r="E64" s="82"/>
      <c r="F64" s="82"/>
      <c r="G64" s="83"/>
      <c r="H64" s="94" t="s">
        <v>37</v>
      </c>
      <c r="I64" s="85"/>
      <c r="J64" s="101">
        <f>ROUND(+J63/J61*100,1)</f>
        <v>99.4</v>
      </c>
      <c r="K64" s="101">
        <f aca="true" t="shared" si="12" ref="K64:S64">ROUND(+K63/K61*100,1)</f>
        <v>91.7</v>
      </c>
      <c r="L64" s="101"/>
      <c r="M64" s="101"/>
      <c r="N64" s="101">
        <f t="shared" si="12"/>
        <v>95.8</v>
      </c>
      <c r="O64" s="101">
        <f t="shared" si="12"/>
        <v>42.1</v>
      </c>
      <c r="P64" s="101"/>
      <c r="Q64" s="101">
        <f t="shared" si="12"/>
        <v>151.8</v>
      </c>
      <c r="R64" s="101">
        <f t="shared" si="12"/>
        <v>144.2</v>
      </c>
      <c r="S64" s="101">
        <f t="shared" si="12"/>
        <v>111.6</v>
      </c>
      <c r="T64" s="98"/>
      <c r="U64" s="98"/>
      <c r="V64" s="91"/>
    </row>
    <row r="65" spans="1:22" ht="27.75" customHeight="1">
      <c r="A65" s="1"/>
      <c r="B65" s="82"/>
      <c r="C65" s="82"/>
      <c r="D65" s="82"/>
      <c r="E65" s="82"/>
      <c r="F65" s="82"/>
      <c r="G65" s="83"/>
      <c r="H65" s="94" t="s">
        <v>38</v>
      </c>
      <c r="I65" s="85"/>
      <c r="J65" s="101">
        <f>ROUND(+J63/J62*100,1)</f>
        <v>97</v>
      </c>
      <c r="K65" s="101">
        <f aca="true" t="shared" si="13" ref="K65:S65">ROUND(+K63/K62*100,1)</f>
        <v>95.4</v>
      </c>
      <c r="L65" s="101"/>
      <c r="M65" s="101"/>
      <c r="N65" s="101">
        <f t="shared" si="13"/>
        <v>96.3</v>
      </c>
      <c r="O65" s="101">
        <f t="shared" si="13"/>
        <v>42.1</v>
      </c>
      <c r="P65" s="101"/>
      <c r="Q65" s="101">
        <f t="shared" si="13"/>
        <v>100</v>
      </c>
      <c r="R65" s="101">
        <f t="shared" si="13"/>
        <v>97.3</v>
      </c>
      <c r="S65" s="101">
        <f t="shared" si="13"/>
        <v>96.7</v>
      </c>
      <c r="T65" s="98"/>
      <c r="U65" s="98"/>
      <c r="V65" s="91"/>
    </row>
    <row r="66" spans="1:22" ht="27.75" customHeight="1">
      <c r="A66" s="1"/>
      <c r="B66" s="82"/>
      <c r="C66" s="82"/>
      <c r="D66" s="82"/>
      <c r="E66" s="82"/>
      <c r="F66" s="82"/>
      <c r="G66" s="83"/>
      <c r="H66" s="94"/>
      <c r="I66" s="85"/>
      <c r="J66" s="95"/>
      <c r="K66" s="97"/>
      <c r="L66" s="95"/>
      <c r="M66" s="97"/>
      <c r="N66" s="97"/>
      <c r="O66" s="97"/>
      <c r="P66" s="96"/>
      <c r="Q66" s="97"/>
      <c r="R66" s="97"/>
      <c r="S66" s="97"/>
      <c r="T66" s="98"/>
      <c r="U66" s="98"/>
      <c r="V66" s="81"/>
    </row>
    <row r="67" spans="1:22" ht="27.75" customHeight="1">
      <c r="A67" s="1"/>
      <c r="B67" s="82"/>
      <c r="C67" s="82"/>
      <c r="D67" s="82" t="s">
        <v>50</v>
      </c>
      <c r="E67" s="82"/>
      <c r="F67" s="82"/>
      <c r="G67" s="83"/>
      <c r="H67" s="104" t="s">
        <v>51</v>
      </c>
      <c r="I67" s="85"/>
      <c r="J67" s="95"/>
      <c r="K67" s="97"/>
      <c r="L67" s="95"/>
      <c r="M67" s="97"/>
      <c r="N67" s="97"/>
      <c r="O67" s="97"/>
      <c r="P67" s="96"/>
      <c r="Q67" s="97"/>
      <c r="R67" s="97"/>
      <c r="S67" s="97"/>
      <c r="T67" s="98"/>
      <c r="U67" s="98"/>
      <c r="V67" s="81"/>
    </row>
    <row r="68" spans="1:22" ht="27.75" customHeight="1">
      <c r="A68" s="1"/>
      <c r="B68" s="82"/>
      <c r="C68" s="82"/>
      <c r="D68" s="82"/>
      <c r="E68" s="82"/>
      <c r="F68" s="82"/>
      <c r="G68" s="83"/>
      <c r="H68" s="106" t="s">
        <v>34</v>
      </c>
      <c r="I68" s="85"/>
      <c r="J68" s="107">
        <f aca="true" t="shared" si="14" ref="J68:K70">+J75+J89+J124</f>
        <v>622623514</v>
      </c>
      <c r="K68" s="107">
        <f t="shared" si="14"/>
        <v>546266528</v>
      </c>
      <c r="L68" s="107"/>
      <c r="M68" s="107"/>
      <c r="N68" s="107">
        <f>+M68+L68+K68+J68</f>
        <v>1168890042</v>
      </c>
      <c r="O68" s="107">
        <f aca="true" t="shared" si="15" ref="O68:Q70">+O75+O89+O124</f>
        <v>39834309</v>
      </c>
      <c r="P68" s="107"/>
      <c r="Q68" s="107">
        <f t="shared" si="15"/>
        <v>529200000</v>
      </c>
      <c r="R68" s="107">
        <f>+R75+R89</f>
        <v>529200000</v>
      </c>
      <c r="S68" s="100">
        <f>+R68+N68</f>
        <v>1698090042</v>
      </c>
      <c r="T68" s="98">
        <f>+(N68/S68)*100</f>
        <v>68.83557485698982</v>
      </c>
      <c r="U68" s="98">
        <f>(+R68/S68)*100</f>
        <v>31.16442514301017</v>
      </c>
      <c r="V68" s="91"/>
    </row>
    <row r="69" spans="1:22" ht="27.75" customHeight="1">
      <c r="A69" s="1"/>
      <c r="B69" s="82"/>
      <c r="C69" s="82"/>
      <c r="D69" s="82"/>
      <c r="E69" s="82"/>
      <c r="F69" s="82"/>
      <c r="G69" s="83"/>
      <c r="H69" s="94" t="s">
        <v>35</v>
      </c>
      <c r="I69" s="85"/>
      <c r="J69" s="107">
        <f t="shared" si="14"/>
        <v>637943835</v>
      </c>
      <c r="K69" s="107">
        <f t="shared" si="14"/>
        <v>525179415</v>
      </c>
      <c r="L69" s="107"/>
      <c r="M69" s="107"/>
      <c r="N69" s="107">
        <f>+M69+L69+K69+J69</f>
        <v>1163123250</v>
      </c>
      <c r="O69" s="107">
        <f t="shared" si="15"/>
        <v>39834309</v>
      </c>
      <c r="P69" s="107"/>
      <c r="Q69" s="107">
        <f t="shared" si="15"/>
        <v>803514433</v>
      </c>
      <c r="R69" s="107">
        <f>+R76+R90</f>
        <v>803514433</v>
      </c>
      <c r="S69" s="100">
        <f>+R69+N69</f>
        <v>1966637683</v>
      </c>
      <c r="T69" s="98">
        <f>+(N69/S69)*100</f>
        <v>59.14273178299513</v>
      </c>
      <c r="U69" s="98">
        <f>(+R69/S69)*100</f>
        <v>40.85726821700487</v>
      </c>
      <c r="V69" s="91"/>
    </row>
    <row r="70" spans="1:22" ht="27.75" customHeight="1">
      <c r="A70" s="1"/>
      <c r="B70" s="82"/>
      <c r="C70" s="82"/>
      <c r="D70" s="82"/>
      <c r="E70" s="82"/>
      <c r="F70" s="82"/>
      <c r="G70" s="83"/>
      <c r="H70" s="94" t="s">
        <v>36</v>
      </c>
      <c r="I70" s="85"/>
      <c r="J70" s="107">
        <f t="shared" si="14"/>
        <v>618744102</v>
      </c>
      <c r="K70" s="107">
        <f t="shared" si="14"/>
        <v>501084860</v>
      </c>
      <c r="L70" s="107"/>
      <c r="M70" s="107"/>
      <c r="N70" s="107">
        <f>+M70+L70+K70+J70</f>
        <v>1119828962</v>
      </c>
      <c r="O70" s="107">
        <f t="shared" si="15"/>
        <v>16772166</v>
      </c>
      <c r="P70" s="107"/>
      <c r="Q70" s="107">
        <f t="shared" si="15"/>
        <v>803514433</v>
      </c>
      <c r="R70" s="107">
        <f>+R77+R91</f>
        <v>803514433</v>
      </c>
      <c r="S70" s="100">
        <f>+R70+N70</f>
        <v>1923343395</v>
      </c>
      <c r="T70" s="98">
        <f>+(N70/S70)*100</f>
        <v>58.22303832540523</v>
      </c>
      <c r="U70" s="98">
        <f>(+R70/S70)*100</f>
        <v>41.77696167459477</v>
      </c>
      <c r="V70" s="91"/>
    </row>
    <row r="71" spans="1:22" ht="27.75" customHeight="1">
      <c r="A71" s="1"/>
      <c r="B71" s="82"/>
      <c r="C71" s="82"/>
      <c r="D71" s="82"/>
      <c r="E71" s="82"/>
      <c r="F71" s="82"/>
      <c r="G71" s="83"/>
      <c r="H71" s="94" t="s">
        <v>37</v>
      </c>
      <c r="I71" s="85"/>
      <c r="J71" s="101">
        <f>ROUND(+J70/J68*100,1)</f>
        <v>99.4</v>
      </c>
      <c r="K71" s="101">
        <f>ROUND(+K70/K68*100,1)</f>
        <v>91.7</v>
      </c>
      <c r="L71" s="101"/>
      <c r="M71" s="101"/>
      <c r="N71" s="101">
        <f aca="true" t="shared" si="16" ref="N71:S71">ROUND(+N70/N68*100,1)</f>
        <v>95.8</v>
      </c>
      <c r="O71" s="101">
        <f t="shared" si="16"/>
        <v>42.1</v>
      </c>
      <c r="P71" s="101"/>
      <c r="Q71" s="101">
        <f t="shared" si="16"/>
        <v>151.8</v>
      </c>
      <c r="R71" s="101">
        <f t="shared" si="16"/>
        <v>151.8</v>
      </c>
      <c r="S71" s="101">
        <f t="shared" si="16"/>
        <v>113.3</v>
      </c>
      <c r="T71" s="98"/>
      <c r="U71" s="98"/>
      <c r="V71" s="91"/>
    </row>
    <row r="72" spans="1:22" ht="27.75" customHeight="1">
      <c r="A72" s="1"/>
      <c r="B72" s="82"/>
      <c r="C72" s="82"/>
      <c r="D72" s="82"/>
      <c r="E72" s="82"/>
      <c r="F72" s="82"/>
      <c r="G72" s="83"/>
      <c r="H72" s="94" t="s">
        <v>38</v>
      </c>
      <c r="I72" s="85"/>
      <c r="J72" s="101">
        <f>ROUND(+J70/J69*100,1)</f>
        <v>97</v>
      </c>
      <c r="K72" s="101">
        <f aca="true" t="shared" si="17" ref="K72:S72">ROUND(+K70/K69*100,1)</f>
        <v>95.4</v>
      </c>
      <c r="L72" s="101"/>
      <c r="M72" s="101"/>
      <c r="N72" s="101">
        <f t="shared" si="17"/>
        <v>96.3</v>
      </c>
      <c r="O72" s="101">
        <f t="shared" si="17"/>
        <v>42.1</v>
      </c>
      <c r="P72" s="101"/>
      <c r="Q72" s="101">
        <f t="shared" si="17"/>
        <v>100</v>
      </c>
      <c r="R72" s="101">
        <f t="shared" si="17"/>
        <v>100</v>
      </c>
      <c r="S72" s="101">
        <f t="shared" si="17"/>
        <v>97.8</v>
      </c>
      <c r="T72" s="98"/>
      <c r="U72" s="98"/>
      <c r="V72" s="91"/>
    </row>
    <row r="73" spans="1:22" ht="27.75" customHeight="1">
      <c r="A73" s="1"/>
      <c r="B73" s="82"/>
      <c r="C73" s="82"/>
      <c r="D73" s="82"/>
      <c r="E73" s="82"/>
      <c r="F73" s="82"/>
      <c r="G73" s="83"/>
      <c r="H73" s="106"/>
      <c r="I73" s="85"/>
      <c r="J73" s="95"/>
      <c r="K73" s="97"/>
      <c r="L73" s="95"/>
      <c r="M73" s="97"/>
      <c r="N73" s="97"/>
      <c r="O73" s="97"/>
      <c r="P73" s="96"/>
      <c r="Q73" s="97"/>
      <c r="R73" s="97"/>
      <c r="S73" s="97"/>
      <c r="T73" s="98"/>
      <c r="U73" s="98"/>
      <c r="V73" s="81"/>
    </row>
    <row r="74" spans="1:22" ht="27.75" customHeight="1">
      <c r="A74" s="1"/>
      <c r="B74" s="82"/>
      <c r="C74" s="82"/>
      <c r="D74" s="82"/>
      <c r="E74" s="82" t="s">
        <v>52</v>
      </c>
      <c r="F74" s="82"/>
      <c r="G74" s="83"/>
      <c r="H74" s="102" t="s">
        <v>53</v>
      </c>
      <c r="I74" s="85"/>
      <c r="J74" s="95"/>
      <c r="K74" s="97"/>
      <c r="L74" s="95"/>
      <c r="M74" s="97"/>
      <c r="N74" s="97"/>
      <c r="O74" s="97"/>
      <c r="P74" s="96"/>
      <c r="Q74" s="97"/>
      <c r="R74" s="97"/>
      <c r="S74" s="97"/>
      <c r="T74" s="98"/>
      <c r="U74" s="98"/>
      <c r="V74" s="81"/>
    </row>
    <row r="75" spans="1:22" ht="27.75" customHeight="1">
      <c r="A75" s="1"/>
      <c r="B75" s="82"/>
      <c r="C75" s="82"/>
      <c r="D75" s="82"/>
      <c r="E75" s="82"/>
      <c r="F75" s="82"/>
      <c r="G75" s="83"/>
      <c r="H75" s="94" t="s">
        <v>34</v>
      </c>
      <c r="I75" s="85"/>
      <c r="J75" s="100">
        <f aca="true" t="shared" si="18" ref="J75:K77">+J82</f>
        <v>32064928</v>
      </c>
      <c r="K75" s="100">
        <f t="shared" si="18"/>
        <v>28526029</v>
      </c>
      <c r="L75" s="100"/>
      <c r="M75" s="100"/>
      <c r="N75" s="100">
        <f>+M75+L75+K75+J75</f>
        <v>60590957</v>
      </c>
      <c r="O75" s="100">
        <f aca="true" t="shared" si="19" ref="O75:Q77">+O82</f>
        <v>0</v>
      </c>
      <c r="P75" s="100"/>
      <c r="Q75" s="100">
        <f t="shared" si="19"/>
        <v>0</v>
      </c>
      <c r="R75" s="100">
        <f>+Q75+P75+O75</f>
        <v>0</v>
      </c>
      <c r="S75" s="100">
        <f>+R75+N75</f>
        <v>60590957</v>
      </c>
      <c r="T75" s="98">
        <f>+(N75/S75)*100</f>
        <v>100</v>
      </c>
      <c r="U75" s="98">
        <f>(+R75/S75)*100</f>
        <v>0</v>
      </c>
      <c r="V75" s="91"/>
    </row>
    <row r="76" spans="1:22" ht="27.75" customHeight="1">
      <c r="A76" s="1"/>
      <c r="B76" s="82"/>
      <c r="C76" s="82"/>
      <c r="D76" s="82"/>
      <c r="E76" s="82"/>
      <c r="F76" s="82"/>
      <c r="G76" s="83"/>
      <c r="H76" s="94" t="s">
        <v>35</v>
      </c>
      <c r="I76" s="85"/>
      <c r="J76" s="100">
        <f t="shared" si="18"/>
        <v>32828324</v>
      </c>
      <c r="K76" s="100">
        <f t="shared" si="18"/>
        <v>27313111</v>
      </c>
      <c r="L76" s="100"/>
      <c r="M76" s="100"/>
      <c r="N76" s="100">
        <f>+M76+L76+K76+J76</f>
        <v>60141435</v>
      </c>
      <c r="O76" s="100">
        <f t="shared" si="19"/>
        <v>0</v>
      </c>
      <c r="P76" s="100"/>
      <c r="Q76" s="100">
        <f t="shared" si="19"/>
        <v>0</v>
      </c>
      <c r="R76" s="100">
        <f>+Q76+P76+O76</f>
        <v>0</v>
      </c>
      <c r="S76" s="100">
        <f>+R76+N76</f>
        <v>60141435</v>
      </c>
      <c r="T76" s="98">
        <f>+(N76/S76)*100</f>
        <v>100</v>
      </c>
      <c r="U76" s="98">
        <f>(+R76/S76)*100</f>
        <v>0</v>
      </c>
      <c r="V76" s="91"/>
    </row>
    <row r="77" spans="1:22" ht="27.75" customHeight="1">
      <c r="A77" s="1"/>
      <c r="B77" s="82"/>
      <c r="C77" s="82"/>
      <c r="D77" s="82"/>
      <c r="E77" s="82"/>
      <c r="F77" s="82"/>
      <c r="G77" s="83"/>
      <c r="H77" s="94" t="s">
        <v>36</v>
      </c>
      <c r="I77" s="85"/>
      <c r="J77" s="100">
        <f t="shared" si="18"/>
        <v>31849235</v>
      </c>
      <c r="K77" s="100">
        <f t="shared" si="18"/>
        <v>25803716</v>
      </c>
      <c r="L77" s="100"/>
      <c r="M77" s="100"/>
      <c r="N77" s="100">
        <f>+M77+L77+K77+J77</f>
        <v>57652951</v>
      </c>
      <c r="O77" s="100">
        <f t="shared" si="19"/>
        <v>0</v>
      </c>
      <c r="P77" s="100"/>
      <c r="Q77" s="100">
        <f t="shared" si="19"/>
        <v>0</v>
      </c>
      <c r="R77" s="100">
        <f>+Q77+P77+O77</f>
        <v>0</v>
      </c>
      <c r="S77" s="100">
        <f>+R77+N77</f>
        <v>57652951</v>
      </c>
      <c r="T77" s="98">
        <f>+(N77/S77)*100</f>
        <v>100</v>
      </c>
      <c r="U77" s="98">
        <f>(+R77/S77)*100</f>
        <v>0</v>
      </c>
      <c r="V77" s="91"/>
    </row>
    <row r="78" spans="1:22" ht="27.75" customHeight="1">
      <c r="A78" s="1"/>
      <c r="B78" s="82"/>
      <c r="C78" s="82"/>
      <c r="D78" s="82"/>
      <c r="E78" s="82"/>
      <c r="F78" s="82"/>
      <c r="G78" s="83"/>
      <c r="H78" s="94" t="s">
        <v>37</v>
      </c>
      <c r="I78" s="85"/>
      <c r="J78" s="101">
        <f>ROUND(+J77/J75*100,1)</f>
        <v>99.3</v>
      </c>
      <c r="K78" s="101">
        <f>ROUND(+K77/K75*100,1)</f>
        <v>90.5</v>
      </c>
      <c r="L78" s="101"/>
      <c r="M78" s="101"/>
      <c r="N78" s="101">
        <f>ROUND(+N77/N75*100,1)</f>
        <v>95.2</v>
      </c>
      <c r="O78" s="101"/>
      <c r="P78" s="101"/>
      <c r="Q78" s="101"/>
      <c r="R78" s="101"/>
      <c r="S78" s="101">
        <f>ROUND(+S77/S75*100,1)</f>
        <v>95.2</v>
      </c>
      <c r="T78" s="98"/>
      <c r="U78" s="98"/>
      <c r="V78" s="91"/>
    </row>
    <row r="79" spans="1:22" ht="27.75" customHeight="1">
      <c r="A79" s="1"/>
      <c r="B79" s="82"/>
      <c r="C79" s="82"/>
      <c r="D79" s="82"/>
      <c r="E79" s="82"/>
      <c r="F79" s="82"/>
      <c r="G79" s="83"/>
      <c r="H79" s="94" t="s">
        <v>38</v>
      </c>
      <c r="I79" s="85"/>
      <c r="J79" s="101">
        <f>ROUND(+J77/J76*100,1)</f>
        <v>97</v>
      </c>
      <c r="K79" s="101">
        <f>ROUND(+K77/K76*100,1)</f>
        <v>94.5</v>
      </c>
      <c r="L79" s="101"/>
      <c r="M79" s="101"/>
      <c r="N79" s="101">
        <f>ROUND(+N77/N76*100,1)</f>
        <v>95.9</v>
      </c>
      <c r="O79" s="101"/>
      <c r="P79" s="101"/>
      <c r="Q79" s="101"/>
      <c r="R79" s="101"/>
      <c r="S79" s="101">
        <f>ROUND(+S77/S76*100,1)</f>
        <v>95.9</v>
      </c>
      <c r="T79" s="98"/>
      <c r="U79" s="98"/>
      <c r="V79" s="91"/>
    </row>
    <row r="80" spans="1:22" ht="27.75" customHeight="1">
      <c r="A80" s="1"/>
      <c r="B80" s="82"/>
      <c r="C80" s="82"/>
      <c r="D80" s="82"/>
      <c r="E80" s="82"/>
      <c r="F80" s="82"/>
      <c r="G80" s="83"/>
      <c r="H80" s="94"/>
      <c r="I80" s="85"/>
      <c r="J80" s="95"/>
      <c r="K80" s="97"/>
      <c r="L80" s="95"/>
      <c r="M80" s="97"/>
      <c r="N80" s="97"/>
      <c r="O80" s="97"/>
      <c r="P80" s="96"/>
      <c r="Q80" s="97"/>
      <c r="R80" s="97"/>
      <c r="S80" s="97"/>
      <c r="T80" s="98"/>
      <c r="U80" s="98"/>
      <c r="V80" s="81"/>
    </row>
    <row r="81" spans="1:22" ht="27.75" customHeight="1">
      <c r="A81" s="1"/>
      <c r="B81" s="82"/>
      <c r="C81" s="82"/>
      <c r="D81" s="82"/>
      <c r="E81" s="82"/>
      <c r="F81" s="82" t="s">
        <v>54</v>
      </c>
      <c r="G81" s="83"/>
      <c r="H81" s="103" t="s">
        <v>55</v>
      </c>
      <c r="I81" s="85"/>
      <c r="J81" s="95"/>
      <c r="K81" s="97"/>
      <c r="L81" s="95"/>
      <c r="M81" s="97"/>
      <c r="N81" s="97"/>
      <c r="O81" s="97"/>
      <c r="P81" s="96"/>
      <c r="Q81" s="97"/>
      <c r="R81" s="97"/>
      <c r="S81" s="98"/>
      <c r="T81" s="98"/>
      <c r="U81" s="98"/>
      <c r="V81" s="81"/>
    </row>
    <row r="82" spans="1:22" ht="27.75" customHeight="1">
      <c r="A82" s="1"/>
      <c r="B82" s="82"/>
      <c r="C82" s="82"/>
      <c r="D82" s="82"/>
      <c r="E82" s="82"/>
      <c r="F82" s="82"/>
      <c r="G82" s="83"/>
      <c r="H82" s="94" t="s">
        <v>34</v>
      </c>
      <c r="I82" s="85"/>
      <c r="J82" s="99">
        <v>32064928</v>
      </c>
      <c r="K82" s="99">
        <v>28526029</v>
      </c>
      <c r="L82" s="100"/>
      <c r="M82" s="100"/>
      <c r="N82" s="100">
        <f>+M82+L82+K82+J82</f>
        <v>60590957</v>
      </c>
      <c r="O82" s="100">
        <v>0</v>
      </c>
      <c r="P82" s="100"/>
      <c r="Q82" s="100">
        <v>0</v>
      </c>
      <c r="R82" s="100">
        <f>+Q82+P82+O82</f>
        <v>0</v>
      </c>
      <c r="S82" s="100">
        <f>+R82+N82</f>
        <v>60590957</v>
      </c>
      <c r="T82" s="98">
        <f>+(N82/S82)*100</f>
        <v>100</v>
      </c>
      <c r="U82" s="98">
        <f>(+R82/S82)*100</f>
        <v>0</v>
      </c>
      <c r="V82" s="81"/>
    </row>
    <row r="83" spans="1:22" ht="27.75" customHeight="1">
      <c r="A83" s="1"/>
      <c r="B83" s="82"/>
      <c r="C83" s="82"/>
      <c r="D83" s="82"/>
      <c r="E83" s="82"/>
      <c r="F83" s="82"/>
      <c r="G83" s="83"/>
      <c r="H83" s="94" t="s">
        <v>35</v>
      </c>
      <c r="I83" s="85"/>
      <c r="J83" s="100">
        <v>32828324</v>
      </c>
      <c r="K83" s="100">
        <v>27313111</v>
      </c>
      <c r="L83" s="100"/>
      <c r="M83" s="100"/>
      <c r="N83" s="100">
        <f>+M83+L83+K83+J83</f>
        <v>60141435</v>
      </c>
      <c r="O83" s="100"/>
      <c r="P83" s="100"/>
      <c r="Q83" s="100"/>
      <c r="R83" s="100">
        <f>+Q83+P83+O83</f>
        <v>0</v>
      </c>
      <c r="S83" s="100">
        <f>+R83+N83</f>
        <v>60141435</v>
      </c>
      <c r="T83" s="98">
        <f>+(N83/S83)*100</f>
        <v>100</v>
      </c>
      <c r="U83" s="98">
        <f>(+R83/S83)*100</f>
        <v>0</v>
      </c>
      <c r="V83" s="81"/>
    </row>
    <row r="84" spans="1:22" ht="27.75" customHeight="1">
      <c r="A84" s="1"/>
      <c r="B84" s="82"/>
      <c r="C84" s="82"/>
      <c r="D84" s="82"/>
      <c r="E84" s="82"/>
      <c r="F84" s="82"/>
      <c r="G84" s="83"/>
      <c r="H84" s="94" t="s">
        <v>36</v>
      </c>
      <c r="I84" s="85"/>
      <c r="J84" s="100">
        <v>31849235</v>
      </c>
      <c r="K84" s="100">
        <v>25803716</v>
      </c>
      <c r="L84" s="100"/>
      <c r="M84" s="100"/>
      <c r="N84" s="100">
        <f>+M84+L84+K84+J84</f>
        <v>57652951</v>
      </c>
      <c r="O84" s="100"/>
      <c r="P84" s="100"/>
      <c r="Q84" s="100"/>
      <c r="R84" s="100">
        <f>+Q84+P84+O84</f>
        <v>0</v>
      </c>
      <c r="S84" s="100">
        <f>+R84+N84</f>
        <v>57652951</v>
      </c>
      <c r="T84" s="98">
        <f>+(N84/S84)*100</f>
        <v>100</v>
      </c>
      <c r="U84" s="98">
        <f>(+R84/S84)*100</f>
        <v>0</v>
      </c>
      <c r="V84" s="81"/>
    </row>
    <row r="85" spans="1:22" ht="27.75" customHeight="1">
      <c r="A85" s="1"/>
      <c r="B85" s="82"/>
      <c r="C85" s="82"/>
      <c r="D85" s="82"/>
      <c r="E85" s="82"/>
      <c r="F85" s="82"/>
      <c r="G85" s="83"/>
      <c r="H85" s="94" t="s">
        <v>37</v>
      </c>
      <c r="I85" s="85"/>
      <c r="J85" s="101">
        <f>ROUND(+J84/J82*100,1)</f>
        <v>99.3</v>
      </c>
      <c r="K85" s="101">
        <f>ROUND(+K84/K82*100,1)</f>
        <v>90.5</v>
      </c>
      <c r="L85" s="101"/>
      <c r="M85" s="101"/>
      <c r="N85" s="101">
        <f>ROUND(+N84/N82*100,1)</f>
        <v>95.2</v>
      </c>
      <c r="O85" s="101"/>
      <c r="P85" s="101"/>
      <c r="Q85" s="101"/>
      <c r="R85" s="101"/>
      <c r="S85" s="101">
        <f>ROUND(+S84/S82*100,1)</f>
        <v>95.2</v>
      </c>
      <c r="T85" s="98"/>
      <c r="U85" s="98"/>
      <c r="V85" s="91"/>
    </row>
    <row r="86" spans="1:22" ht="27.75" customHeight="1">
      <c r="A86" s="1"/>
      <c r="B86" s="82"/>
      <c r="C86" s="82"/>
      <c r="D86" s="82"/>
      <c r="E86" s="82"/>
      <c r="F86" s="82"/>
      <c r="G86" s="83"/>
      <c r="H86" s="94" t="s">
        <v>38</v>
      </c>
      <c r="I86" s="85"/>
      <c r="J86" s="101">
        <f>ROUND(+J84/J83*100,1)</f>
        <v>97</v>
      </c>
      <c r="K86" s="101">
        <f>ROUND(+K84/K83*100,1)</f>
        <v>94.5</v>
      </c>
      <c r="L86" s="101"/>
      <c r="M86" s="101"/>
      <c r="N86" s="101">
        <f>ROUND(+N84/N83*100,1)</f>
        <v>95.9</v>
      </c>
      <c r="O86" s="101"/>
      <c r="P86" s="101"/>
      <c r="Q86" s="101"/>
      <c r="R86" s="101"/>
      <c r="S86" s="101">
        <f>ROUND(+S84/S83*100,1)</f>
        <v>95.9</v>
      </c>
      <c r="T86" s="98"/>
      <c r="U86" s="98"/>
      <c r="V86" s="91"/>
    </row>
    <row r="87" spans="1:22" ht="27.75" customHeight="1">
      <c r="A87" s="1"/>
      <c r="B87" s="82"/>
      <c r="C87" s="82"/>
      <c r="D87" s="82"/>
      <c r="E87" s="82"/>
      <c r="F87" s="82"/>
      <c r="G87" s="83"/>
      <c r="H87" s="94"/>
      <c r="I87" s="85"/>
      <c r="J87" s="95"/>
      <c r="K87" s="97"/>
      <c r="L87" s="95"/>
      <c r="M87" s="97"/>
      <c r="N87" s="97"/>
      <c r="O87" s="97"/>
      <c r="P87" s="96"/>
      <c r="Q87" s="97"/>
      <c r="R87" s="97"/>
      <c r="S87" s="97"/>
      <c r="T87" s="98"/>
      <c r="U87" s="98"/>
      <c r="V87" s="81"/>
    </row>
    <row r="88" spans="1:22" ht="27.75" customHeight="1">
      <c r="A88" s="1"/>
      <c r="B88" s="82"/>
      <c r="C88" s="82"/>
      <c r="D88" s="82"/>
      <c r="E88" s="82" t="s">
        <v>56</v>
      </c>
      <c r="F88" s="82"/>
      <c r="G88" s="83"/>
      <c r="H88" s="102" t="s">
        <v>57</v>
      </c>
      <c r="I88" s="85"/>
      <c r="J88" s="95"/>
      <c r="K88" s="97"/>
      <c r="L88" s="95"/>
      <c r="M88" s="97"/>
      <c r="N88" s="97"/>
      <c r="O88" s="97"/>
      <c r="P88" s="96"/>
      <c r="Q88" s="97"/>
      <c r="R88" s="97"/>
      <c r="S88" s="97"/>
      <c r="T88" s="98"/>
      <c r="U88" s="98"/>
      <c r="V88" s="81"/>
    </row>
    <row r="89" spans="1:22" ht="27.75" customHeight="1">
      <c r="A89" s="1"/>
      <c r="B89" s="82"/>
      <c r="C89" s="82"/>
      <c r="D89" s="82"/>
      <c r="E89" s="82"/>
      <c r="F89" s="82"/>
      <c r="G89" s="83"/>
      <c r="H89" s="94" t="s">
        <v>34</v>
      </c>
      <c r="I89" s="85"/>
      <c r="J89" s="100">
        <f aca="true" t="shared" si="20" ref="J89:K91">+J96+J103+J110+J117</f>
        <v>0</v>
      </c>
      <c r="K89" s="100">
        <f t="shared" si="20"/>
        <v>0</v>
      </c>
      <c r="L89" s="100"/>
      <c r="M89" s="100"/>
      <c r="N89" s="100">
        <f>+M89+L89+K89+J89</f>
        <v>0</v>
      </c>
      <c r="O89" s="100">
        <f aca="true" t="shared" si="21" ref="O89:Q91">+O96+O103+O110+O117</f>
        <v>0</v>
      </c>
      <c r="P89" s="100"/>
      <c r="Q89" s="100">
        <f t="shared" si="21"/>
        <v>529200000</v>
      </c>
      <c r="R89" s="100">
        <f>+Q89+P89+O89</f>
        <v>529200000</v>
      </c>
      <c r="S89" s="100">
        <f>+R89+N89</f>
        <v>529200000</v>
      </c>
      <c r="T89" s="98">
        <f>+(N89/S89)*100</f>
        <v>0</v>
      </c>
      <c r="U89" s="98">
        <f>(+R89/S89)*100</f>
        <v>100</v>
      </c>
      <c r="V89" s="81"/>
    </row>
    <row r="90" spans="1:22" ht="27.75" customHeight="1">
      <c r="A90" s="1"/>
      <c r="B90" s="82"/>
      <c r="C90" s="82"/>
      <c r="D90" s="82"/>
      <c r="E90" s="82"/>
      <c r="F90" s="82"/>
      <c r="G90" s="83"/>
      <c r="H90" s="94" t="s">
        <v>35</v>
      </c>
      <c r="I90" s="85"/>
      <c r="J90" s="100">
        <f t="shared" si="20"/>
        <v>0</v>
      </c>
      <c r="K90" s="100">
        <f t="shared" si="20"/>
        <v>0</v>
      </c>
      <c r="L90" s="100"/>
      <c r="M90" s="100"/>
      <c r="N90" s="100">
        <f>+M90+L90+K90+J90</f>
        <v>0</v>
      </c>
      <c r="O90" s="100">
        <f t="shared" si="21"/>
        <v>0</v>
      </c>
      <c r="P90" s="100"/>
      <c r="Q90" s="100">
        <f t="shared" si="21"/>
        <v>803514433</v>
      </c>
      <c r="R90" s="100">
        <f>+Q90+P90+O90</f>
        <v>803514433</v>
      </c>
      <c r="S90" s="100">
        <f>+R90+N90</f>
        <v>803514433</v>
      </c>
      <c r="T90" s="98">
        <f>+(N90/S90)*100</f>
        <v>0</v>
      </c>
      <c r="U90" s="98">
        <f>(+R90/S90)*100</f>
        <v>100</v>
      </c>
      <c r="V90" s="81"/>
    </row>
    <row r="91" spans="1:22" ht="27.75" customHeight="1">
      <c r="A91" s="1"/>
      <c r="B91" s="82"/>
      <c r="C91" s="82"/>
      <c r="D91" s="82"/>
      <c r="E91" s="82"/>
      <c r="F91" s="82"/>
      <c r="G91" s="83"/>
      <c r="H91" s="94" t="s">
        <v>36</v>
      </c>
      <c r="I91" s="85"/>
      <c r="J91" s="100">
        <f t="shared" si="20"/>
        <v>0</v>
      </c>
      <c r="K91" s="100">
        <f t="shared" si="20"/>
        <v>0</v>
      </c>
      <c r="L91" s="100"/>
      <c r="M91" s="100"/>
      <c r="N91" s="100">
        <f>+M91+L91+K91+J91</f>
        <v>0</v>
      </c>
      <c r="O91" s="100">
        <f t="shared" si="21"/>
        <v>0</v>
      </c>
      <c r="P91" s="100"/>
      <c r="Q91" s="100">
        <f t="shared" si="21"/>
        <v>803514433</v>
      </c>
      <c r="R91" s="100">
        <f>+Q91+P91+O91</f>
        <v>803514433</v>
      </c>
      <c r="S91" s="100">
        <f>+R91+N91</f>
        <v>803514433</v>
      </c>
      <c r="T91" s="98">
        <f>+(N91/S91)*100</f>
        <v>0</v>
      </c>
      <c r="U91" s="98">
        <f>(+R91/S91)*100</f>
        <v>100</v>
      </c>
      <c r="V91" s="81"/>
    </row>
    <row r="92" spans="1:22" ht="27.75" customHeight="1">
      <c r="A92" s="1"/>
      <c r="B92" s="82"/>
      <c r="C92" s="82"/>
      <c r="D92" s="82"/>
      <c r="E92" s="82"/>
      <c r="F92" s="82"/>
      <c r="G92" s="83"/>
      <c r="H92" s="94" t="s">
        <v>37</v>
      </c>
      <c r="I92" s="85"/>
      <c r="J92" s="101"/>
      <c r="K92" s="101"/>
      <c r="L92" s="101"/>
      <c r="M92" s="101"/>
      <c r="N92" s="101"/>
      <c r="O92" s="101"/>
      <c r="P92" s="101"/>
      <c r="Q92" s="101">
        <f>ROUND(+Q91/Q89*100,1)</f>
        <v>151.8</v>
      </c>
      <c r="R92" s="101">
        <f>ROUND(+R91/R89*100,1)</f>
        <v>151.8</v>
      </c>
      <c r="S92" s="101">
        <f>ROUND(+S91/S89*100,1)</f>
        <v>151.8</v>
      </c>
      <c r="T92" s="98"/>
      <c r="U92" s="98"/>
      <c r="V92" s="91"/>
    </row>
    <row r="93" spans="1:22" ht="27.75" customHeight="1">
      <c r="A93" s="1"/>
      <c r="B93" s="82"/>
      <c r="C93" s="82"/>
      <c r="D93" s="82"/>
      <c r="E93" s="82"/>
      <c r="F93" s="82"/>
      <c r="G93" s="83"/>
      <c r="H93" s="94" t="s">
        <v>38</v>
      </c>
      <c r="I93" s="85"/>
      <c r="J93" s="101"/>
      <c r="K93" s="101"/>
      <c r="L93" s="101"/>
      <c r="M93" s="101"/>
      <c r="N93" s="101"/>
      <c r="O93" s="101"/>
      <c r="P93" s="101"/>
      <c r="Q93" s="101">
        <f>ROUND(+Q91/Q90*100,1)</f>
        <v>100</v>
      </c>
      <c r="R93" s="101">
        <f>ROUND(+R91/R90*100,1)</f>
        <v>100</v>
      </c>
      <c r="S93" s="101">
        <f>ROUND(+S91/S90*100,1)</f>
        <v>100</v>
      </c>
      <c r="T93" s="98"/>
      <c r="U93" s="98"/>
      <c r="V93" s="91"/>
    </row>
    <row r="94" spans="1:22" ht="27.75" customHeight="1">
      <c r="A94" s="1"/>
      <c r="B94" s="82"/>
      <c r="C94" s="82"/>
      <c r="D94" s="82"/>
      <c r="E94" s="82"/>
      <c r="F94" s="82"/>
      <c r="G94" s="83"/>
      <c r="H94" s="94"/>
      <c r="I94" s="85"/>
      <c r="J94" s="95"/>
      <c r="K94" s="97"/>
      <c r="L94" s="95"/>
      <c r="M94" s="97"/>
      <c r="N94" s="97"/>
      <c r="O94" s="97"/>
      <c r="P94" s="96"/>
      <c r="Q94" s="97"/>
      <c r="R94" s="97"/>
      <c r="S94" s="97"/>
      <c r="T94" s="98"/>
      <c r="U94" s="98"/>
      <c r="V94" s="81"/>
    </row>
    <row r="95" spans="1:22" ht="27.75" customHeight="1">
      <c r="A95" s="1"/>
      <c r="B95" s="82"/>
      <c r="C95" s="82"/>
      <c r="D95" s="82"/>
      <c r="E95" s="82"/>
      <c r="F95" s="82" t="s">
        <v>58</v>
      </c>
      <c r="G95" s="83"/>
      <c r="H95" s="103" t="s">
        <v>59</v>
      </c>
      <c r="I95" s="85"/>
      <c r="J95" s="95"/>
      <c r="K95" s="97"/>
      <c r="L95" s="95"/>
      <c r="M95" s="97"/>
      <c r="N95" s="97"/>
      <c r="O95" s="97"/>
      <c r="P95" s="96"/>
      <c r="Q95" s="97"/>
      <c r="R95" s="97">
        <f>+Q95+P95+O95</f>
        <v>0</v>
      </c>
      <c r="S95" s="97"/>
      <c r="T95" s="98"/>
      <c r="U95" s="98"/>
      <c r="V95" s="81"/>
    </row>
    <row r="96" spans="1:22" ht="27.75" customHeight="1">
      <c r="A96" s="1"/>
      <c r="B96" s="82"/>
      <c r="C96" s="82"/>
      <c r="D96" s="82"/>
      <c r="E96" s="82"/>
      <c r="F96" s="82"/>
      <c r="G96" s="83"/>
      <c r="H96" s="94" t="s">
        <v>34</v>
      </c>
      <c r="I96" s="85"/>
      <c r="J96" s="95">
        <v>0</v>
      </c>
      <c r="K96" s="97">
        <v>0</v>
      </c>
      <c r="L96" s="95"/>
      <c r="M96" s="97"/>
      <c r="N96" s="97">
        <f>+M96+L96+K96+J96</f>
        <v>0</v>
      </c>
      <c r="O96" s="97">
        <v>0</v>
      </c>
      <c r="P96" s="96"/>
      <c r="Q96" s="100">
        <v>293615327</v>
      </c>
      <c r="R96" s="100">
        <f>+Q96+P96+O96</f>
        <v>293615327</v>
      </c>
      <c r="S96" s="100">
        <f>+R96+N96</f>
        <v>293615327</v>
      </c>
      <c r="T96" s="98">
        <f>+(N96/S96)*100</f>
        <v>0</v>
      </c>
      <c r="U96" s="98">
        <f>(+R96/S96)*100</f>
        <v>100</v>
      </c>
      <c r="V96" s="81"/>
    </row>
    <row r="97" spans="1:22" ht="27.75" customHeight="1">
      <c r="A97" s="1"/>
      <c r="B97" s="82"/>
      <c r="C97" s="82"/>
      <c r="D97" s="82"/>
      <c r="E97" s="82"/>
      <c r="F97" s="82"/>
      <c r="G97" s="83"/>
      <c r="H97" s="94" t="s">
        <v>35</v>
      </c>
      <c r="I97" s="85"/>
      <c r="J97" s="95"/>
      <c r="K97" s="97"/>
      <c r="L97" s="95"/>
      <c r="M97" s="97"/>
      <c r="N97" s="97">
        <f>+M97+L97+K97+J97</f>
        <v>0</v>
      </c>
      <c r="O97" s="97"/>
      <c r="P97" s="96"/>
      <c r="Q97" s="100">
        <v>292680126</v>
      </c>
      <c r="R97" s="100">
        <f>+Q97+P97+O97</f>
        <v>292680126</v>
      </c>
      <c r="S97" s="100">
        <f>+R97+N97</f>
        <v>292680126</v>
      </c>
      <c r="T97" s="98">
        <f>+(N97/S97)*100</f>
        <v>0</v>
      </c>
      <c r="U97" s="98">
        <f>(+R97/S97)*100</f>
        <v>100</v>
      </c>
      <c r="V97" s="81"/>
    </row>
    <row r="98" spans="1:22" ht="27.75" customHeight="1">
      <c r="A98" s="1"/>
      <c r="B98" s="82"/>
      <c r="C98" s="82"/>
      <c r="D98" s="82"/>
      <c r="E98" s="82"/>
      <c r="F98" s="82"/>
      <c r="G98" s="83"/>
      <c r="H98" s="94" t="s">
        <v>36</v>
      </c>
      <c r="I98" s="85"/>
      <c r="J98" s="95"/>
      <c r="K98" s="97"/>
      <c r="L98" s="95"/>
      <c r="M98" s="97"/>
      <c r="N98" s="97">
        <f>+M98+L98+K98+J98</f>
        <v>0</v>
      </c>
      <c r="O98" s="97"/>
      <c r="P98" s="96"/>
      <c r="Q98" s="100">
        <v>292680126</v>
      </c>
      <c r="R98" s="100">
        <f>+Q98+P98+O98</f>
        <v>292680126</v>
      </c>
      <c r="S98" s="100">
        <f>+R98+N98</f>
        <v>292680126</v>
      </c>
      <c r="T98" s="98">
        <f>+(N98/S98)*100</f>
        <v>0</v>
      </c>
      <c r="U98" s="98">
        <f>(+R98/S98)*100</f>
        <v>100</v>
      </c>
      <c r="V98" s="81"/>
    </row>
    <row r="99" spans="1:22" ht="27.75" customHeight="1">
      <c r="A99" s="1"/>
      <c r="B99" s="82"/>
      <c r="C99" s="82"/>
      <c r="D99" s="82"/>
      <c r="E99" s="82"/>
      <c r="F99" s="82"/>
      <c r="G99" s="83"/>
      <c r="H99" s="94" t="s">
        <v>37</v>
      </c>
      <c r="I99" s="85"/>
      <c r="J99" s="101"/>
      <c r="K99" s="101"/>
      <c r="L99" s="101"/>
      <c r="M99" s="101"/>
      <c r="N99" s="101"/>
      <c r="O99" s="101"/>
      <c r="P99" s="101"/>
      <c r="Q99" s="101">
        <f>ROUND(+Q98/Q96*100,1)</f>
        <v>99.7</v>
      </c>
      <c r="R99" s="101">
        <f>ROUND(+R98/R96*100,1)</f>
        <v>99.7</v>
      </c>
      <c r="S99" s="101">
        <f>ROUND(+S98/S96*100,1)</f>
        <v>99.7</v>
      </c>
      <c r="T99" s="98"/>
      <c r="U99" s="98"/>
      <c r="V99" s="91"/>
    </row>
    <row r="100" spans="1:22" ht="27.75" customHeight="1">
      <c r="A100" s="1"/>
      <c r="B100" s="82"/>
      <c r="C100" s="82"/>
      <c r="D100" s="82"/>
      <c r="E100" s="82"/>
      <c r="F100" s="82"/>
      <c r="G100" s="83"/>
      <c r="H100" s="94" t="s">
        <v>38</v>
      </c>
      <c r="I100" s="85"/>
      <c r="J100" s="101"/>
      <c r="K100" s="101"/>
      <c r="L100" s="101"/>
      <c r="M100" s="101"/>
      <c r="N100" s="101"/>
      <c r="O100" s="101"/>
      <c r="P100" s="101"/>
      <c r="Q100" s="101">
        <f>ROUND(+Q98/Q97*100,1)</f>
        <v>100</v>
      </c>
      <c r="R100" s="101">
        <f>ROUND(+R98/R97*100,1)</f>
        <v>100</v>
      </c>
      <c r="S100" s="101">
        <f>ROUND(+S98/S97*100,1)</f>
        <v>100</v>
      </c>
      <c r="T100" s="98"/>
      <c r="U100" s="98"/>
      <c r="V100" s="91"/>
    </row>
    <row r="101" spans="1:22" ht="27.75" customHeight="1">
      <c r="A101" s="1"/>
      <c r="B101" s="82"/>
      <c r="C101" s="82"/>
      <c r="D101" s="82"/>
      <c r="E101" s="82"/>
      <c r="F101" s="82"/>
      <c r="G101" s="83"/>
      <c r="H101" s="94"/>
      <c r="I101" s="85"/>
      <c r="J101" s="95"/>
      <c r="K101" s="97"/>
      <c r="L101" s="95"/>
      <c r="M101" s="97"/>
      <c r="N101" s="97"/>
      <c r="O101" s="97"/>
      <c r="P101" s="96"/>
      <c r="Q101" s="97"/>
      <c r="R101" s="97"/>
      <c r="S101" s="97"/>
      <c r="T101" s="98"/>
      <c r="U101" s="98"/>
      <c r="V101" s="81"/>
    </row>
    <row r="102" spans="1:22" ht="27.75" customHeight="1">
      <c r="A102" s="1"/>
      <c r="B102" s="82"/>
      <c r="C102" s="82"/>
      <c r="D102" s="82"/>
      <c r="E102" s="82"/>
      <c r="F102" s="82" t="s">
        <v>60</v>
      </c>
      <c r="G102" s="83"/>
      <c r="H102" s="104" t="s">
        <v>61</v>
      </c>
      <c r="I102" s="85"/>
      <c r="J102" s="95"/>
      <c r="K102" s="97"/>
      <c r="L102" s="95"/>
      <c r="M102" s="97"/>
      <c r="N102" s="97"/>
      <c r="O102" s="97"/>
      <c r="P102" s="96"/>
      <c r="Q102" s="97"/>
      <c r="R102" s="97"/>
      <c r="S102" s="97"/>
      <c r="T102" s="98"/>
      <c r="U102" s="98"/>
      <c r="V102" s="81"/>
    </row>
    <row r="103" spans="1:22" ht="27.75" customHeight="1">
      <c r="A103" s="1"/>
      <c r="B103" s="82"/>
      <c r="C103" s="82"/>
      <c r="D103" s="82"/>
      <c r="E103" s="82"/>
      <c r="F103" s="82"/>
      <c r="G103" s="83"/>
      <c r="H103" s="94" t="s">
        <v>34</v>
      </c>
      <c r="I103" s="85"/>
      <c r="J103" s="95">
        <v>0</v>
      </c>
      <c r="K103" s="97">
        <v>0</v>
      </c>
      <c r="L103" s="95"/>
      <c r="M103" s="97"/>
      <c r="N103" s="97">
        <f>+M103+L103+K103+J103</f>
        <v>0</v>
      </c>
      <c r="O103" s="97">
        <v>0</v>
      </c>
      <c r="P103" s="96"/>
      <c r="Q103" s="100">
        <v>62605515</v>
      </c>
      <c r="R103" s="100">
        <f>+Q103+P103+O103</f>
        <v>62605515</v>
      </c>
      <c r="S103" s="100">
        <f>+R103+N103</f>
        <v>62605515</v>
      </c>
      <c r="T103" s="98">
        <f>+(N103/S103)*100</f>
        <v>0</v>
      </c>
      <c r="U103" s="98">
        <f>(+R103/S103)*100</f>
        <v>100</v>
      </c>
      <c r="V103" s="81"/>
    </row>
    <row r="104" spans="1:22" ht="27.75" customHeight="1">
      <c r="A104" s="1"/>
      <c r="B104" s="82"/>
      <c r="C104" s="82"/>
      <c r="D104" s="82"/>
      <c r="E104" s="82"/>
      <c r="F104" s="82"/>
      <c r="G104" s="83"/>
      <c r="H104" s="94" t="s">
        <v>35</v>
      </c>
      <c r="I104" s="85"/>
      <c r="J104" s="95">
        <v>0</v>
      </c>
      <c r="K104" s="97">
        <v>0</v>
      </c>
      <c r="L104" s="95"/>
      <c r="M104" s="97"/>
      <c r="N104" s="97">
        <f>+M104+L104+K104+J104</f>
        <v>0</v>
      </c>
      <c r="O104" s="97"/>
      <c r="P104" s="96"/>
      <c r="Q104" s="100">
        <v>62406109</v>
      </c>
      <c r="R104" s="100">
        <f>+Q104+P104+O104</f>
        <v>62406109</v>
      </c>
      <c r="S104" s="100">
        <f>+R104+N104</f>
        <v>62406109</v>
      </c>
      <c r="T104" s="98">
        <f>+(N104/S104)*100</f>
        <v>0</v>
      </c>
      <c r="U104" s="98">
        <f>(+R104/S104)*100</f>
        <v>100</v>
      </c>
      <c r="V104" s="81"/>
    </row>
    <row r="105" spans="1:22" ht="27.75" customHeight="1">
      <c r="A105" s="1"/>
      <c r="B105" s="82"/>
      <c r="C105" s="82"/>
      <c r="D105" s="82"/>
      <c r="E105" s="82"/>
      <c r="F105" s="82"/>
      <c r="G105" s="83"/>
      <c r="H105" s="94" t="s">
        <v>36</v>
      </c>
      <c r="I105" s="85"/>
      <c r="J105" s="95">
        <v>0</v>
      </c>
      <c r="K105" s="97">
        <v>0</v>
      </c>
      <c r="L105" s="95"/>
      <c r="M105" s="97"/>
      <c r="N105" s="97">
        <f>+M105+L105+K105+J105</f>
        <v>0</v>
      </c>
      <c r="O105" s="97"/>
      <c r="P105" s="96"/>
      <c r="Q105" s="100">
        <v>62406109</v>
      </c>
      <c r="R105" s="100">
        <f>+Q105+P105+O105</f>
        <v>62406109</v>
      </c>
      <c r="S105" s="100">
        <f>+R105+N105</f>
        <v>62406109</v>
      </c>
      <c r="T105" s="98">
        <f>+(N105/S105)*100</f>
        <v>0</v>
      </c>
      <c r="U105" s="98">
        <f>(+R105/S105)*100</f>
        <v>100</v>
      </c>
      <c r="V105" s="81"/>
    </row>
    <row r="106" spans="1:22" ht="27.75" customHeight="1">
      <c r="A106" s="1"/>
      <c r="B106" s="82"/>
      <c r="C106" s="82"/>
      <c r="D106" s="82"/>
      <c r="E106" s="82"/>
      <c r="F106" s="82"/>
      <c r="G106" s="83"/>
      <c r="H106" s="94" t="s">
        <v>37</v>
      </c>
      <c r="I106" s="85"/>
      <c r="J106" s="101"/>
      <c r="K106" s="101"/>
      <c r="L106" s="101"/>
      <c r="M106" s="101"/>
      <c r="N106" s="101"/>
      <c r="O106" s="101"/>
      <c r="P106" s="101"/>
      <c r="Q106" s="101">
        <f>ROUND(+Q105/Q103*100,1)</f>
        <v>99.7</v>
      </c>
      <c r="R106" s="101">
        <f>ROUND(+R105/R103*100,1)</f>
        <v>99.7</v>
      </c>
      <c r="S106" s="101">
        <f>ROUND(+S105/S103*100,1)</f>
        <v>99.7</v>
      </c>
      <c r="T106" s="98"/>
      <c r="U106" s="98"/>
      <c r="V106" s="91"/>
    </row>
    <row r="107" spans="1:22" ht="27.75" customHeight="1">
      <c r="A107" s="1"/>
      <c r="B107" s="82"/>
      <c r="C107" s="82"/>
      <c r="D107" s="82"/>
      <c r="E107" s="82"/>
      <c r="F107" s="82"/>
      <c r="G107" s="83"/>
      <c r="H107" s="94" t="s">
        <v>38</v>
      </c>
      <c r="I107" s="85"/>
      <c r="J107" s="101"/>
      <c r="K107" s="101"/>
      <c r="L107" s="101"/>
      <c r="M107" s="101"/>
      <c r="N107" s="101"/>
      <c r="O107" s="101"/>
      <c r="P107" s="101"/>
      <c r="Q107" s="101">
        <f>ROUND(+Q105/Q104*100,1)</f>
        <v>100</v>
      </c>
      <c r="R107" s="101">
        <f>ROUND(+R105/R104*100,1)</f>
        <v>100</v>
      </c>
      <c r="S107" s="101">
        <f>ROUND(+S105/S104*100,1)</f>
        <v>100</v>
      </c>
      <c r="T107" s="98"/>
      <c r="U107" s="98"/>
      <c r="V107" s="91"/>
    </row>
    <row r="108" spans="1:22" ht="27.75" customHeight="1">
      <c r="A108" s="1"/>
      <c r="B108" s="82"/>
      <c r="C108" s="82"/>
      <c r="D108" s="82"/>
      <c r="E108" s="82"/>
      <c r="F108" s="82"/>
      <c r="G108" s="83"/>
      <c r="H108" s="94"/>
      <c r="I108" s="85"/>
      <c r="J108" s="95"/>
      <c r="K108" s="97"/>
      <c r="L108" s="95"/>
      <c r="M108" s="97"/>
      <c r="N108" s="97"/>
      <c r="O108" s="97"/>
      <c r="P108" s="96"/>
      <c r="Q108" s="97"/>
      <c r="R108" s="97"/>
      <c r="S108" s="97"/>
      <c r="T108" s="98"/>
      <c r="U108" s="98"/>
      <c r="V108" s="81"/>
    </row>
    <row r="109" spans="1:22" ht="27.75" customHeight="1">
      <c r="A109" s="1"/>
      <c r="B109" s="82"/>
      <c r="C109" s="82"/>
      <c r="D109" s="82"/>
      <c r="E109" s="82"/>
      <c r="F109" s="82" t="s">
        <v>62</v>
      </c>
      <c r="G109" s="83"/>
      <c r="H109" s="108" t="s">
        <v>63</v>
      </c>
      <c r="I109" s="85"/>
      <c r="J109" s="95"/>
      <c r="K109" s="97"/>
      <c r="L109" s="95"/>
      <c r="M109" s="97"/>
      <c r="N109" s="97"/>
      <c r="O109" s="97"/>
      <c r="P109" s="96"/>
      <c r="Q109" s="97"/>
      <c r="R109" s="97"/>
      <c r="S109" s="97"/>
      <c r="T109" s="98"/>
      <c r="U109" s="98"/>
      <c r="V109" s="81"/>
    </row>
    <row r="110" spans="1:22" ht="27.75" customHeight="1">
      <c r="A110" s="1"/>
      <c r="B110" s="82"/>
      <c r="C110" s="82"/>
      <c r="D110" s="82"/>
      <c r="E110" s="82"/>
      <c r="F110" s="82"/>
      <c r="G110" s="83"/>
      <c r="H110" s="94" t="s">
        <v>34</v>
      </c>
      <c r="I110" s="85"/>
      <c r="J110" s="95">
        <v>0</v>
      </c>
      <c r="K110" s="97">
        <v>0</v>
      </c>
      <c r="L110" s="95"/>
      <c r="M110" s="97"/>
      <c r="N110" s="100">
        <f>+M110+L110+K110+J110</f>
        <v>0</v>
      </c>
      <c r="O110" s="97">
        <v>0</v>
      </c>
      <c r="P110" s="96"/>
      <c r="Q110" s="100">
        <v>126612336</v>
      </c>
      <c r="R110" s="100">
        <f>+Q110+P110+O110</f>
        <v>126612336</v>
      </c>
      <c r="S110" s="100">
        <f>+R110+N110</f>
        <v>126612336</v>
      </c>
      <c r="T110" s="98">
        <f>+(N110/S110)*100</f>
        <v>0</v>
      </c>
      <c r="U110" s="98">
        <f>(+R110/S110)*100</f>
        <v>100</v>
      </c>
      <c r="V110" s="81"/>
    </row>
    <row r="111" spans="1:22" ht="27.75" customHeight="1">
      <c r="A111" s="1"/>
      <c r="B111" s="82"/>
      <c r="C111" s="82"/>
      <c r="D111" s="82"/>
      <c r="E111" s="82"/>
      <c r="F111" s="82"/>
      <c r="G111" s="83"/>
      <c r="H111" s="94" t="s">
        <v>35</v>
      </c>
      <c r="I111" s="85"/>
      <c r="J111" s="95"/>
      <c r="K111" s="97"/>
      <c r="L111" s="95"/>
      <c r="M111" s="97"/>
      <c r="N111" s="100">
        <f>+M111+L111+K111+J111</f>
        <v>0</v>
      </c>
      <c r="O111" s="97"/>
      <c r="P111" s="96"/>
      <c r="Q111" s="100">
        <v>366209060</v>
      </c>
      <c r="R111" s="100">
        <f>+Q111+P111+O111</f>
        <v>366209060</v>
      </c>
      <c r="S111" s="100">
        <f>+R111+N111</f>
        <v>366209060</v>
      </c>
      <c r="T111" s="98">
        <f>+(N111/S111)*100</f>
        <v>0</v>
      </c>
      <c r="U111" s="98">
        <f>(+R111/S111)*100</f>
        <v>100</v>
      </c>
      <c r="V111" s="81"/>
    </row>
    <row r="112" spans="1:22" ht="27.75" customHeight="1">
      <c r="A112" s="1"/>
      <c r="B112" s="82"/>
      <c r="C112" s="82"/>
      <c r="D112" s="82"/>
      <c r="E112" s="82"/>
      <c r="F112" s="82"/>
      <c r="G112" s="83"/>
      <c r="H112" s="94" t="s">
        <v>36</v>
      </c>
      <c r="I112" s="85"/>
      <c r="J112" s="95"/>
      <c r="K112" s="97"/>
      <c r="L112" s="95"/>
      <c r="M112" s="97"/>
      <c r="N112" s="100">
        <f>+M112+L112+K112+J112</f>
        <v>0</v>
      </c>
      <c r="O112" s="97"/>
      <c r="P112" s="96"/>
      <c r="Q112" s="100">
        <v>366209060</v>
      </c>
      <c r="R112" s="100">
        <f>+Q112+P112+O112</f>
        <v>366209060</v>
      </c>
      <c r="S112" s="100">
        <f>+R112+N112</f>
        <v>366209060</v>
      </c>
      <c r="T112" s="98">
        <f>+(N112/S112)*100</f>
        <v>0</v>
      </c>
      <c r="U112" s="98">
        <f>(+R112/S112)*100</f>
        <v>100</v>
      </c>
      <c r="V112" s="81"/>
    </row>
    <row r="113" spans="1:22" ht="27.75" customHeight="1">
      <c r="A113" s="1"/>
      <c r="B113" s="82"/>
      <c r="C113" s="82"/>
      <c r="D113" s="82"/>
      <c r="E113" s="82"/>
      <c r="F113" s="82"/>
      <c r="G113" s="83"/>
      <c r="H113" s="94" t="s">
        <v>37</v>
      </c>
      <c r="I113" s="85"/>
      <c r="J113" s="101"/>
      <c r="K113" s="101"/>
      <c r="L113" s="101"/>
      <c r="M113" s="101"/>
      <c r="N113" s="101"/>
      <c r="O113" s="101"/>
      <c r="P113" s="101"/>
      <c r="Q113" s="101">
        <f>ROUND(+Q112/Q110*100,1)</f>
        <v>289.2</v>
      </c>
      <c r="R113" s="101">
        <f>ROUND(+R112/R110*100,1)</f>
        <v>289.2</v>
      </c>
      <c r="S113" s="101">
        <f>ROUND(+S112/S110*100,1)</f>
        <v>289.2</v>
      </c>
      <c r="T113" s="98"/>
      <c r="U113" s="98"/>
      <c r="V113" s="91"/>
    </row>
    <row r="114" spans="1:22" ht="27.75" customHeight="1">
      <c r="A114" s="1"/>
      <c r="B114" s="82"/>
      <c r="C114" s="82"/>
      <c r="D114" s="82"/>
      <c r="E114" s="82"/>
      <c r="F114" s="82"/>
      <c r="G114" s="83"/>
      <c r="H114" s="94" t="s">
        <v>38</v>
      </c>
      <c r="I114" s="85"/>
      <c r="J114" s="101"/>
      <c r="K114" s="101"/>
      <c r="L114" s="101"/>
      <c r="M114" s="101"/>
      <c r="N114" s="101"/>
      <c r="O114" s="101"/>
      <c r="P114" s="101"/>
      <c r="Q114" s="101">
        <f>ROUND(+Q112/Q111*100,1)</f>
        <v>100</v>
      </c>
      <c r="R114" s="101">
        <f>ROUND(+R112/R111*100,1)</f>
        <v>100</v>
      </c>
      <c r="S114" s="101">
        <f>ROUND(+S112/S111*100,1)</f>
        <v>100</v>
      </c>
      <c r="T114" s="98"/>
      <c r="U114" s="98"/>
      <c r="V114" s="91"/>
    </row>
    <row r="115" spans="1:22" ht="27.75" customHeight="1">
      <c r="A115" s="1"/>
      <c r="B115" s="82"/>
      <c r="C115" s="82"/>
      <c r="D115" s="82"/>
      <c r="E115" s="82"/>
      <c r="F115" s="82"/>
      <c r="G115" s="83"/>
      <c r="H115" s="94"/>
      <c r="I115" s="85"/>
      <c r="J115" s="95"/>
      <c r="K115" s="97"/>
      <c r="L115" s="95"/>
      <c r="M115" s="97"/>
      <c r="N115" s="97"/>
      <c r="O115" s="97"/>
      <c r="P115" s="96"/>
      <c r="Q115" s="97"/>
      <c r="R115" s="97"/>
      <c r="S115" s="97"/>
      <c r="T115" s="98"/>
      <c r="U115" s="98"/>
      <c r="V115" s="81"/>
    </row>
    <row r="116" spans="1:22" ht="27.75" customHeight="1">
      <c r="A116" s="1"/>
      <c r="B116" s="82"/>
      <c r="C116" s="82"/>
      <c r="D116" s="82"/>
      <c r="E116" s="82"/>
      <c r="F116" s="82" t="s">
        <v>64</v>
      </c>
      <c r="G116" s="83"/>
      <c r="H116" s="103" t="s">
        <v>65</v>
      </c>
      <c r="I116" s="85"/>
      <c r="J116" s="95"/>
      <c r="K116" s="97"/>
      <c r="L116" s="95"/>
      <c r="M116" s="97"/>
      <c r="N116" s="97"/>
      <c r="O116" s="97"/>
      <c r="P116" s="96"/>
      <c r="Q116" s="97"/>
      <c r="R116" s="97"/>
      <c r="S116" s="98"/>
      <c r="T116" s="98"/>
      <c r="U116" s="98"/>
      <c r="V116" s="81"/>
    </row>
    <row r="117" spans="1:22" ht="27.75" customHeight="1">
      <c r="A117" s="1"/>
      <c r="B117" s="82"/>
      <c r="C117" s="82"/>
      <c r="D117" s="82"/>
      <c r="E117" s="82"/>
      <c r="F117" s="82"/>
      <c r="G117" s="83"/>
      <c r="H117" s="94" t="s">
        <v>34</v>
      </c>
      <c r="I117" s="85"/>
      <c r="J117" s="95">
        <v>0</v>
      </c>
      <c r="K117" s="97">
        <v>0</v>
      </c>
      <c r="L117" s="95"/>
      <c r="M117" s="97"/>
      <c r="N117" s="97">
        <f>+M117+L117+K117+J117</f>
        <v>0</v>
      </c>
      <c r="O117" s="97">
        <v>0</v>
      </c>
      <c r="P117" s="96"/>
      <c r="Q117" s="100">
        <v>46366822</v>
      </c>
      <c r="R117" s="100">
        <f>+Q117+P117+O117</f>
        <v>46366822</v>
      </c>
      <c r="S117" s="100">
        <f>+R117+N117</f>
        <v>46366822</v>
      </c>
      <c r="T117" s="98">
        <f>+(N117/S117)*100</f>
        <v>0</v>
      </c>
      <c r="U117" s="98">
        <f>(+R117/S117)*100</f>
        <v>100</v>
      </c>
      <c r="V117" s="81"/>
    </row>
    <row r="118" spans="1:22" ht="27.75" customHeight="1">
      <c r="A118" s="1"/>
      <c r="B118" s="82"/>
      <c r="C118" s="82"/>
      <c r="D118" s="82"/>
      <c r="E118" s="82"/>
      <c r="F118" s="82"/>
      <c r="G118" s="83"/>
      <c r="H118" s="94" t="s">
        <v>35</v>
      </c>
      <c r="I118" s="85"/>
      <c r="J118" s="95"/>
      <c r="K118" s="97"/>
      <c r="L118" s="95"/>
      <c r="M118" s="97"/>
      <c r="N118" s="97">
        <f>+M118+L118+K118+J118</f>
        <v>0</v>
      </c>
      <c r="O118" s="97"/>
      <c r="P118" s="96"/>
      <c r="Q118" s="100">
        <v>82219138</v>
      </c>
      <c r="R118" s="100">
        <f>+Q118+P118+O118</f>
        <v>82219138</v>
      </c>
      <c r="S118" s="100">
        <f>+R118+N118</f>
        <v>82219138</v>
      </c>
      <c r="T118" s="98">
        <f>+(N118/S118)*100</f>
        <v>0</v>
      </c>
      <c r="U118" s="98">
        <f>(+R118/S118)*100</f>
        <v>100</v>
      </c>
      <c r="V118" s="81"/>
    </row>
    <row r="119" spans="1:22" ht="27.75" customHeight="1">
      <c r="A119" s="1"/>
      <c r="B119" s="82"/>
      <c r="C119" s="82"/>
      <c r="D119" s="82"/>
      <c r="E119" s="82"/>
      <c r="F119" s="82"/>
      <c r="G119" s="83"/>
      <c r="H119" s="94" t="s">
        <v>36</v>
      </c>
      <c r="I119" s="85"/>
      <c r="J119" s="95"/>
      <c r="K119" s="97"/>
      <c r="L119" s="95"/>
      <c r="M119" s="97"/>
      <c r="N119" s="97">
        <f>+M119+L119+K119+J119</f>
        <v>0</v>
      </c>
      <c r="O119" s="97"/>
      <c r="P119" s="96"/>
      <c r="Q119" s="100">
        <v>82219138</v>
      </c>
      <c r="R119" s="100">
        <f>+Q119+P119+O119</f>
        <v>82219138</v>
      </c>
      <c r="S119" s="100">
        <f>+R119+N119</f>
        <v>82219138</v>
      </c>
      <c r="T119" s="98">
        <f>+(N119/S119)*100</f>
        <v>0</v>
      </c>
      <c r="U119" s="98">
        <f>(+R119/S119)*100</f>
        <v>100</v>
      </c>
      <c r="V119" s="81"/>
    </row>
    <row r="120" spans="1:22" ht="27.75" customHeight="1">
      <c r="A120" s="1"/>
      <c r="B120" s="82"/>
      <c r="C120" s="82"/>
      <c r="D120" s="82"/>
      <c r="E120" s="82"/>
      <c r="F120" s="82"/>
      <c r="G120" s="83"/>
      <c r="H120" s="94" t="s">
        <v>37</v>
      </c>
      <c r="I120" s="85"/>
      <c r="J120" s="101"/>
      <c r="K120" s="101"/>
      <c r="L120" s="101"/>
      <c r="M120" s="101"/>
      <c r="N120" s="101"/>
      <c r="O120" s="101"/>
      <c r="P120" s="101"/>
      <c r="Q120" s="101">
        <f>ROUND(+Q119/Q117*100,1)</f>
        <v>177.3</v>
      </c>
      <c r="R120" s="101">
        <f>ROUND(+R119/R117*100,1)</f>
        <v>177.3</v>
      </c>
      <c r="S120" s="101">
        <f>ROUND(+S119/S117*100,1)</f>
        <v>177.3</v>
      </c>
      <c r="T120" s="98"/>
      <c r="U120" s="98"/>
      <c r="V120" s="91"/>
    </row>
    <row r="121" spans="1:22" ht="27.75" customHeight="1">
      <c r="A121" s="1"/>
      <c r="B121" s="82"/>
      <c r="C121" s="82"/>
      <c r="D121" s="82"/>
      <c r="E121" s="82"/>
      <c r="F121" s="82"/>
      <c r="G121" s="83"/>
      <c r="H121" s="94" t="s">
        <v>38</v>
      </c>
      <c r="I121" s="85"/>
      <c r="J121" s="101"/>
      <c r="K121" s="101"/>
      <c r="L121" s="101"/>
      <c r="M121" s="101"/>
      <c r="N121" s="101"/>
      <c r="O121" s="101"/>
      <c r="P121" s="101"/>
      <c r="Q121" s="101">
        <f>ROUND(+Q119/Q118*100,1)</f>
        <v>100</v>
      </c>
      <c r="R121" s="101">
        <f>ROUND(+R119/R118*100,1)</f>
        <v>100</v>
      </c>
      <c r="S121" s="101">
        <f>ROUND(+S119/S118*100,1)</f>
        <v>100</v>
      </c>
      <c r="T121" s="98"/>
      <c r="U121" s="98"/>
      <c r="V121" s="91"/>
    </row>
    <row r="122" spans="1:22" ht="27.75" customHeight="1">
      <c r="A122" s="1"/>
      <c r="B122" s="82"/>
      <c r="C122" s="82"/>
      <c r="D122" s="82"/>
      <c r="E122" s="82"/>
      <c r="F122" s="82"/>
      <c r="G122" s="83"/>
      <c r="H122" s="94"/>
      <c r="I122" s="85"/>
      <c r="J122" s="95"/>
      <c r="K122" s="97"/>
      <c r="L122" s="95"/>
      <c r="M122" s="97"/>
      <c r="N122" s="97"/>
      <c r="O122" s="97"/>
      <c r="P122" s="96"/>
      <c r="Q122" s="97"/>
      <c r="R122" s="97"/>
      <c r="S122" s="97"/>
      <c r="T122" s="98"/>
      <c r="U122" s="98"/>
      <c r="V122" s="81"/>
    </row>
    <row r="123" spans="1:22" ht="27.75" customHeight="1">
      <c r="A123" s="1"/>
      <c r="B123" s="82"/>
      <c r="C123" s="82"/>
      <c r="D123" s="82"/>
      <c r="E123" s="82" t="s">
        <v>66</v>
      </c>
      <c r="F123" s="82"/>
      <c r="G123" s="83"/>
      <c r="H123" s="102" t="s">
        <v>67</v>
      </c>
      <c r="I123" s="85"/>
      <c r="J123" s="95"/>
      <c r="K123" s="97"/>
      <c r="L123" s="95"/>
      <c r="M123" s="97"/>
      <c r="N123" s="97"/>
      <c r="O123" s="97"/>
      <c r="P123" s="96"/>
      <c r="Q123" s="97"/>
      <c r="R123" s="97"/>
      <c r="S123" s="97"/>
      <c r="T123" s="98"/>
      <c r="U123" s="98"/>
      <c r="V123" s="81"/>
    </row>
    <row r="124" spans="1:22" ht="27.75" customHeight="1">
      <c r="A124" s="1"/>
      <c r="B124" s="82"/>
      <c r="C124" s="82"/>
      <c r="D124" s="82"/>
      <c r="E124" s="82"/>
      <c r="F124" s="82"/>
      <c r="G124" s="83"/>
      <c r="H124" s="94" t="s">
        <v>34</v>
      </c>
      <c r="I124" s="85"/>
      <c r="J124" s="100">
        <f aca="true" t="shared" si="22" ref="J124:Q126">+J131+J138+J145</f>
        <v>590558586</v>
      </c>
      <c r="K124" s="100">
        <f>+K131+K138+K145</f>
        <v>517740499</v>
      </c>
      <c r="L124" s="100"/>
      <c r="M124" s="100"/>
      <c r="N124" s="100">
        <f t="shared" si="22"/>
        <v>1108299085</v>
      </c>
      <c r="O124" s="100">
        <f t="shared" si="22"/>
        <v>39834309</v>
      </c>
      <c r="P124" s="100"/>
      <c r="Q124" s="100">
        <v>0</v>
      </c>
      <c r="R124" s="100">
        <f>+O124+P124+Q124</f>
        <v>39834309</v>
      </c>
      <c r="S124" s="100">
        <f>+R124+N124</f>
        <v>1148133394</v>
      </c>
      <c r="T124" s="98">
        <f>+(N124/S124)*100</f>
        <v>96.5305155996534</v>
      </c>
      <c r="U124" s="98">
        <f>(+R124/S124)*100</f>
        <v>3.469484400346603</v>
      </c>
      <c r="V124" s="81"/>
    </row>
    <row r="125" spans="1:22" ht="27.75" customHeight="1">
      <c r="A125" s="1"/>
      <c r="B125" s="82"/>
      <c r="C125" s="82"/>
      <c r="D125" s="82"/>
      <c r="E125" s="82"/>
      <c r="F125" s="82"/>
      <c r="G125" s="83"/>
      <c r="H125" s="94" t="s">
        <v>35</v>
      </c>
      <c r="I125" s="85"/>
      <c r="J125" s="100">
        <f t="shared" si="22"/>
        <v>605115511</v>
      </c>
      <c r="K125" s="100">
        <f t="shared" si="22"/>
        <v>497866304</v>
      </c>
      <c r="L125" s="100"/>
      <c r="M125" s="100"/>
      <c r="N125" s="100">
        <f t="shared" si="22"/>
        <v>1102981815</v>
      </c>
      <c r="O125" s="100">
        <f t="shared" si="22"/>
        <v>39834309</v>
      </c>
      <c r="P125" s="100"/>
      <c r="Q125" s="100">
        <f t="shared" si="22"/>
        <v>0</v>
      </c>
      <c r="R125" s="100">
        <f>+O125+P125+Q125</f>
        <v>39834309</v>
      </c>
      <c r="S125" s="100">
        <f>+R125+N125</f>
        <v>1142816124</v>
      </c>
      <c r="T125" s="98">
        <f>+(N125/S125)*100</f>
        <v>96.51437285811343</v>
      </c>
      <c r="U125" s="98">
        <f>(+R125/S125)*100</f>
        <v>3.485627141886563</v>
      </c>
      <c r="V125" s="81"/>
    </row>
    <row r="126" spans="1:22" ht="27.75" customHeight="1">
      <c r="A126" s="1"/>
      <c r="B126" s="82"/>
      <c r="C126" s="82"/>
      <c r="D126" s="82"/>
      <c r="E126" s="82"/>
      <c r="F126" s="82"/>
      <c r="G126" s="83"/>
      <c r="H126" s="94" t="s">
        <v>36</v>
      </c>
      <c r="I126" s="85"/>
      <c r="J126" s="100">
        <f t="shared" si="22"/>
        <v>586894867</v>
      </c>
      <c r="K126" s="100">
        <f t="shared" si="22"/>
        <v>475281144</v>
      </c>
      <c r="L126" s="100"/>
      <c r="M126" s="100"/>
      <c r="N126" s="100">
        <f t="shared" si="22"/>
        <v>1062176011</v>
      </c>
      <c r="O126" s="100">
        <f t="shared" si="22"/>
        <v>16772166</v>
      </c>
      <c r="P126" s="100"/>
      <c r="Q126" s="100">
        <f t="shared" si="22"/>
        <v>0</v>
      </c>
      <c r="R126" s="100">
        <f>+O126+P126+Q126</f>
        <v>16772166</v>
      </c>
      <c r="S126" s="100">
        <f>+R126+N126</f>
        <v>1078948177</v>
      </c>
      <c r="T126" s="98">
        <f>+(N126/S126)*100</f>
        <v>98.4455077308129</v>
      </c>
      <c r="U126" s="98">
        <f>(+R126/S126)*100</f>
        <v>1.5544922691870862</v>
      </c>
      <c r="V126" s="81"/>
    </row>
    <row r="127" spans="1:22" ht="27.75" customHeight="1">
      <c r="A127" s="1"/>
      <c r="B127" s="82"/>
      <c r="C127" s="82"/>
      <c r="D127" s="82"/>
      <c r="E127" s="82"/>
      <c r="F127" s="82"/>
      <c r="G127" s="83"/>
      <c r="H127" s="94" t="s">
        <v>37</v>
      </c>
      <c r="I127" s="85"/>
      <c r="J127" s="101">
        <f aca="true" t="shared" si="23" ref="J127:S127">ROUND(+J126/J124*100,1)</f>
        <v>99.4</v>
      </c>
      <c r="K127" s="101">
        <f t="shared" si="23"/>
        <v>91.8</v>
      </c>
      <c r="L127" s="101"/>
      <c r="M127" s="101"/>
      <c r="N127" s="101">
        <f t="shared" si="23"/>
        <v>95.8</v>
      </c>
      <c r="O127" s="101">
        <f t="shared" si="23"/>
        <v>42.1</v>
      </c>
      <c r="P127" s="101"/>
      <c r="Q127" s="101"/>
      <c r="R127" s="101">
        <f t="shared" si="23"/>
        <v>42.1</v>
      </c>
      <c r="S127" s="101">
        <f t="shared" si="23"/>
        <v>94</v>
      </c>
      <c r="T127" s="98"/>
      <c r="U127" s="98"/>
      <c r="V127" s="81"/>
    </row>
    <row r="128" spans="1:22" ht="27.75" customHeight="1">
      <c r="A128" s="1"/>
      <c r="B128" s="82"/>
      <c r="C128" s="82"/>
      <c r="D128" s="82"/>
      <c r="E128" s="82"/>
      <c r="F128" s="82"/>
      <c r="G128" s="83"/>
      <c r="H128" s="94" t="s">
        <v>38</v>
      </c>
      <c r="I128" s="85"/>
      <c r="J128" s="101">
        <f aca="true" t="shared" si="24" ref="J128:S128">ROUND(+J126/J125*100,1)</f>
        <v>97</v>
      </c>
      <c r="K128" s="101">
        <f t="shared" si="24"/>
        <v>95.5</v>
      </c>
      <c r="L128" s="101"/>
      <c r="M128" s="101"/>
      <c r="N128" s="101">
        <f t="shared" si="24"/>
        <v>96.3</v>
      </c>
      <c r="O128" s="101">
        <f t="shared" si="24"/>
        <v>42.1</v>
      </c>
      <c r="P128" s="101"/>
      <c r="Q128" s="101"/>
      <c r="R128" s="101">
        <f t="shared" si="24"/>
        <v>42.1</v>
      </c>
      <c r="S128" s="101">
        <f t="shared" si="24"/>
        <v>94.4</v>
      </c>
      <c r="T128" s="98"/>
      <c r="U128" s="98"/>
      <c r="V128" s="81"/>
    </row>
    <row r="129" spans="1:22" ht="27.75" customHeight="1">
      <c r="A129" s="1"/>
      <c r="B129" s="82"/>
      <c r="C129" s="82"/>
      <c r="D129" s="82"/>
      <c r="E129" s="82"/>
      <c r="F129" s="82"/>
      <c r="G129" s="83"/>
      <c r="H129" s="94"/>
      <c r="I129" s="85"/>
      <c r="J129" s="95"/>
      <c r="K129" s="97"/>
      <c r="L129" s="95"/>
      <c r="M129" s="97"/>
      <c r="N129" s="97"/>
      <c r="O129" s="97"/>
      <c r="P129" s="96"/>
      <c r="Q129" s="97"/>
      <c r="R129" s="97"/>
      <c r="S129" s="97"/>
      <c r="T129" s="98"/>
      <c r="U129" s="98"/>
      <c r="V129" s="81"/>
    </row>
    <row r="130" spans="1:22" ht="27.75" customHeight="1">
      <c r="A130" s="1"/>
      <c r="B130" s="82"/>
      <c r="C130" s="82"/>
      <c r="D130" s="82"/>
      <c r="E130" s="82"/>
      <c r="F130" s="82" t="s">
        <v>68</v>
      </c>
      <c r="G130" s="83"/>
      <c r="H130" s="104" t="s">
        <v>69</v>
      </c>
      <c r="I130" s="85"/>
      <c r="J130" s="95"/>
      <c r="K130" s="97"/>
      <c r="L130" s="95"/>
      <c r="M130" s="97"/>
      <c r="N130" s="97"/>
      <c r="O130" s="97"/>
      <c r="P130" s="96"/>
      <c r="Q130" s="97"/>
      <c r="R130" s="97"/>
      <c r="S130" s="97"/>
      <c r="T130" s="98"/>
      <c r="U130" s="98"/>
      <c r="V130" s="81"/>
    </row>
    <row r="131" spans="1:22" ht="27.75" customHeight="1">
      <c r="A131" s="1"/>
      <c r="B131" s="82"/>
      <c r="C131" s="82"/>
      <c r="D131" s="82"/>
      <c r="E131" s="82"/>
      <c r="F131" s="82"/>
      <c r="G131" s="83"/>
      <c r="H131" s="94" t="s">
        <v>34</v>
      </c>
      <c r="I131" s="85"/>
      <c r="J131" s="99">
        <v>295279293</v>
      </c>
      <c r="K131" s="99">
        <v>258870250</v>
      </c>
      <c r="L131" s="100"/>
      <c r="M131" s="100"/>
      <c r="N131" s="100">
        <f>+M131+L131+K131+J131</f>
        <v>554149543</v>
      </c>
      <c r="O131" s="100">
        <v>4500000</v>
      </c>
      <c r="P131" s="100"/>
      <c r="Q131" s="100">
        <v>0</v>
      </c>
      <c r="R131" s="100">
        <f>+Q131+P131+O131</f>
        <v>4500000</v>
      </c>
      <c r="S131" s="100">
        <f>+R131+N131</f>
        <v>558649543</v>
      </c>
      <c r="T131" s="98">
        <f>+(N131/S131)*100</f>
        <v>99.19448605008525</v>
      </c>
      <c r="U131" s="98">
        <f>(+R131/S131)*100</f>
        <v>0.80551394991475</v>
      </c>
      <c r="V131" s="81"/>
    </row>
    <row r="132" spans="1:22" ht="27.75" customHeight="1">
      <c r="A132" s="1"/>
      <c r="B132" s="82"/>
      <c r="C132" s="82"/>
      <c r="D132" s="82"/>
      <c r="E132" s="82"/>
      <c r="F132" s="82"/>
      <c r="G132" s="83"/>
      <c r="H132" s="94" t="s">
        <v>35</v>
      </c>
      <c r="I132" s="85"/>
      <c r="J132" s="100">
        <v>302557755</v>
      </c>
      <c r="K132" s="100">
        <v>248932986</v>
      </c>
      <c r="L132" s="100"/>
      <c r="M132" s="100"/>
      <c r="N132" s="100">
        <f>+M132+L132+K132+J132</f>
        <v>551490741</v>
      </c>
      <c r="O132" s="100">
        <v>4500000</v>
      </c>
      <c r="P132" s="100"/>
      <c r="Q132" s="100"/>
      <c r="R132" s="100">
        <f>+Q132+P132+O132</f>
        <v>4500000</v>
      </c>
      <c r="S132" s="100">
        <f>+R132+N132</f>
        <v>555990741</v>
      </c>
      <c r="T132" s="98">
        <f>+(N132/S132)*100</f>
        <v>99.19063400374144</v>
      </c>
      <c r="U132" s="98">
        <f>(+R132/S132)*100</f>
        <v>0.80936599625856</v>
      </c>
      <c r="V132" s="81"/>
    </row>
    <row r="133" spans="1:22" ht="27.75" customHeight="1">
      <c r="A133" s="1"/>
      <c r="B133" s="82"/>
      <c r="C133" s="82"/>
      <c r="D133" s="82"/>
      <c r="E133" s="82"/>
      <c r="F133" s="82"/>
      <c r="G133" s="83"/>
      <c r="H133" s="94" t="s">
        <v>36</v>
      </c>
      <c r="I133" s="85"/>
      <c r="J133" s="100">
        <v>293447433</v>
      </c>
      <c r="K133" s="100">
        <v>237640573</v>
      </c>
      <c r="L133" s="100"/>
      <c r="M133" s="100"/>
      <c r="N133" s="100">
        <f>+M133+L133+K133+J133</f>
        <v>531088006</v>
      </c>
      <c r="O133" s="100">
        <v>2529690</v>
      </c>
      <c r="P133" s="100"/>
      <c r="Q133" s="100"/>
      <c r="R133" s="100">
        <f>+Q133+P133+O133</f>
        <v>2529690</v>
      </c>
      <c r="S133" s="100">
        <f>+R133+N133</f>
        <v>533617696</v>
      </c>
      <c r="T133" s="98">
        <f>+(N133/S133)*100</f>
        <v>99.52593588650403</v>
      </c>
      <c r="U133" s="98">
        <f>(+R133/S133)*100</f>
        <v>0.47406411349596617</v>
      </c>
      <c r="V133" s="81"/>
    </row>
    <row r="134" spans="1:22" ht="27.75" customHeight="1">
      <c r="A134" s="1"/>
      <c r="B134" s="82"/>
      <c r="C134" s="82"/>
      <c r="D134" s="82"/>
      <c r="E134" s="82"/>
      <c r="F134" s="82"/>
      <c r="G134" s="83"/>
      <c r="H134" s="94" t="s">
        <v>37</v>
      </c>
      <c r="I134" s="85"/>
      <c r="J134" s="101">
        <f>ROUND(+J133/J131*100,1)</f>
        <v>99.4</v>
      </c>
      <c r="K134" s="101">
        <f aca="true" t="shared" si="25" ref="K134:S134">ROUND(+K133/K131*100,1)</f>
        <v>91.8</v>
      </c>
      <c r="L134" s="101"/>
      <c r="M134" s="101"/>
      <c r="N134" s="101">
        <f t="shared" si="25"/>
        <v>95.8</v>
      </c>
      <c r="O134" s="101">
        <f t="shared" si="25"/>
        <v>56.2</v>
      </c>
      <c r="P134" s="101"/>
      <c r="Q134" s="101"/>
      <c r="R134" s="101">
        <f t="shared" si="25"/>
        <v>56.2</v>
      </c>
      <c r="S134" s="101">
        <f t="shared" si="25"/>
        <v>95.5</v>
      </c>
      <c r="T134" s="98"/>
      <c r="U134" s="98"/>
      <c r="V134" s="91"/>
    </row>
    <row r="135" spans="1:22" ht="27.75" customHeight="1">
      <c r="A135" s="1"/>
      <c r="B135" s="82"/>
      <c r="C135" s="82"/>
      <c r="D135" s="82"/>
      <c r="E135" s="82"/>
      <c r="F135" s="82"/>
      <c r="G135" s="83"/>
      <c r="H135" s="94" t="s">
        <v>38</v>
      </c>
      <c r="I135" s="85"/>
      <c r="J135" s="101">
        <f>ROUND(+J133/J132*100,1)</f>
        <v>97</v>
      </c>
      <c r="K135" s="101">
        <f aca="true" t="shared" si="26" ref="K135:S135">ROUND(+K133/K132*100,1)</f>
        <v>95.5</v>
      </c>
      <c r="L135" s="101"/>
      <c r="M135" s="101"/>
      <c r="N135" s="101">
        <f t="shared" si="26"/>
        <v>96.3</v>
      </c>
      <c r="O135" s="101">
        <f t="shared" si="26"/>
        <v>56.2</v>
      </c>
      <c r="P135" s="101"/>
      <c r="Q135" s="101"/>
      <c r="R135" s="101">
        <f t="shared" si="26"/>
        <v>56.2</v>
      </c>
      <c r="S135" s="101">
        <f t="shared" si="26"/>
        <v>96</v>
      </c>
      <c r="T135" s="98"/>
      <c r="U135" s="98"/>
      <c r="V135" s="91"/>
    </row>
    <row r="136" spans="1:22" ht="27.75" customHeight="1">
      <c r="A136" s="1"/>
      <c r="B136" s="82"/>
      <c r="C136" s="82"/>
      <c r="D136" s="82"/>
      <c r="E136" s="82"/>
      <c r="F136" s="82"/>
      <c r="G136" s="83"/>
      <c r="H136" s="94"/>
      <c r="I136" s="85"/>
      <c r="J136" s="95"/>
      <c r="K136" s="97"/>
      <c r="L136" s="95"/>
      <c r="M136" s="97"/>
      <c r="N136" s="97"/>
      <c r="O136" s="97"/>
      <c r="P136" s="96"/>
      <c r="Q136" s="97"/>
      <c r="R136" s="97"/>
      <c r="S136" s="97"/>
      <c r="T136" s="98"/>
      <c r="U136" s="98"/>
      <c r="V136" s="81"/>
    </row>
    <row r="137" spans="1:22" ht="27.75" customHeight="1">
      <c r="A137" s="1"/>
      <c r="B137" s="82"/>
      <c r="C137" s="82"/>
      <c r="D137" s="82"/>
      <c r="E137" s="82"/>
      <c r="F137" s="82" t="s">
        <v>70</v>
      </c>
      <c r="G137" s="83"/>
      <c r="H137" s="104" t="s">
        <v>71</v>
      </c>
      <c r="I137" s="85"/>
      <c r="J137" s="95"/>
      <c r="K137" s="97"/>
      <c r="L137" s="95"/>
      <c r="M137" s="97"/>
      <c r="N137" s="97"/>
      <c r="O137" s="97"/>
      <c r="P137" s="96"/>
      <c r="Q137" s="97"/>
      <c r="R137" s="97"/>
      <c r="S137" s="97"/>
      <c r="T137" s="98"/>
      <c r="U137" s="98"/>
      <c r="V137" s="81"/>
    </row>
    <row r="138" spans="1:22" ht="27.75" customHeight="1">
      <c r="A138" s="1"/>
      <c r="B138" s="82"/>
      <c r="C138" s="82"/>
      <c r="D138" s="82"/>
      <c r="E138" s="82"/>
      <c r="F138" s="82"/>
      <c r="G138" s="83"/>
      <c r="H138" s="94" t="s">
        <v>34</v>
      </c>
      <c r="I138" s="85"/>
      <c r="J138" s="99">
        <v>295279293</v>
      </c>
      <c r="K138" s="99">
        <v>258870249</v>
      </c>
      <c r="L138" s="100"/>
      <c r="M138" s="100"/>
      <c r="N138" s="100">
        <f>+M138+L138+K138+J138</f>
        <v>554149542</v>
      </c>
      <c r="O138" s="100">
        <v>4500000</v>
      </c>
      <c r="P138" s="100"/>
      <c r="Q138" s="100">
        <v>0</v>
      </c>
      <c r="R138" s="100">
        <f>+Q138+P138+O138</f>
        <v>4500000</v>
      </c>
      <c r="S138" s="100">
        <f>+R138+N138</f>
        <v>558649542</v>
      </c>
      <c r="T138" s="98">
        <f>+(N138/S138)*100</f>
        <v>99.19448604864336</v>
      </c>
      <c r="U138" s="98">
        <f>(+R138/S138)*100</f>
        <v>0.8055139513566449</v>
      </c>
      <c r="V138" s="81"/>
    </row>
    <row r="139" spans="1:22" ht="27.75" customHeight="1">
      <c r="A139" s="1"/>
      <c r="B139" s="82"/>
      <c r="C139" s="82"/>
      <c r="D139" s="82"/>
      <c r="E139" s="82"/>
      <c r="F139" s="82"/>
      <c r="G139" s="83"/>
      <c r="H139" s="94" t="s">
        <v>35</v>
      </c>
      <c r="I139" s="85"/>
      <c r="J139" s="100">
        <v>302557756</v>
      </c>
      <c r="K139" s="100">
        <v>248933318</v>
      </c>
      <c r="L139" s="100"/>
      <c r="M139" s="100"/>
      <c r="N139" s="100">
        <f>+M139+L139+K139+J139</f>
        <v>551491074</v>
      </c>
      <c r="O139" s="100">
        <v>4500000</v>
      </c>
      <c r="P139" s="100"/>
      <c r="Q139" s="100"/>
      <c r="R139" s="100">
        <f>+Q139+P139+O139</f>
        <v>4500000</v>
      </c>
      <c r="S139" s="100">
        <f>+R139+N139</f>
        <v>555991074</v>
      </c>
      <c r="T139" s="98">
        <f>+(N139/S139)*100</f>
        <v>99.1906344884954</v>
      </c>
      <c r="U139" s="98">
        <f>(+R139/S139)*100</f>
        <v>0.8093655115045966</v>
      </c>
      <c r="V139" s="81"/>
    </row>
    <row r="140" spans="1:22" ht="27.75" customHeight="1">
      <c r="A140" s="1"/>
      <c r="B140" s="82"/>
      <c r="C140" s="82"/>
      <c r="D140" s="82"/>
      <c r="E140" s="82"/>
      <c r="F140" s="82"/>
      <c r="G140" s="83"/>
      <c r="H140" s="94" t="s">
        <v>36</v>
      </c>
      <c r="I140" s="85"/>
      <c r="J140" s="100">
        <v>293447434</v>
      </c>
      <c r="K140" s="100">
        <f>5158427+232482144</f>
        <v>237640571</v>
      </c>
      <c r="L140" s="100"/>
      <c r="M140" s="100"/>
      <c r="N140" s="100">
        <f>+M140+L140+K140+J140</f>
        <v>531088005</v>
      </c>
      <c r="O140" s="100">
        <v>2529689</v>
      </c>
      <c r="P140" s="100"/>
      <c r="Q140" s="100"/>
      <c r="R140" s="100">
        <f>+Q140+P140+O140</f>
        <v>2529689</v>
      </c>
      <c r="S140" s="100">
        <f>+R140+N140</f>
        <v>533617694</v>
      </c>
      <c r="T140" s="98">
        <f>+(N140/S140)*100</f>
        <v>99.52593607212732</v>
      </c>
      <c r="U140" s="98">
        <f>(+R140/S140)*100</f>
        <v>0.4740639278726766</v>
      </c>
      <c r="V140" s="81"/>
    </row>
    <row r="141" spans="1:22" ht="27.75" customHeight="1">
      <c r="A141" s="1"/>
      <c r="B141" s="82"/>
      <c r="C141" s="82"/>
      <c r="D141" s="82"/>
      <c r="E141" s="82"/>
      <c r="F141" s="82"/>
      <c r="G141" s="83"/>
      <c r="H141" s="94" t="s">
        <v>37</v>
      </c>
      <c r="I141" s="85"/>
      <c r="J141" s="101">
        <f>ROUND(+J140/J138*100,1)</f>
        <v>99.4</v>
      </c>
      <c r="K141" s="101">
        <f aca="true" t="shared" si="27" ref="K141:S141">ROUND(+K140/K138*100,1)</f>
        <v>91.8</v>
      </c>
      <c r="L141" s="101"/>
      <c r="M141" s="101"/>
      <c r="N141" s="101">
        <f t="shared" si="27"/>
        <v>95.8</v>
      </c>
      <c r="O141" s="101">
        <f t="shared" si="27"/>
        <v>56.2</v>
      </c>
      <c r="P141" s="101"/>
      <c r="Q141" s="101"/>
      <c r="R141" s="101">
        <f t="shared" si="27"/>
        <v>56.2</v>
      </c>
      <c r="S141" s="101">
        <f t="shared" si="27"/>
        <v>95.5</v>
      </c>
      <c r="T141" s="98"/>
      <c r="U141" s="98"/>
      <c r="V141" s="91"/>
    </row>
    <row r="142" spans="1:22" ht="27.75" customHeight="1">
      <c r="A142" s="1"/>
      <c r="B142" s="82"/>
      <c r="C142" s="82"/>
      <c r="D142" s="82"/>
      <c r="E142" s="82"/>
      <c r="F142" s="82"/>
      <c r="G142" s="83"/>
      <c r="H142" s="94" t="s">
        <v>38</v>
      </c>
      <c r="I142" s="85"/>
      <c r="J142" s="101">
        <f>ROUND(+J140/J139*100,1)</f>
        <v>97</v>
      </c>
      <c r="K142" s="101">
        <f aca="true" t="shared" si="28" ref="K142:S142">ROUND(+K140/K139*100,1)</f>
        <v>95.5</v>
      </c>
      <c r="L142" s="101"/>
      <c r="M142" s="101"/>
      <c r="N142" s="101">
        <f t="shared" si="28"/>
        <v>96.3</v>
      </c>
      <c r="O142" s="101">
        <f t="shared" si="28"/>
        <v>56.2</v>
      </c>
      <c r="P142" s="101"/>
      <c r="Q142" s="101"/>
      <c r="R142" s="101">
        <f t="shared" si="28"/>
        <v>56.2</v>
      </c>
      <c r="S142" s="101">
        <f t="shared" si="28"/>
        <v>96</v>
      </c>
      <c r="T142" s="98"/>
      <c r="U142" s="98"/>
      <c r="V142" s="91"/>
    </row>
    <row r="143" spans="1:22" ht="27.75" customHeight="1">
      <c r="A143" s="1"/>
      <c r="B143" s="82"/>
      <c r="C143" s="82"/>
      <c r="D143" s="82"/>
      <c r="E143" s="82"/>
      <c r="F143" s="82"/>
      <c r="G143" s="83"/>
      <c r="H143" s="94"/>
      <c r="I143" s="85"/>
      <c r="J143" s="95"/>
      <c r="K143" s="97"/>
      <c r="L143" s="95"/>
      <c r="M143" s="97"/>
      <c r="N143" s="97"/>
      <c r="O143" s="97"/>
      <c r="P143" s="96"/>
      <c r="Q143" s="97"/>
      <c r="R143" s="97"/>
      <c r="S143" s="97"/>
      <c r="T143" s="98"/>
      <c r="U143" s="98"/>
      <c r="V143" s="81"/>
    </row>
    <row r="144" spans="1:22" ht="27.75" customHeight="1">
      <c r="A144" s="1"/>
      <c r="B144" s="82"/>
      <c r="C144" s="82"/>
      <c r="D144" s="82"/>
      <c r="E144" s="82"/>
      <c r="F144" s="82" t="s">
        <v>72</v>
      </c>
      <c r="G144" s="83"/>
      <c r="H144" s="106" t="s">
        <v>73</v>
      </c>
      <c r="I144" s="85"/>
      <c r="J144" s="95"/>
      <c r="K144" s="97"/>
      <c r="L144" s="95"/>
      <c r="M144" s="97"/>
      <c r="N144" s="97"/>
      <c r="O144" s="97"/>
      <c r="P144" s="96"/>
      <c r="Q144" s="97"/>
      <c r="R144" s="97"/>
      <c r="S144" s="97"/>
      <c r="T144" s="98"/>
      <c r="U144" s="98"/>
      <c r="V144" s="81"/>
    </row>
    <row r="145" spans="1:22" ht="27.75" customHeight="1">
      <c r="A145" s="1"/>
      <c r="B145" s="82"/>
      <c r="C145" s="82"/>
      <c r="D145" s="82"/>
      <c r="E145" s="82"/>
      <c r="F145" s="82"/>
      <c r="G145" s="83"/>
      <c r="H145" s="94" t="s">
        <v>34</v>
      </c>
      <c r="I145" s="85"/>
      <c r="J145" s="95">
        <v>0</v>
      </c>
      <c r="K145" s="97">
        <v>0</v>
      </c>
      <c r="L145" s="95"/>
      <c r="M145" s="97"/>
      <c r="N145" s="97">
        <f>+M145+L145+K145+J145</f>
        <v>0</v>
      </c>
      <c r="O145" s="100">
        <v>30834309</v>
      </c>
      <c r="P145" s="100"/>
      <c r="Q145" s="100">
        <v>0</v>
      </c>
      <c r="R145" s="100">
        <f>+Q145+P145+O145</f>
        <v>30834309</v>
      </c>
      <c r="S145" s="100">
        <f>+R145+N145</f>
        <v>30834309</v>
      </c>
      <c r="T145" s="98">
        <f>+(N145/S145)*100</f>
        <v>0</v>
      </c>
      <c r="U145" s="98">
        <f>(+R145/S145)*100</f>
        <v>100</v>
      </c>
      <c r="V145" s="81"/>
    </row>
    <row r="146" spans="1:22" ht="27.75" customHeight="1">
      <c r="A146" s="1"/>
      <c r="B146" s="82"/>
      <c r="C146" s="82"/>
      <c r="D146" s="82"/>
      <c r="E146" s="82"/>
      <c r="F146" s="82"/>
      <c r="G146" s="83"/>
      <c r="H146" s="94" t="s">
        <v>35</v>
      </c>
      <c r="I146" s="85"/>
      <c r="J146" s="95"/>
      <c r="K146" s="97"/>
      <c r="L146" s="95"/>
      <c r="M146" s="97"/>
      <c r="N146" s="97">
        <f>+M146+L146+K146+J146</f>
        <v>0</v>
      </c>
      <c r="O146" s="100">
        <v>30834309</v>
      </c>
      <c r="P146" s="96"/>
      <c r="Q146" s="97"/>
      <c r="R146" s="100">
        <f>+Q146+P146+O146</f>
        <v>30834309</v>
      </c>
      <c r="S146" s="100">
        <f>+R146+N146</f>
        <v>30834309</v>
      </c>
      <c r="T146" s="98">
        <f>+(N146/S146)*100</f>
        <v>0</v>
      </c>
      <c r="U146" s="98">
        <f>(+R146/S146)*100</f>
        <v>100</v>
      </c>
      <c r="V146" s="81"/>
    </row>
    <row r="147" spans="1:22" ht="27.75" customHeight="1">
      <c r="A147" s="1"/>
      <c r="B147" s="82"/>
      <c r="C147" s="82"/>
      <c r="D147" s="82"/>
      <c r="E147" s="82"/>
      <c r="F147" s="82"/>
      <c r="G147" s="83"/>
      <c r="H147" s="94" t="s">
        <v>36</v>
      </c>
      <c r="I147" s="85"/>
      <c r="J147" s="95">
        <v>0</v>
      </c>
      <c r="K147" s="97">
        <v>0</v>
      </c>
      <c r="L147" s="95"/>
      <c r="M147" s="97"/>
      <c r="N147" s="97">
        <f>+M147+L147+K147+J147</f>
        <v>0</v>
      </c>
      <c r="O147" s="100">
        <v>11712787</v>
      </c>
      <c r="P147" s="96"/>
      <c r="Q147" s="97">
        <v>0</v>
      </c>
      <c r="R147" s="100">
        <f>+Q147+P147+O147</f>
        <v>11712787</v>
      </c>
      <c r="S147" s="100">
        <f>+R147+N147</f>
        <v>11712787</v>
      </c>
      <c r="T147" s="98">
        <f>+(N147/S147)*100</f>
        <v>0</v>
      </c>
      <c r="U147" s="98">
        <f>(+R147/S147)*100</f>
        <v>100</v>
      </c>
      <c r="V147" s="81"/>
    </row>
    <row r="148" spans="1:22" ht="27.75" customHeight="1">
      <c r="A148" s="1"/>
      <c r="B148" s="82"/>
      <c r="C148" s="82"/>
      <c r="D148" s="82"/>
      <c r="E148" s="82"/>
      <c r="F148" s="82"/>
      <c r="G148" s="83"/>
      <c r="H148" s="94" t="s">
        <v>37</v>
      </c>
      <c r="I148" s="85"/>
      <c r="J148" s="101"/>
      <c r="K148" s="101"/>
      <c r="L148" s="101"/>
      <c r="M148" s="101"/>
      <c r="N148" s="101"/>
      <c r="O148" s="101">
        <f>ROUND(+O147/O145*100,1)</f>
        <v>38</v>
      </c>
      <c r="P148" s="101"/>
      <c r="Q148" s="101"/>
      <c r="R148" s="101">
        <f>ROUND(+R147/R145*100,1)</f>
        <v>38</v>
      </c>
      <c r="S148" s="101">
        <f>ROUND(+S147/S145*100,1)</f>
        <v>38</v>
      </c>
      <c r="T148" s="98"/>
      <c r="U148" s="98"/>
      <c r="V148" s="91"/>
    </row>
    <row r="149" spans="1:22" ht="27.75" customHeight="1">
      <c r="A149" s="1"/>
      <c r="B149" s="82"/>
      <c r="C149" s="82"/>
      <c r="D149" s="82"/>
      <c r="E149" s="82"/>
      <c r="F149" s="82"/>
      <c r="G149" s="83"/>
      <c r="H149" s="94" t="s">
        <v>38</v>
      </c>
      <c r="I149" s="85"/>
      <c r="J149" s="101"/>
      <c r="K149" s="101"/>
      <c r="L149" s="101"/>
      <c r="M149" s="101"/>
      <c r="N149" s="101"/>
      <c r="O149" s="101">
        <f>ROUND(+O147/O146*100,1)</f>
        <v>38</v>
      </c>
      <c r="P149" s="101"/>
      <c r="Q149" s="101"/>
      <c r="R149" s="101">
        <f>ROUND(+R147/R146*100,1)</f>
        <v>38</v>
      </c>
      <c r="S149" s="101">
        <f>ROUND(+S147/S146*100,1)</f>
        <v>38</v>
      </c>
      <c r="T149" s="98"/>
      <c r="U149" s="98"/>
      <c r="V149" s="91"/>
    </row>
    <row r="150" spans="1:22" ht="27.75" customHeight="1">
      <c r="A150" s="1"/>
      <c r="B150" s="21"/>
      <c r="C150" s="21"/>
      <c r="D150" s="21"/>
      <c r="E150" s="21"/>
      <c r="F150" s="21"/>
      <c r="G150" s="22"/>
      <c r="H150" s="23"/>
      <c r="I150" s="24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/>
      <c r="U150" s="26"/>
      <c r="V150" s="1"/>
    </row>
    <row r="151" spans="1:22" ht="23.25">
      <c r="A151" s="8" t="s">
        <v>19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 t="s">
        <v>19</v>
      </c>
    </row>
    <row r="152" spans="1:22" ht="23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9"/>
      <c r="S152" s="9"/>
      <c r="T152" s="9"/>
      <c r="U152" s="9"/>
      <c r="V152" s="8"/>
    </row>
    <row r="153" spans="1:22" ht="23.25">
      <c r="A153" s="8"/>
      <c r="B153" s="10"/>
      <c r="C153" s="10"/>
      <c r="D153" s="10"/>
      <c r="E153" s="10"/>
      <c r="F153" s="10"/>
      <c r="G153" s="8"/>
      <c r="H153" s="8"/>
      <c r="I153" s="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8"/>
    </row>
    <row r="154" spans="1:22" ht="23.25">
      <c r="A154" s="8"/>
      <c r="B154" s="10"/>
      <c r="C154" s="10"/>
      <c r="D154" s="10"/>
      <c r="E154" s="10"/>
      <c r="F154" s="10"/>
      <c r="G154" s="8"/>
      <c r="H154" s="11"/>
      <c r="I154" s="8"/>
      <c r="J154" s="12"/>
      <c r="K154" s="12"/>
      <c r="L154" s="12"/>
      <c r="M154" s="12"/>
      <c r="N154" s="12"/>
      <c r="O154" s="13"/>
      <c r="P154" s="13"/>
      <c r="Q154" s="13"/>
      <c r="R154" s="12"/>
      <c r="S154" s="14"/>
      <c r="T154" s="14"/>
      <c r="U154" s="14"/>
      <c r="V154" s="8"/>
    </row>
    <row r="155" spans="1:22" ht="23.25">
      <c r="A155" s="8"/>
      <c r="B155" s="15"/>
      <c r="C155" s="15"/>
      <c r="D155" s="15"/>
      <c r="E155" s="15"/>
      <c r="F155" s="15"/>
      <c r="G155" s="8"/>
      <c r="H155" s="10"/>
      <c r="I155" s="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8"/>
    </row>
    <row r="156" spans="1:22" ht="23.25">
      <c r="A156" s="8"/>
      <c r="B156" s="15"/>
      <c r="C156" s="15"/>
      <c r="D156" s="15"/>
      <c r="E156" s="15"/>
      <c r="F156" s="15"/>
      <c r="G156" s="8"/>
      <c r="H156" s="15"/>
      <c r="I156" s="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8"/>
    </row>
    <row r="157" spans="1:22" ht="23.25">
      <c r="A157" s="8"/>
      <c r="B157" s="16"/>
      <c r="C157" s="16"/>
      <c r="D157" s="16"/>
      <c r="E157" s="16"/>
      <c r="F157" s="16"/>
      <c r="G157" s="17"/>
      <c r="H157" s="17"/>
      <c r="I157" s="1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8"/>
    </row>
    <row r="158" spans="1:22" ht="23.25">
      <c r="A158" s="8"/>
      <c r="B158" s="16"/>
      <c r="C158" s="16"/>
      <c r="D158" s="16"/>
      <c r="E158" s="16"/>
      <c r="F158" s="16"/>
      <c r="G158" s="17"/>
      <c r="H158" s="17"/>
      <c r="I158" s="1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8"/>
    </row>
    <row r="159" spans="1:22" ht="23.25">
      <c r="A159" s="8"/>
      <c r="B159" s="16"/>
      <c r="C159" s="16"/>
      <c r="D159" s="16"/>
      <c r="E159" s="16"/>
      <c r="F159" s="16"/>
      <c r="G159" s="17"/>
      <c r="H159" s="18"/>
      <c r="I159" s="18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8"/>
    </row>
    <row r="160" spans="1:22" ht="23.25">
      <c r="A160" s="8"/>
      <c r="B160" s="16"/>
      <c r="C160" s="16"/>
      <c r="D160" s="16"/>
      <c r="E160" s="16"/>
      <c r="F160" s="16"/>
      <c r="G160" s="17"/>
      <c r="H160" s="18"/>
      <c r="I160" s="1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8"/>
    </row>
    <row r="161" spans="1:22" ht="23.25">
      <c r="A161" s="8"/>
      <c r="B161" s="16"/>
      <c r="C161" s="16"/>
      <c r="D161" s="16"/>
      <c r="E161" s="16"/>
      <c r="F161" s="16"/>
      <c r="G161" s="17"/>
      <c r="H161" s="17"/>
      <c r="I161" s="1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8"/>
    </row>
    <row r="162" spans="1:22" ht="23.25">
      <c r="A162" s="8"/>
      <c r="B162" s="16"/>
      <c r="C162" s="16"/>
      <c r="D162" s="16"/>
      <c r="E162" s="16"/>
      <c r="F162" s="16"/>
      <c r="G162" s="17"/>
      <c r="H162" s="17"/>
      <c r="I162" s="1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8"/>
    </row>
    <row r="163" spans="1:22" ht="23.25">
      <c r="A163" s="8"/>
      <c r="B163" s="16"/>
      <c r="C163" s="16"/>
      <c r="D163" s="16"/>
      <c r="E163" s="16"/>
      <c r="F163" s="16"/>
      <c r="G163" s="17"/>
      <c r="H163" s="17"/>
      <c r="I163" s="1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8"/>
    </row>
    <row r="164" spans="1:22" ht="23.25">
      <c r="A164" s="8"/>
      <c r="B164" s="16"/>
      <c r="C164" s="16"/>
      <c r="D164" s="16"/>
      <c r="E164" s="16"/>
      <c r="F164" s="16"/>
      <c r="G164" s="17"/>
      <c r="H164" s="17"/>
      <c r="I164" s="1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8"/>
    </row>
    <row r="165" spans="1:22" ht="23.25">
      <c r="A165" s="8"/>
      <c r="B165" s="16"/>
      <c r="C165" s="16"/>
      <c r="D165" s="16"/>
      <c r="E165" s="16"/>
      <c r="F165" s="16"/>
      <c r="G165" s="17"/>
      <c r="H165" s="17"/>
      <c r="I165" s="1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8"/>
    </row>
    <row r="166" spans="1:22" ht="23.25">
      <c r="A166" s="8"/>
      <c r="B166" s="16"/>
      <c r="C166" s="16"/>
      <c r="D166" s="16"/>
      <c r="E166" s="16"/>
      <c r="F166" s="16"/>
      <c r="G166" s="17"/>
      <c r="H166" s="17"/>
      <c r="I166" s="17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8"/>
    </row>
    <row r="167" spans="1:22" ht="23.25">
      <c r="A167" s="8"/>
      <c r="B167" s="16"/>
      <c r="C167" s="16"/>
      <c r="D167" s="16"/>
      <c r="E167" s="16"/>
      <c r="F167" s="16"/>
      <c r="G167" s="17"/>
      <c r="H167" s="17"/>
      <c r="I167" s="1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8"/>
    </row>
    <row r="168" spans="1:22" ht="23.25">
      <c r="A168" s="8"/>
      <c r="B168" s="16"/>
      <c r="C168" s="16"/>
      <c r="D168" s="16"/>
      <c r="E168" s="16"/>
      <c r="F168" s="16"/>
      <c r="G168" s="17"/>
      <c r="H168" s="17"/>
      <c r="I168" s="1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8"/>
    </row>
    <row r="169" spans="1:22" ht="23.25">
      <c r="A169" s="8"/>
      <c r="B169" s="16"/>
      <c r="C169" s="16"/>
      <c r="D169" s="16"/>
      <c r="E169" s="16"/>
      <c r="F169" s="16"/>
      <c r="G169" s="17"/>
      <c r="H169" s="17"/>
      <c r="I169" s="1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8"/>
    </row>
    <row r="170" spans="1:22" ht="23.25">
      <c r="A170" s="8"/>
      <c r="B170" s="16"/>
      <c r="C170" s="16"/>
      <c r="D170" s="16"/>
      <c r="E170" s="16"/>
      <c r="F170" s="16"/>
      <c r="G170" s="17"/>
      <c r="H170" s="17"/>
      <c r="I170" s="1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8"/>
    </row>
    <row r="171" spans="1:22" ht="23.25">
      <c r="A171" s="8"/>
      <c r="B171" s="16"/>
      <c r="C171" s="16"/>
      <c r="D171" s="16"/>
      <c r="E171" s="16"/>
      <c r="F171" s="16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8"/>
    </row>
    <row r="172" spans="1:22" ht="23.25">
      <c r="A172" s="8"/>
      <c r="B172" s="16"/>
      <c r="C172" s="16"/>
      <c r="D172" s="16"/>
      <c r="E172" s="16"/>
      <c r="F172" s="16"/>
      <c r="G172" s="17"/>
      <c r="H172" s="17"/>
      <c r="I172" s="1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8"/>
    </row>
    <row r="173" spans="1:22" ht="23.25">
      <c r="A173" s="8"/>
      <c r="B173" s="16"/>
      <c r="C173" s="16"/>
      <c r="D173" s="16"/>
      <c r="E173" s="16"/>
      <c r="F173" s="16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23.25">
      <c r="A174" s="8"/>
      <c r="B174" s="16"/>
      <c r="C174" s="16"/>
      <c r="D174" s="16"/>
      <c r="E174" s="16"/>
      <c r="F174" s="16"/>
      <c r="G174" s="17"/>
      <c r="H174" s="17"/>
      <c r="I174" s="1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8"/>
    </row>
    <row r="175" spans="1:22" ht="23.25">
      <c r="A175" s="8"/>
      <c r="B175" s="16"/>
      <c r="C175" s="16"/>
      <c r="D175" s="16"/>
      <c r="E175" s="16"/>
      <c r="F175" s="16"/>
      <c r="G175" s="17"/>
      <c r="H175" s="17"/>
      <c r="I175" s="1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8"/>
    </row>
    <row r="176" spans="1:22" ht="23.25">
      <c r="A176" s="8"/>
      <c r="B176" s="16"/>
      <c r="C176" s="16"/>
      <c r="D176" s="16"/>
      <c r="E176" s="16"/>
      <c r="F176" s="16"/>
      <c r="G176" s="17"/>
      <c r="H176" s="17"/>
      <c r="I176" s="1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8"/>
    </row>
    <row r="177" spans="1:22" ht="23.25">
      <c r="A177" s="8"/>
      <c r="B177" s="16"/>
      <c r="C177" s="16"/>
      <c r="D177" s="16"/>
      <c r="E177" s="16"/>
      <c r="F177" s="16"/>
      <c r="G177" s="17"/>
      <c r="H177" s="17"/>
      <c r="I177" s="1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8"/>
    </row>
    <row r="178" spans="1:22" ht="23.25">
      <c r="A178" s="8"/>
      <c r="B178" s="16"/>
      <c r="C178" s="16"/>
      <c r="D178" s="16"/>
      <c r="E178" s="16"/>
      <c r="F178" s="16"/>
      <c r="G178" s="17"/>
      <c r="H178" s="17"/>
      <c r="I178" s="1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8"/>
    </row>
    <row r="179" spans="1:22" ht="23.25">
      <c r="A179" s="8"/>
      <c r="B179" s="16"/>
      <c r="C179" s="16"/>
      <c r="D179" s="16"/>
      <c r="E179" s="16"/>
      <c r="F179" s="16"/>
      <c r="G179" s="17"/>
      <c r="H179" s="17"/>
      <c r="I179" s="1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8"/>
    </row>
    <row r="180" spans="1:22" ht="23.25">
      <c r="A180" s="8"/>
      <c r="B180" s="16"/>
      <c r="C180" s="16"/>
      <c r="D180" s="16"/>
      <c r="E180" s="16"/>
      <c r="F180" s="16"/>
      <c r="G180" s="17"/>
      <c r="H180" s="17"/>
      <c r="I180" s="1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8"/>
    </row>
    <row r="181" spans="1:22" ht="23.25">
      <c r="A181" s="8"/>
      <c r="B181" s="16"/>
      <c r="C181" s="16"/>
      <c r="D181" s="16"/>
      <c r="E181" s="16"/>
      <c r="F181" s="16"/>
      <c r="G181" s="17"/>
      <c r="H181" s="17"/>
      <c r="I181" s="1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8"/>
    </row>
    <row r="182" spans="1:22" ht="23.25">
      <c r="A182" s="8"/>
      <c r="B182" s="16"/>
      <c r="C182" s="16"/>
      <c r="D182" s="16"/>
      <c r="E182" s="16"/>
      <c r="F182" s="16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23.25">
      <c r="A183" s="8"/>
      <c r="B183" s="16"/>
      <c r="C183" s="16"/>
      <c r="D183" s="16"/>
      <c r="E183" s="16"/>
      <c r="F183" s="16"/>
      <c r="G183" s="17"/>
      <c r="H183" s="17"/>
      <c r="I183" s="1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8"/>
    </row>
    <row r="184" spans="1:22" ht="23.25">
      <c r="A184" s="8"/>
      <c r="B184" s="16"/>
      <c r="C184" s="16"/>
      <c r="D184" s="16"/>
      <c r="E184" s="16"/>
      <c r="F184" s="16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8"/>
    </row>
    <row r="185" spans="1:22" ht="23.25">
      <c r="A185" s="8"/>
      <c r="B185" s="16"/>
      <c r="C185" s="16"/>
      <c r="D185" s="16"/>
      <c r="E185" s="16"/>
      <c r="F185" s="16"/>
      <c r="G185" s="17"/>
      <c r="H185" s="17"/>
      <c r="I185" s="1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8"/>
    </row>
    <row r="186" spans="1:22" ht="23.25">
      <c r="A186" s="8"/>
      <c r="B186" s="16"/>
      <c r="C186" s="16"/>
      <c r="D186" s="16"/>
      <c r="E186" s="16"/>
      <c r="F186" s="16"/>
      <c r="G186" s="17"/>
      <c r="H186" s="17"/>
      <c r="I186" s="1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8"/>
    </row>
    <row r="187" spans="1:22" ht="23.25">
      <c r="A187" s="8"/>
      <c r="B187" s="16"/>
      <c r="C187" s="16"/>
      <c r="D187" s="16"/>
      <c r="E187" s="16"/>
      <c r="F187" s="16"/>
      <c r="G187" s="17"/>
      <c r="H187" s="17"/>
      <c r="I187" s="1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8"/>
    </row>
    <row r="188" spans="1:22" ht="23.25">
      <c r="A188" s="8"/>
      <c r="B188" s="16"/>
      <c r="C188" s="16"/>
      <c r="D188" s="16"/>
      <c r="E188" s="16"/>
      <c r="F188" s="16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23.25">
      <c r="A189" s="8"/>
      <c r="B189" s="16"/>
      <c r="C189" s="16"/>
      <c r="D189" s="16"/>
      <c r="E189" s="16"/>
      <c r="F189" s="16"/>
      <c r="G189" s="17"/>
      <c r="H189" s="17"/>
      <c r="I189" s="1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8"/>
    </row>
    <row r="190" spans="1:22" ht="23.25">
      <c r="A190" s="8"/>
      <c r="B190" s="16"/>
      <c r="C190" s="16"/>
      <c r="D190" s="16"/>
      <c r="E190" s="16"/>
      <c r="F190" s="16"/>
      <c r="G190" s="17"/>
      <c r="H190" s="17"/>
      <c r="I190" s="1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8"/>
    </row>
    <row r="191" spans="1:22" ht="23.25">
      <c r="A191" s="8"/>
      <c r="B191" s="16"/>
      <c r="C191" s="16"/>
      <c r="D191" s="16"/>
      <c r="E191" s="16"/>
      <c r="F191" s="16"/>
      <c r="G191" s="17"/>
      <c r="H191" s="17"/>
      <c r="I191" s="1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8"/>
    </row>
    <row r="192" spans="1:22" ht="23.25">
      <c r="A192" s="8"/>
      <c r="B192" s="16"/>
      <c r="C192" s="16"/>
      <c r="D192" s="16"/>
      <c r="E192" s="16"/>
      <c r="F192" s="16"/>
      <c r="G192" s="17"/>
      <c r="H192" s="17"/>
      <c r="I192" s="1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8"/>
    </row>
    <row r="193" spans="1:22" ht="23.25">
      <c r="A193" s="8"/>
      <c r="B193" s="16"/>
      <c r="C193" s="16"/>
      <c r="D193" s="16"/>
      <c r="E193" s="16"/>
      <c r="F193" s="16"/>
      <c r="G193" s="17"/>
      <c r="H193" s="17"/>
      <c r="I193" s="1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8"/>
    </row>
    <row r="194" spans="1:22" ht="23.25">
      <c r="A194" s="8"/>
      <c r="B194" s="16"/>
      <c r="C194" s="16"/>
      <c r="D194" s="16"/>
      <c r="E194" s="16"/>
      <c r="F194" s="16"/>
      <c r="G194" s="17"/>
      <c r="H194" s="17"/>
      <c r="I194" s="17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8"/>
    </row>
    <row r="195" spans="1:22" ht="23.25">
      <c r="A195" s="8"/>
      <c r="B195" s="16"/>
      <c r="C195" s="16"/>
      <c r="D195" s="16"/>
      <c r="E195" s="16"/>
      <c r="F195" s="16"/>
      <c r="G195" s="17"/>
      <c r="H195" s="17"/>
      <c r="I195" s="1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8"/>
    </row>
    <row r="196" spans="2:22" ht="23.25">
      <c r="B196" s="8"/>
      <c r="C196" s="8"/>
      <c r="D196" s="8"/>
      <c r="E196" s="8"/>
      <c r="F196" s="8"/>
      <c r="G196" s="8"/>
      <c r="H196" s="8"/>
      <c r="I196" s="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8"/>
    </row>
  </sheetData>
  <sheetProtection/>
  <mergeCells count="3">
    <mergeCell ref="L1:N1"/>
    <mergeCell ref="S7:U7"/>
    <mergeCell ref="T8:U8"/>
  </mergeCells>
  <printOptions horizontalCentered="1"/>
  <pageMargins left="0.4724409448818898" right="0.4724409448818898" top="0.7874015748031497" bottom="0.7874015748031497" header="0.5905511811023623" footer="0.3937007874015748"/>
  <pageSetup horizontalDpi="600" verticalDpi="600" orientation="landscape" scale="24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2013-04-24T23:13:23Z</cp:lastPrinted>
  <dcterms:created xsi:type="dcterms:W3CDTF">2010-04-17T18:31:59Z</dcterms:created>
  <dcterms:modified xsi:type="dcterms:W3CDTF">2013-04-24T23:13:47Z</dcterms:modified>
  <cp:category/>
  <cp:version/>
  <cp:contentType/>
  <cp:contentStatus/>
</cp:coreProperties>
</file>