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<sst xmlns="http://schemas.openxmlformats.org/spreadsheetml/2006/main" count="67" uniqueCount="64">
  <si>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Subdirectora de Recursos Financieros y Humanos</t>
  </si>
  <si>
    <t>Director Administrativo</t>
  </si>
  <si>
    <t>C.P. María de Jesús Sánchez Luján</t>
  </si>
  <si>
    <t>LAE. Benjamín Parra Maldonado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</si>
  <si>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</si>
  <si>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</si>
  <si>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</si>
  <si>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</si>
  <si>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</si>
  <si>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</si>
  <si>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</si>
  <si>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</si>
  <si>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</si>
  <si>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</si>
  <si>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</si>
  <si>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</si>
  <si>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</si>
  <si>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</si>
  <si>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</si>
  <si>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</si>
  <si>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</si>
  <si>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</si>
  <si>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</si>
  <si>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</si>
  <si>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</si>
  <si>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</si>
  <si>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</si>
  <si>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</si>
  <si>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</si>
  <si>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</si>
  <si>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</si>
  <si>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</si>
  <si>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</si>
  <si>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</si>
  <si>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</si>
  <si>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</si>
  <si>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</si>
  <si>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</si>
  <si>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</si>
  <si>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</si>
  <si>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</si>
  <si>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</si>
  <si>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</si>
  <si>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</si>
  <si>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</si>
  <si>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</si>
  <si>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</si>
  <si>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</si>
  <si>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</si>
  <si>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</si>
  <si>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</si>
  <si>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</si>
  <si>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</si>
  <si>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</si>
  <si>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</si>
  <si>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</si>
  <si>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</si>
  <si>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</si>
  <si>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CENTRO DE INVESTIGACIÓN EN MATEMÁTICAS, A.C.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</si>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</sst>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ocuments\Mis%20archivos%20recibidos\90C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18417425</v>
          </cell>
          <cell r="E18">
            <v>19850925</v>
          </cell>
          <cell r="I18">
            <v>8565196</v>
          </cell>
          <cell r="J18">
            <v>12708711</v>
          </cell>
        </row>
        <row r="19">
          <cell r="D19">
            <v>9499907</v>
          </cell>
          <cell r="E19">
            <v>11677814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-6004</v>
          </cell>
          <cell r="E23">
            <v>-6004</v>
          </cell>
          <cell r="I23">
            <v>11911699</v>
          </cell>
          <cell r="J23">
            <v>8385711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15457218</v>
          </cell>
          <cell r="E31">
            <v>22484635</v>
          </cell>
          <cell r="I31">
            <v>17573873</v>
          </cell>
          <cell r="J31">
            <v>11635952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141286516</v>
          </cell>
          <cell r="E33">
            <v>111293159</v>
          </cell>
          <cell r="I33">
            <v>0</v>
          </cell>
          <cell r="J33">
            <v>0</v>
          </cell>
        </row>
        <row r="34">
          <cell r="D34">
            <v>41096997</v>
          </cell>
          <cell r="E34">
            <v>19712528</v>
          </cell>
          <cell r="I34">
            <v>0</v>
          </cell>
          <cell r="J34">
            <v>0</v>
          </cell>
        </row>
        <row r="35">
          <cell r="D35">
            <v>551880</v>
          </cell>
          <cell r="E35">
            <v>1199241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3426121</v>
          </cell>
          <cell r="E37">
            <v>3330441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198895959</v>
          </cell>
          <cell r="J46">
            <v>147920518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-16108514</v>
          </cell>
          <cell r="J52">
            <v>2460135</v>
          </cell>
        </row>
        <row r="53">
          <cell r="I53">
            <v>-52399344</v>
          </cell>
          <cell r="J53">
            <v>-54859479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61291191</v>
          </cell>
          <cell r="J60">
            <v>61291191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84" zoomScaleNormal="84" zoomScalePageLayoutView="80" workbookViewId="0" topLeftCell="A1">
      <selection activeCell="H61" sqref="H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8" t="s">
        <v>63</v>
      </c>
      <c r="D3" s="68"/>
      <c r="E3" s="68"/>
      <c r="F3" s="68"/>
      <c r="G3" s="68"/>
      <c r="H3" s="68"/>
      <c r="I3" s="68"/>
      <c r="J3" s="56"/>
      <c r="K3" s="56"/>
    </row>
    <row r="4" spans="1:11" ht="13.5" customHeight="1">
      <c r="A4" s="59"/>
      <c r="C4" s="68" t="s">
        <v>62</v>
      </c>
      <c r="D4" s="68"/>
      <c r="E4" s="68"/>
      <c r="F4" s="68"/>
      <c r="G4" s="68"/>
      <c r="H4" s="68"/>
      <c r="I4" s="68"/>
      <c r="J4" s="59"/>
      <c r="K4" s="59"/>
    </row>
    <row r="5" spans="1:11" ht="13.5" customHeight="1">
      <c r="A5" s="55"/>
      <c r="C5" s="68" t="s">
        <v>61</v>
      </c>
      <c r="D5" s="68"/>
      <c r="E5" s="68"/>
      <c r="F5" s="68"/>
      <c r="G5" s="68"/>
      <c r="H5" s="68"/>
      <c r="I5" s="68"/>
      <c r="J5" s="59"/>
      <c r="K5" s="59"/>
    </row>
    <row r="6" spans="1:11" ht="13.5" customHeight="1">
      <c r="A6" s="55"/>
      <c r="C6" s="68" t="s">
        <v>60</v>
      </c>
      <c r="D6" s="68"/>
      <c r="E6" s="68"/>
      <c r="F6" s="68"/>
      <c r="G6" s="68"/>
      <c r="H6" s="68"/>
      <c r="I6" s="68"/>
      <c r="J6" s="59"/>
      <c r="K6" s="59"/>
    </row>
    <row r="7" spans="1:10" ht="19.5" customHeight="1">
      <c r="A7" s="55"/>
      <c r="B7" s="58" t="s">
        <v>59</v>
      </c>
      <c r="C7" s="65" t="s">
        <v>58</v>
      </c>
      <c r="D7" s="65"/>
      <c r="E7" s="65"/>
      <c r="F7" s="65"/>
      <c r="G7" s="65"/>
      <c r="H7" s="65"/>
      <c r="I7" s="65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9" t="s">
        <v>57</v>
      </c>
      <c r="C11" s="69"/>
      <c r="D11" s="47" t="s">
        <v>56</v>
      </c>
      <c r="E11" s="47" t="s">
        <v>55</v>
      </c>
      <c r="F11" s="48"/>
      <c r="G11" s="69" t="s">
        <v>57</v>
      </c>
      <c r="H11" s="69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11286185</v>
      </c>
      <c r="E14" s="35">
        <f>E16+E26</f>
        <v>51473506</v>
      </c>
      <c r="F14" s="3"/>
      <c r="G14" s="66" t="s">
        <v>53</v>
      </c>
      <c r="H14" s="66"/>
      <c r="I14" s="35">
        <f>I16+I27</f>
        <v>9463909</v>
      </c>
      <c r="J14" s="35">
        <f>J16+J27</f>
        <v>4143515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3611407</v>
      </c>
      <c r="E16" s="35">
        <f>SUM(E18:E24)</f>
        <v>0</v>
      </c>
      <c r="F16" s="3"/>
      <c r="G16" s="66" t="s">
        <v>51</v>
      </c>
      <c r="H16" s="66"/>
      <c r="I16" s="35">
        <f>SUM(I18:I25)</f>
        <v>3525988</v>
      </c>
      <c r="J16" s="35">
        <f>SUM(J18:J25)</f>
        <v>4143515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7" t="s">
        <v>50</v>
      </c>
      <c r="C18" s="67"/>
      <c r="D18" s="31">
        <f>IF('[1]ESF'!D18&lt;'[1]ESF'!E18,'[1]ESF'!E18-'[1]ESF'!D18,0)</f>
        <v>1433500</v>
      </c>
      <c r="E18" s="31">
        <f>IF(D18&gt;0,0,'[1]ESF'!D18-'[1]ESF'!E18)</f>
        <v>0</v>
      </c>
      <c r="F18" s="3"/>
      <c r="G18" s="67" t="s">
        <v>49</v>
      </c>
      <c r="H18" s="67"/>
      <c r="I18" s="31">
        <f>IF('[1]ESF'!I18&gt;'[1]ESF'!J18,'[1]ESF'!I18-'[1]ESF'!J18,0)</f>
        <v>0</v>
      </c>
      <c r="J18" s="31">
        <f>IF(I18&gt;0,0,'[1]ESF'!J18-'[1]ESF'!I18)</f>
        <v>4143515</v>
      </c>
      <c r="K18" s="30"/>
    </row>
    <row r="19" spans="1:11" ht="12">
      <c r="A19" s="32"/>
      <c r="B19" s="67" t="s">
        <v>48</v>
      </c>
      <c r="C19" s="67"/>
      <c r="D19" s="31">
        <f>IF('[1]ESF'!D19&lt;'[1]ESF'!E19,'[1]ESF'!E19-'[1]ESF'!D19,0)</f>
        <v>2177907</v>
      </c>
      <c r="E19" s="31">
        <f>IF(D19&gt;0,0,'[1]ESF'!D19-'[1]ESF'!E19)</f>
        <v>0</v>
      </c>
      <c r="F19" s="3"/>
      <c r="G19" s="67" t="s">
        <v>47</v>
      </c>
      <c r="H19" s="67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7" t="s">
        <v>46</v>
      </c>
      <c r="C20" s="67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7" t="s">
        <v>45</v>
      </c>
      <c r="H20" s="67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7" t="s">
        <v>44</v>
      </c>
      <c r="C21" s="67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7" t="s">
        <v>43</v>
      </c>
      <c r="H21" s="67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7" t="s">
        <v>42</v>
      </c>
      <c r="C22" s="67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7" t="s">
        <v>41</v>
      </c>
      <c r="H22" s="67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7" t="s">
        <v>40</v>
      </c>
      <c r="C23" s="67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7" t="s">
        <v>39</v>
      </c>
      <c r="H23" s="67"/>
      <c r="I23" s="31">
        <f>IF('[1]ESF'!I23&gt;'[1]ESF'!J23,'[1]ESF'!I23-'[1]ESF'!J23,0)</f>
        <v>3525988</v>
      </c>
      <c r="J23" s="31">
        <f>IF(I23&gt;0,0,'[1]ESF'!J23-'[1]ESF'!I23)</f>
        <v>0</v>
      </c>
      <c r="K23" s="30"/>
    </row>
    <row r="24" spans="1:11" ht="12">
      <c r="A24" s="32"/>
      <c r="B24" s="67" t="s">
        <v>38</v>
      </c>
      <c r="C24" s="67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7" t="s">
        <v>37</v>
      </c>
      <c r="H24" s="67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7" t="s">
        <v>36</v>
      </c>
      <c r="H25" s="67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7674778</v>
      </c>
      <c r="E26" s="35">
        <f>SUM(E28:E36)</f>
        <v>51473506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0" t="s">
        <v>34</v>
      </c>
      <c r="H27" s="70"/>
      <c r="I27" s="35">
        <f>SUM(I29:I34)</f>
        <v>5937921</v>
      </c>
      <c r="J27" s="35">
        <f>SUM(J29:J34)</f>
        <v>0</v>
      </c>
      <c r="K27" s="30"/>
    </row>
    <row r="28" spans="1:11" ht="13.5">
      <c r="A28" s="32"/>
      <c r="B28" s="67" t="s">
        <v>33</v>
      </c>
      <c r="C28" s="67"/>
      <c r="D28" s="31">
        <f>IF('[1]ESF'!D31&lt;'[1]ESF'!E31,'[1]ESF'!E31-'[1]ESF'!D31,0)</f>
        <v>7027417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7" t="s">
        <v>32</v>
      </c>
      <c r="C29" s="67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7" t="s">
        <v>31</v>
      </c>
      <c r="H29" s="67"/>
      <c r="I29" s="31">
        <f>IF('[1]ESF'!I31&gt;'[1]ESF'!J31,'[1]ESF'!I31-'[1]ESF'!J31,0)</f>
        <v>5937921</v>
      </c>
      <c r="J29" s="31">
        <f>IF(I29&gt;0,0,'[1]ESF'!J31-'[1]ESF'!I31)</f>
        <v>0</v>
      </c>
      <c r="K29" s="30"/>
    </row>
    <row r="30" spans="1:11" ht="12">
      <c r="A30" s="32"/>
      <c r="B30" s="67" t="s">
        <v>30</v>
      </c>
      <c r="C30" s="67"/>
      <c r="D30" s="31">
        <f>IF('[1]ESF'!D33&lt;'[1]ESF'!E33,'[1]ESF'!E33-'[1]ESF'!D33,0)</f>
        <v>0</v>
      </c>
      <c r="E30" s="31">
        <f>IF(D30&gt;0,0,'[1]ESF'!D33-'[1]ESF'!E33)</f>
        <v>29993357</v>
      </c>
      <c r="F30" s="3"/>
      <c r="G30" s="67" t="s">
        <v>29</v>
      </c>
      <c r="H30" s="67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7" t="s">
        <v>28</v>
      </c>
      <c r="C31" s="67"/>
      <c r="D31" s="31">
        <f>IF('[1]ESF'!D34&lt;'[1]ESF'!E34,'[1]ESF'!E34-'[1]ESF'!D34,0)</f>
        <v>0</v>
      </c>
      <c r="E31" s="31">
        <f>IF(D31&gt;0,0,'[1]ESF'!D34-'[1]ESF'!E34)</f>
        <v>21384469</v>
      </c>
      <c r="F31" s="3"/>
      <c r="G31" s="67" t="s">
        <v>27</v>
      </c>
      <c r="H31" s="67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7" t="s">
        <v>26</v>
      </c>
      <c r="C32" s="67"/>
      <c r="D32" s="31">
        <f>IF('[1]ESF'!D35&lt;'[1]ESF'!E35,'[1]ESF'!E35-'[1]ESF'!D35,0)</f>
        <v>647361</v>
      </c>
      <c r="E32" s="31">
        <f>IF(D32&gt;0,0,'[1]ESF'!D35-'[1]ESF'!E35)</f>
        <v>0</v>
      </c>
      <c r="F32" s="3"/>
      <c r="G32" s="67" t="s">
        <v>25</v>
      </c>
      <c r="H32" s="67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7" t="s">
        <v>24</v>
      </c>
      <c r="C33" s="67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7" t="s">
        <v>23</v>
      </c>
      <c r="H33" s="67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7" t="s">
        <v>22</v>
      </c>
      <c r="C34" s="67"/>
      <c r="D34" s="31">
        <f>IF('[1]ESF'!D37&lt;'[1]ESF'!E37,'[1]ESF'!E37-'[1]ESF'!D37,0)</f>
        <v>0</v>
      </c>
      <c r="E34" s="31">
        <f>IF(D34&gt;0,0,'[1]ESF'!D37-'[1]ESF'!E37)</f>
        <v>95680</v>
      </c>
      <c r="F34" s="3"/>
      <c r="G34" s="67" t="s">
        <v>21</v>
      </c>
      <c r="H34" s="67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7" t="s">
        <v>20</v>
      </c>
      <c r="C35" s="67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7" t="s">
        <v>19</v>
      </c>
      <c r="C36" s="67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53435576</v>
      </c>
      <c r="J36" s="35">
        <f>J38+J44+J52</f>
        <v>18568649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50975441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7" t="s">
        <v>16</v>
      </c>
      <c r="H40" s="67"/>
      <c r="I40" s="31">
        <f>IF('[1]ESF'!I46&gt;'[1]ESF'!J46,'[1]ESF'!I46-'[1]ESF'!J46,0)</f>
        <v>50975441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7" t="s">
        <v>15</v>
      </c>
      <c r="H41" s="67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7" t="s">
        <v>14</v>
      </c>
      <c r="H42" s="67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2460135</v>
      </c>
      <c r="J44" s="35">
        <f>SUM(J46:J50)</f>
        <v>18568649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7" t="s">
        <v>12</v>
      </c>
      <c r="H46" s="67"/>
      <c r="I46" s="31">
        <f>IF('[1]ESF'!I52&gt;'[1]ESF'!J52,'[1]ESF'!I52-'[1]ESF'!J52,0)</f>
        <v>0</v>
      </c>
      <c r="J46" s="31">
        <f>IF(I46&gt;0,0,'[1]ESF'!J52-'[1]ESF'!I52)</f>
        <v>18568649</v>
      </c>
      <c r="K46" s="30"/>
    </row>
    <row r="47" spans="1:11" ht="12">
      <c r="A47" s="32"/>
      <c r="B47" s="19"/>
      <c r="C47" s="19"/>
      <c r="D47" s="19"/>
      <c r="E47" s="19"/>
      <c r="F47" s="3"/>
      <c r="G47" s="67" t="s">
        <v>11</v>
      </c>
      <c r="H47" s="67"/>
      <c r="I47" s="31">
        <f>IF('[1]ESF'!I53&gt;'[1]ESF'!J53,'[1]ESF'!I53-'[1]ESF'!J53,0)</f>
        <v>2460135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7" t="s">
        <v>10</v>
      </c>
      <c r="H48" s="67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7" t="s">
        <v>9</v>
      </c>
      <c r="H49" s="67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7" t="s">
        <v>8</v>
      </c>
      <c r="H50" s="67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7" t="s">
        <v>6</v>
      </c>
      <c r="H54" s="67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4" t="s">
        <v>5</v>
      </c>
      <c r="H55" s="74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2" t="s">
        <v>4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3" t="s">
        <v>3</v>
      </c>
      <c r="D62" s="73"/>
      <c r="E62" s="5"/>
      <c r="F62" s="5"/>
      <c r="G62" s="73" t="s">
        <v>2</v>
      </c>
      <c r="H62" s="73"/>
      <c r="I62" s="6"/>
      <c r="J62" s="5"/>
    </row>
    <row r="63" spans="2:10" ht="13.5" customHeight="1">
      <c r="B63" s="8"/>
      <c r="C63" s="71" t="s">
        <v>1</v>
      </c>
      <c r="D63" s="71"/>
      <c r="E63" s="7"/>
      <c r="F63" s="7"/>
      <c r="G63" s="71" t="s">
        <v>0</v>
      </c>
      <c r="H63" s="71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20:C20"/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34:C34"/>
    <mergeCell ref="B35:C35"/>
    <mergeCell ref="B36:C36"/>
    <mergeCell ref="G34:H34"/>
    <mergeCell ref="G41:H41"/>
    <mergeCell ref="G36:H36"/>
    <mergeCell ref="G55:H55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46:H46"/>
    <mergeCell ref="G25:H25"/>
    <mergeCell ref="G27:H27"/>
    <mergeCell ref="G29:H29"/>
    <mergeCell ref="G38:H38"/>
    <mergeCell ref="G40:H40"/>
    <mergeCell ref="G44:H44"/>
    <mergeCell ref="G42:H42"/>
    <mergeCell ref="G30:H30"/>
    <mergeCell ref="G31:H31"/>
    <mergeCell ref="G32:H32"/>
    <mergeCell ref="G33:H33"/>
    <mergeCell ref="C3:I3"/>
    <mergeCell ref="C4:I4"/>
    <mergeCell ref="C5:I5"/>
    <mergeCell ref="C6:I6"/>
    <mergeCell ref="G11:H11"/>
    <mergeCell ref="B11:C11"/>
    <mergeCell ref="C7:I7"/>
    <mergeCell ref="B26:C26"/>
    <mergeCell ref="B28:C28"/>
    <mergeCell ref="B29:C29"/>
    <mergeCell ref="B32:C32"/>
    <mergeCell ref="B30:C30"/>
    <mergeCell ref="B31:C31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2014-04-09T19:21:05Z</dcterms:created>
  <dcterms:modified xsi:type="dcterms:W3CDTF">2014-04-21T23:45:40Z</dcterms:modified>
  <cp:category/>
  <cp:version/>
  <cp:contentType/>
  <cp:contentStatus/>
</cp:coreProperties>
</file>