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15" windowHeight="997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<sst xmlns="http://schemas.openxmlformats.org/spreadsheetml/2006/main" count="67" uniqueCount="64">
  <si>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</si>
  <si>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</si>
  <si>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</si>
  <si>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</si>
  <si>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</si>
  <si>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</si>
  <si>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</si>
  <si>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</si>
  <si>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</si>
  <si>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</si>
  <si>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</si>
  <si>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</si>
  <si>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</si>
  <si>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</si>
  <si>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</si>
  <si>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</si>
  <si>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</si>
  <si>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</si>
  <si>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</si>
  <si>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</si>
  <si>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</si>
  <si>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</si>
  <si>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</si>
  <si>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</si>
  <si>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</si>
  <si>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</si>
  <si>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</si>
  <si>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</si>
  <si>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</si>
  <si>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</si>
  <si>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</si>
  <si>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</si>
  <si>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</si>
  <si>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</si>
  <si>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</si>
  <si>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</si>
  <si>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</si>
  <si>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</si>
  <si>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</si>
  <si>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</si>
  <si>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</si>
  <si>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</si>
  <si>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</si>
  <si>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</si>
  <si>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</si>
  <si>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</si>
  <si>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</si>
  <si>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</si>
  <si>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</si>
  <si>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</si>
  <si>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</si>
  <si>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</si>
  <si>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</si>
  <si>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</si>
  <si>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90I Centro de Investigación y Asistencia en Tecnología y Diseño del Estado de Jalisco, A.C.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</si>
  <si>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</si>
  <si>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</si>
  <si>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</si>
  <si>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</si>
  <si>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</si>
  <si>
    <t>Citlalli Haidé Alzaga Sánchez</t>
  </si>
  <si>
    <t>Directora Administrativa</t>
  </si>
  <si>
    <t>Josefina Islas Villanueva</t>
  </si>
  <si>
    <t>Subdirectora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</si>
</sst>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m_abuchard\AppData\Local\Microsoft\Windows\Temporary%20Internet%20Files\Content.IE5\VU7YUYNS\90I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30546497</v>
          </cell>
          <cell r="E18">
            <v>54525300</v>
          </cell>
          <cell r="I18">
            <v>940058</v>
          </cell>
          <cell r="J18">
            <v>1005757</v>
          </cell>
        </row>
        <row r="19">
          <cell r="D19">
            <v>4810260</v>
          </cell>
          <cell r="E19">
            <v>2719096</v>
          </cell>
          <cell r="I19">
            <v>0</v>
          </cell>
          <cell r="J19">
            <v>0</v>
          </cell>
        </row>
        <row r="20">
          <cell r="D20">
            <v>176139</v>
          </cell>
          <cell r="E20">
            <v>135711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981128</v>
          </cell>
          <cell r="J22">
            <v>1898595</v>
          </cell>
        </row>
        <row r="23">
          <cell r="D23">
            <v>-56907</v>
          </cell>
          <cell r="E23">
            <v>-56907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34697787</v>
          </cell>
          <cell r="E31">
            <v>38888835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245727512</v>
          </cell>
          <cell r="E33">
            <v>187974130</v>
          </cell>
          <cell r="I33">
            <v>0</v>
          </cell>
          <cell r="J33">
            <v>0</v>
          </cell>
        </row>
        <row r="34">
          <cell r="D34">
            <v>240678918</v>
          </cell>
          <cell r="E34">
            <v>210161648</v>
          </cell>
          <cell r="I34">
            <v>0</v>
          </cell>
          <cell r="J34">
            <v>0</v>
          </cell>
        </row>
        <row r="35">
          <cell r="D35">
            <v>5444535</v>
          </cell>
          <cell r="E35">
            <v>5444535</v>
          </cell>
          <cell r="I35">
            <v>68144213</v>
          </cell>
          <cell r="J35">
            <v>93228879</v>
          </cell>
        </row>
        <row r="36">
          <cell r="D36">
            <v>-248146397</v>
          </cell>
          <cell r="E36">
            <v>-221218147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15666</v>
          </cell>
          <cell r="E39">
            <v>15666</v>
          </cell>
        </row>
        <row r="46">
          <cell r="I46">
            <v>244771715</v>
          </cell>
          <cell r="J46">
            <v>156501063</v>
          </cell>
        </row>
        <row r="47">
          <cell r="I47">
            <v>68149706</v>
          </cell>
          <cell r="J47">
            <v>68149706</v>
          </cell>
        </row>
        <row r="48">
          <cell r="I48">
            <v>0</v>
          </cell>
          <cell r="J48">
            <v>0</v>
          </cell>
        </row>
        <row r="52">
          <cell r="I52">
            <v>-26898677</v>
          </cell>
          <cell r="J52">
            <v>-26036060</v>
          </cell>
        </row>
        <row r="53">
          <cell r="I53">
            <v>-49584048</v>
          </cell>
          <cell r="J53">
            <v>-23547988</v>
          </cell>
        </row>
        <row r="54">
          <cell r="I54">
            <v>7389915</v>
          </cell>
          <cell r="J54">
            <v>7389915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9">
      <selection activeCell="G62" sqref="G62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59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58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57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56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55</v>
      </c>
      <c r="C7" s="74" t="s">
        <v>54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53</v>
      </c>
      <c r="C11" s="73"/>
      <c r="D11" s="47" t="s">
        <v>52</v>
      </c>
      <c r="E11" s="47" t="s">
        <v>51</v>
      </c>
      <c r="F11" s="48"/>
      <c r="G11" s="73" t="s">
        <v>53</v>
      </c>
      <c r="H11" s="73"/>
      <c r="I11" s="47" t="s">
        <v>52</v>
      </c>
      <c r="J11" s="47" t="s">
        <v>51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50</v>
      </c>
      <c r="C14" s="65"/>
      <c r="D14" s="35">
        <f>D16+D26</f>
        <v>55098101</v>
      </c>
      <c r="E14" s="35">
        <f>E16+E26</f>
        <v>90402244</v>
      </c>
      <c r="F14" s="3"/>
      <c r="G14" s="65" t="s">
        <v>49</v>
      </c>
      <c r="H14" s="65"/>
      <c r="I14" s="35">
        <f>I16+I27</f>
        <v>0</v>
      </c>
      <c r="J14" s="35">
        <f>J16+J27</f>
        <v>26067832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48</v>
      </c>
      <c r="C16" s="65"/>
      <c r="D16" s="35">
        <f>SUM(D18:D24)</f>
        <v>23978803</v>
      </c>
      <c r="E16" s="35">
        <f>SUM(E18:E24)</f>
        <v>2131592</v>
      </c>
      <c r="F16" s="3"/>
      <c r="G16" s="65" t="s">
        <v>47</v>
      </c>
      <c r="H16" s="65"/>
      <c r="I16" s="35">
        <f>SUM(I18:I25)</f>
        <v>0</v>
      </c>
      <c r="J16" s="35">
        <f>SUM(J18:J25)</f>
        <v>983166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46</v>
      </c>
      <c r="C18" s="66"/>
      <c r="D18" s="31">
        <f>IF('[1]ESF'!D18&lt;'[1]ESF'!E18,'[1]ESF'!E18-'[1]ESF'!D18,0)</f>
        <v>23978803</v>
      </c>
      <c r="E18" s="31">
        <f>IF(D18&gt;0,0,'[1]ESF'!D18-'[1]ESF'!E18)</f>
        <v>0</v>
      </c>
      <c r="F18" s="3"/>
      <c r="G18" s="66" t="s">
        <v>45</v>
      </c>
      <c r="H18" s="66"/>
      <c r="I18" s="31">
        <f>IF('[1]ESF'!I18&gt;'[1]ESF'!J18,'[1]ESF'!I18-'[1]ESF'!J18,0)</f>
        <v>0</v>
      </c>
      <c r="J18" s="31">
        <f>IF(I18&gt;0,0,'[1]ESF'!J18-'[1]ESF'!I18)</f>
        <v>65699</v>
      </c>
      <c r="K18" s="30"/>
    </row>
    <row r="19" spans="1:11" ht="12">
      <c r="A19" s="32"/>
      <c r="B19" s="66" t="s">
        <v>44</v>
      </c>
      <c r="C19" s="66"/>
      <c r="D19" s="31">
        <f>IF('[1]ESF'!D19&lt;'[1]ESF'!E19,'[1]ESF'!E19-'[1]ESF'!D19,0)</f>
        <v>0</v>
      </c>
      <c r="E19" s="31">
        <f>IF(D19&gt;0,0,'[1]ESF'!D19-'[1]ESF'!E19)</f>
        <v>2091164</v>
      </c>
      <c r="F19" s="3"/>
      <c r="G19" s="66" t="s">
        <v>43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42</v>
      </c>
      <c r="C20" s="66"/>
      <c r="D20" s="31">
        <f>IF('[1]ESF'!D20&lt;'[1]ESF'!E20,'[1]ESF'!E20-'[1]ESF'!D20,0)</f>
        <v>0</v>
      </c>
      <c r="E20" s="31">
        <f>IF(D20&gt;0,0,'[1]ESF'!D20-'[1]ESF'!E20)</f>
        <v>40428</v>
      </c>
      <c r="F20" s="3"/>
      <c r="G20" s="66" t="s">
        <v>41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40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39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38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37</v>
      </c>
      <c r="H22" s="66"/>
      <c r="I22" s="31">
        <f>IF('[1]ESF'!I22&gt;'[1]ESF'!J22,'[1]ESF'!I22-'[1]ESF'!J22,0)</f>
        <v>0</v>
      </c>
      <c r="J22" s="31">
        <f>IF(I22&gt;0,0,'[1]ESF'!J22-'[1]ESF'!I22)</f>
        <v>917467</v>
      </c>
      <c r="K22" s="30"/>
    </row>
    <row r="23" spans="1:11" ht="24" customHeight="1">
      <c r="A23" s="32"/>
      <c r="B23" s="66" t="s">
        <v>36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35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34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33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32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31</v>
      </c>
      <c r="C26" s="65"/>
      <c r="D26" s="35">
        <f>SUM(D28:D36)</f>
        <v>31119298</v>
      </c>
      <c r="E26" s="35">
        <f>SUM(E28:E36)</f>
        <v>88270652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30</v>
      </c>
      <c r="H27" s="71"/>
      <c r="I27" s="35">
        <f>SUM(I29:I34)</f>
        <v>0</v>
      </c>
      <c r="J27" s="35">
        <f>SUM(J29:J34)</f>
        <v>25084666</v>
      </c>
      <c r="K27" s="30"/>
    </row>
    <row r="28" spans="1:11" ht="13.5">
      <c r="A28" s="32"/>
      <c r="B28" s="66" t="s">
        <v>29</v>
      </c>
      <c r="C28" s="66"/>
      <c r="D28" s="31">
        <f>IF('[1]ESF'!D31&lt;'[1]ESF'!E31,'[1]ESF'!E31-'[1]ESF'!D31,0)</f>
        <v>4191048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28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27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26</v>
      </c>
      <c r="C30" s="66"/>
      <c r="D30" s="31">
        <f>IF('[1]ESF'!D33&lt;'[1]ESF'!E33,'[1]ESF'!E33-'[1]ESF'!D33,0)</f>
        <v>0</v>
      </c>
      <c r="E30" s="31">
        <f>IF(D30&gt;0,0,'[1]ESF'!D33-'[1]ESF'!E33)</f>
        <v>57753382</v>
      </c>
      <c r="F30" s="3"/>
      <c r="G30" s="66" t="s">
        <v>25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24</v>
      </c>
      <c r="C31" s="66"/>
      <c r="D31" s="31">
        <f>IF('[1]ESF'!D34&lt;'[1]ESF'!E34,'[1]ESF'!E34-'[1]ESF'!D34,0)</f>
        <v>0</v>
      </c>
      <c r="E31" s="31">
        <f>IF(D31&gt;0,0,'[1]ESF'!D34-'[1]ESF'!E34)</f>
        <v>30517270</v>
      </c>
      <c r="F31" s="3"/>
      <c r="G31" s="66" t="s">
        <v>23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22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21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20</v>
      </c>
      <c r="C33" s="66"/>
      <c r="D33" s="31">
        <f>IF('[1]ESF'!D36&lt;'[1]ESF'!E36,'[1]ESF'!E36-'[1]ESF'!D36,0)</f>
        <v>26928250</v>
      </c>
      <c r="E33" s="31">
        <f>IF(D33&gt;0,0,'[1]ESF'!D36-'[1]ESF'!E36)</f>
        <v>0</v>
      </c>
      <c r="F33" s="3"/>
      <c r="G33" s="66" t="s">
        <v>19</v>
      </c>
      <c r="H33" s="66"/>
      <c r="I33" s="31">
        <f>IF('[1]ESF'!I35&gt;'[1]ESF'!J35,'[1]ESF'!I35-'[1]ESF'!J35,0)</f>
        <v>0</v>
      </c>
      <c r="J33" s="31">
        <f>IF(I33&gt;0,0,'[1]ESF'!J35-'[1]ESF'!I35)</f>
        <v>25084666</v>
      </c>
      <c r="K33" s="30"/>
    </row>
    <row r="34" spans="1:11" ht="12">
      <c r="A34" s="32"/>
      <c r="B34" s="66" t="s">
        <v>18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17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16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15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14</v>
      </c>
      <c r="H36" s="65"/>
      <c r="I36" s="35">
        <f>I38+I44+I52</f>
        <v>88270652</v>
      </c>
      <c r="J36" s="35">
        <f>J38+J44+J52</f>
        <v>26898677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13</v>
      </c>
      <c r="H38" s="65"/>
      <c r="I38" s="35">
        <f>SUM(I40:I42)</f>
        <v>88270652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12</v>
      </c>
      <c r="H40" s="66"/>
      <c r="I40" s="31">
        <f>IF('[1]ESF'!I46&gt;'[1]ESF'!J46,'[1]ESF'!I46-'[1]ESF'!J46,0)</f>
        <v>88270652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11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10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9</v>
      </c>
      <c r="H44" s="65"/>
      <c r="I44" s="35">
        <f>SUM(I46:I50)</f>
        <v>0</v>
      </c>
      <c r="J44" s="35">
        <f>SUM(J46:J50)</f>
        <v>26898677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8</v>
      </c>
      <c r="H46" s="66"/>
      <c r="I46" s="31">
        <f>IF('[1]ESF'!I52&gt;'[1]ESF'!J52,'[1]ESF'!I52-'[1]ESF'!J52,0)</f>
        <v>0</v>
      </c>
      <c r="J46" s="31">
        <f>IF(I46&gt;0,0,'[1]ESF'!J52-'[1]ESF'!I52)</f>
        <v>862617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7</v>
      </c>
      <c r="H47" s="66"/>
      <c r="I47" s="31">
        <f>IF('[1]ESF'!I53&gt;'[1]ESF'!J53,'[1]ESF'!I53-'[1]ESF'!J53,0)</f>
        <v>0</v>
      </c>
      <c r="J47" s="31">
        <f>IF(I47&gt;0,0,'[1]ESF'!J53-'[1]ESF'!I53)</f>
        <v>26036060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6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5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4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3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2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1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0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60</v>
      </c>
      <c r="D62" s="69"/>
      <c r="E62" s="5"/>
      <c r="F62" s="5"/>
      <c r="G62" s="69" t="s">
        <v>62</v>
      </c>
      <c r="H62" s="69"/>
      <c r="I62" s="6"/>
      <c r="J62" s="5"/>
    </row>
    <row r="63" spans="2:10" ht="13.5" customHeight="1">
      <c r="B63" s="8"/>
      <c r="C63" s="67" t="s">
        <v>61</v>
      </c>
      <c r="D63" s="67"/>
      <c r="E63" s="7"/>
      <c r="F63" s="7"/>
      <c r="G63" s="67" t="s">
        <v>63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dcterms:created xsi:type="dcterms:W3CDTF">2014-04-25T18:11:42Z</dcterms:created>
  <dcterms:modified xsi:type="dcterms:W3CDTF">2014-04-25T18:14:46Z</dcterms:modified>
  <cp:category/>
  <cp:version/>
  <cp:contentType/>
  <cp:contentStatus/>
</cp:coreProperties>
</file>