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20730" windowHeight="11760" tabRatio="536" activeTab="0"/>
  </bookViews>
  <sheets>
    <sheet name="MASC RESUMEN ECONÓMICO" sheetId="1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'MASC RESUMEN ECONÓMICO'!$A$1:$V$202</definedName>
    <definedName name="DIFERENCIAS">#N/A</definedName>
    <definedName name="FORM" localSheetId="0">'MASC RESUMEN ECONÓMICO'!$A$202</definedName>
    <definedName name="FORM">#REF!</definedName>
    <definedName name="MASCARILLA">#REF!</definedName>
    <definedName name="_xlnm.Print_Titles" localSheetId="0">'MASC RESUMEN ECONÓMICO'!$1:$10</definedName>
    <definedName name="VARIABLES">#N/A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10
35
8
37
18
2
C3AP480F</t>
        </r>
      </text>
    </comment>
  </commentList>
</comments>
</file>

<file path=xl/sharedStrings.xml><?xml version="1.0" encoding="utf-8"?>
<sst xmlns="http://schemas.openxmlformats.org/spreadsheetml/2006/main" count="325" uniqueCount="65">
  <si>
    <t>(Pesos)</t>
  </si>
  <si>
    <t>CATEGORÍAS</t>
  </si>
  <si>
    <t>G A S T O    C O R R I E N T E</t>
  </si>
  <si>
    <t>G A S T O   D E   I N V E R S I Ó N</t>
  </si>
  <si>
    <t>TOTAL</t>
  </si>
  <si>
    <t>PROGRAMÁTICAS</t>
  </si>
  <si>
    <t>Estructura Porcentual</t>
  </si>
  <si>
    <t>Servicios</t>
  </si>
  <si>
    <t>Otros de</t>
  </si>
  <si>
    <t>Suma</t>
  </si>
  <si>
    <t>Inversión</t>
  </si>
  <si>
    <t>F</t>
  </si>
  <si>
    <t>FN</t>
  </si>
  <si>
    <t>AI</t>
  </si>
  <si>
    <t>PP</t>
  </si>
  <si>
    <t>UR</t>
  </si>
  <si>
    <t>Personales</t>
  </si>
  <si>
    <t>Corriente</t>
  </si>
  <si>
    <t>Física</t>
  </si>
  <si>
    <t>*</t>
  </si>
  <si>
    <t>CUENTA DE LA HACIENDA PÚBLICA FEDERAL DE 2013</t>
  </si>
  <si>
    <t>Gasto de</t>
  </si>
  <si>
    <t>Subsidios</t>
  </si>
  <si>
    <t>SF</t>
  </si>
  <si>
    <t>Operación</t>
  </si>
  <si>
    <t xml:space="preserve">D E N O M I N A C I Ó N </t>
  </si>
  <si>
    <t>TOTAL APROBADO</t>
  </si>
  <si>
    <t>TOTAL MODIFICADO</t>
  </si>
  <si>
    <t>TOTAL DEVENGADO</t>
  </si>
  <si>
    <t>TOTAL PAGADO</t>
  </si>
  <si>
    <t>Porcentaje Pag/Aprob</t>
  </si>
  <si>
    <t>Porcentaje Pag/Modif</t>
  </si>
  <si>
    <t>Gobierno</t>
  </si>
  <si>
    <t>Aprobado</t>
  </si>
  <si>
    <t>Modificado</t>
  </si>
  <si>
    <t>Devengado</t>
  </si>
  <si>
    <t>Pagado</t>
  </si>
  <si>
    <t>Coordinación de la Política de Gobierno</t>
  </si>
  <si>
    <t>Función Pública</t>
  </si>
  <si>
    <t>Función pública y buen gobierno</t>
  </si>
  <si>
    <t>O001</t>
  </si>
  <si>
    <t>Actividades de apoyo a la función pública y buen gobierno</t>
  </si>
  <si>
    <t>GSA</t>
  </si>
  <si>
    <t>Agroasemex, S.A.</t>
  </si>
  <si>
    <t>Desarrollo Económico</t>
  </si>
  <si>
    <t>Agropecuaria, Silvicultura, Pesca y Caza</t>
  </si>
  <si>
    <t>Apoyo Financiero a la Banca y Seguro Agropecuario</t>
  </si>
  <si>
    <t>Servicios de apoyo administrativo</t>
  </si>
  <si>
    <t>M001</t>
  </si>
  <si>
    <t>Actividades de apoyo administrativo</t>
  </si>
  <si>
    <t>Fomento y desarrollo del seguro agropecuario</t>
  </si>
  <si>
    <t>S001</t>
  </si>
  <si>
    <t>Programa de Subsidio a la Prima del Seguro Agropecuario</t>
  </si>
  <si>
    <t>S172</t>
  </si>
  <si>
    <t>Programa de Apoyo a los Fondos de Aseguraniento Agropecuario</t>
  </si>
  <si>
    <t>S199</t>
  </si>
  <si>
    <t>Programa de Seguro para Contingencias Climatológicas</t>
  </si>
  <si>
    <t>Servicios de seguro y reaseguro</t>
  </si>
  <si>
    <t>E031</t>
  </si>
  <si>
    <t>Otorgamiento de servicios de seguro y reaseguro</t>
  </si>
  <si>
    <t>AGROASEMEX, S.A.</t>
  </si>
  <si>
    <t>Fuente: Presupuesto aprobado y modificado, sistemas globalizadores de la Secretaría de Hacienda y Crédito Público. Presupuesto devengado y pagado, la entidad paraestatal.</t>
  </si>
  <si>
    <r>
      <t xml:space="preserve">ESTADO ANALÍTICO DEL EJERCICIO DEL PRESUPUESTO DE EGRESOS EN CLASIFICACIÓN FUNCIONAL-PROGRAMÁTICA </t>
    </r>
    <r>
      <rPr>
        <vertAlign val="superscript"/>
        <sz val="25"/>
        <rFont val="Soberana Sans"/>
        <family val="3"/>
      </rPr>
      <t>1/</t>
    </r>
  </si>
  <si>
    <t>Nota: El presupuesto pagado a nivel de flujo de efectivo al 31 de diciembre de 2013, considera $215,179.0 que fueron devueltos por los beneficiarios de los programas federales en enero de 2014 y enterados a la TESOFE.</t>
  </si>
  <si>
    <t>1/Las sumas parciales y total pueden no coincidir debido a redondeo.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</si>
</sst>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h:mm"/>
    <numFmt numFmtId="166" formatCode="0#"/>
    <numFmt numFmtId="167" formatCode="00#"/>
    <numFmt numFmtId="168" formatCode="\ ###\ ###\ ###\ ###\ ##0"/>
    <numFmt numFmtId="169" formatCode="0.0"/>
    <numFmt numFmtId="170" formatCode="###\ ###\ ###\ ##0_);\(###\ ###\ ###\ ##0\)"/>
    <numFmt numFmtId="171" formatCode="_-[$€-2]* #,##0.00_-;\-[$€-2]* #,##0.00_-;_-[$€-2]* &quot;-&quot;??_-"/>
    <numFmt numFmtId="172" formatCode="#\ ###\ ##0.0_);\(#\ ###\ ##0.0\)"/>
    <numFmt numFmtId="173" formatCode="#,###.0_);\(#,###.0\)"/>
    <numFmt numFmtId="174" formatCode="#,##0_);\(#,##0\)"/>
    <numFmt numFmtId="175" formatCode="00"/>
    <numFmt numFmtId="176" formatCode="#,##0.0"/>
    <numFmt numFmtId="177" formatCode="#"/>
    <numFmt numFmtId="178" formatCode="#,##0.0__"/>
    <numFmt numFmtId="179" formatCode="###\ ###\ ###\ ##0__"/>
    <numFmt numFmtId="180" formatCode="_-* #,##0_-;\-* #,##0_-;_-* &quot;-&quot;??_-;_-@_-"/>
    <numFmt numFmtId="181" formatCode="_-* #,##0.0_-;\-* #,##0.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6">
    <font>
      <sz val="18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Soberana Sans"/>
      <family val="3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23.5"/>
      <name val="Soberana Sans"/>
      <family val="3"/>
    </font>
    <font>
      <sz val="18"/>
      <name val="Trajan Pro"/>
      <family val="1"/>
    </font>
    <font>
      <sz val="18"/>
      <color indexed="8"/>
      <name val="Soberana Sans"/>
      <family val="3"/>
    </font>
    <font>
      <sz val="20"/>
      <name val="Soberana Sans"/>
      <family val="3"/>
    </font>
    <font>
      <sz val="19"/>
      <name val="Soberana Sans"/>
      <family val="3"/>
    </font>
    <font>
      <vertAlign val="superscript"/>
      <sz val="25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9"/>
      <name val="Soberana Sans"/>
      <family val="3"/>
    </font>
    <font>
      <sz val="23.5"/>
      <color indexed="9"/>
      <name val="Soberana Sans"/>
      <family val="3"/>
    </font>
    <font>
      <sz val="20"/>
      <color indexed="8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"/>
      <family val="3"/>
    </font>
    <font>
      <sz val="23.5"/>
      <color theme="0"/>
      <name val="Soberana Sans"/>
      <family val="3"/>
    </font>
    <font>
      <sz val="20"/>
      <color rgb="FF000000"/>
      <name val="Soberana Sans"/>
      <family val="3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71" fontId="0" fillId="0" borderId="0" applyFon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164" fontId="52" fillId="33" borderId="10" xfId="0" applyNumberFormat="1" applyFont="1" applyFill="1" applyBorder="1" applyAlignment="1">
      <alignment horizontal="centerContinuous" vertical="center"/>
    </xf>
    <xf numFmtId="164" fontId="52" fillId="33" borderId="11" xfId="0" applyNumberFormat="1" applyFont="1" applyFill="1" applyBorder="1" applyAlignment="1">
      <alignment horizontal="center" vertical="center"/>
    </xf>
    <xf numFmtId="164" fontId="52" fillId="33" borderId="11" xfId="0" applyNumberFormat="1" applyFont="1" applyFill="1" applyBorder="1" applyAlignment="1">
      <alignment vertical="center"/>
    </xf>
    <xf numFmtId="164" fontId="52" fillId="33" borderId="12" xfId="0" applyNumberFormat="1" applyFont="1" applyFill="1" applyBorder="1" applyAlignment="1">
      <alignment horizontal="center" vertical="center"/>
    </xf>
    <xf numFmtId="164" fontId="52" fillId="33" borderId="13" xfId="0" applyNumberFormat="1" applyFont="1" applyFill="1" applyBorder="1" applyAlignment="1">
      <alignment horizontal="center" vertical="center"/>
    </xf>
    <xf numFmtId="164" fontId="52" fillId="33" borderId="14" xfId="0" applyNumberFormat="1" applyFont="1" applyFill="1" applyBorder="1" applyAlignment="1">
      <alignment horizontal="center" vertical="center"/>
    </xf>
    <xf numFmtId="164" fontId="52" fillId="33" borderId="15" xfId="0" applyNumberFormat="1" applyFont="1" applyFill="1" applyBorder="1" applyAlignment="1">
      <alignment horizontal="center" vertical="center"/>
    </xf>
    <xf numFmtId="164" fontId="52" fillId="33" borderId="16" xfId="0" applyNumberFormat="1" applyFont="1" applyFill="1" applyBorder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Continuous" vertical="center"/>
    </xf>
    <xf numFmtId="49" fontId="6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Alignment="1">
      <alignment horizontal="centerContinuous" vertical="center"/>
    </xf>
    <xf numFmtId="0" fontId="52" fillId="33" borderId="12" xfId="0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164" fontId="10" fillId="0" borderId="0" xfId="0" applyNumberFormat="1" applyFont="1" applyFill="1" applyAlignment="1">
      <alignment horizontal="centerContinuous" vertical="center"/>
    </xf>
    <xf numFmtId="164" fontId="11" fillId="0" borderId="0" xfId="0" applyNumberFormat="1" applyFont="1" applyFill="1" applyAlignment="1">
      <alignment horizontal="centerContinuous" vertical="center"/>
    </xf>
    <xf numFmtId="165" fontId="0" fillId="0" borderId="0" xfId="0" applyNumberFormat="1" applyFont="1" applyFill="1" applyAlignment="1">
      <alignment horizontal="centerContinuous" vertical="center"/>
    </xf>
    <xf numFmtId="164" fontId="0" fillId="0" borderId="0" xfId="0" applyNumberFormat="1" applyFont="1" applyFill="1" applyAlignment="1">
      <alignment horizontal="right" vertical="center"/>
    </xf>
    <xf numFmtId="164" fontId="53" fillId="33" borderId="17" xfId="0" applyNumberFormat="1" applyFont="1" applyFill="1" applyBorder="1" applyAlignment="1">
      <alignment horizontal="centerContinuous" vertical="center"/>
    </xf>
    <xf numFmtId="164" fontId="4" fillId="33" borderId="17" xfId="0" applyNumberFormat="1" applyFont="1" applyFill="1" applyBorder="1" applyAlignment="1">
      <alignment horizontal="centerContinuous" vertical="center"/>
    </xf>
    <xf numFmtId="164" fontId="4" fillId="33" borderId="18" xfId="0" applyNumberFormat="1" applyFont="1" applyFill="1" applyBorder="1" applyAlignment="1">
      <alignment horizontal="centerContinuous" vertical="center"/>
    </xf>
    <xf numFmtId="164" fontId="4" fillId="33" borderId="19" xfId="0" applyNumberFormat="1" applyFont="1" applyFill="1" applyBorder="1" applyAlignment="1">
      <alignment horizontal="centerContinuous" vertical="center"/>
    </xf>
    <xf numFmtId="164" fontId="4" fillId="33" borderId="17" xfId="0" applyNumberFormat="1" applyFont="1" applyFill="1" applyBorder="1" applyAlignment="1">
      <alignment vertical="center"/>
    </xf>
    <xf numFmtId="164" fontId="4" fillId="33" borderId="18" xfId="0" applyNumberFormat="1" applyFont="1" applyFill="1" applyBorder="1" applyAlignment="1">
      <alignment vertical="center"/>
    </xf>
    <xf numFmtId="164" fontId="4" fillId="33" borderId="19" xfId="0" applyNumberFormat="1" applyFont="1" applyFill="1" applyBorder="1" applyAlignment="1">
      <alignment vertical="center"/>
    </xf>
    <xf numFmtId="164" fontId="53" fillId="33" borderId="10" xfId="0" applyNumberFormat="1" applyFont="1" applyFill="1" applyBorder="1" applyAlignment="1">
      <alignment horizontal="centerContinuous" vertical="center"/>
    </xf>
    <xf numFmtId="164" fontId="4" fillId="33" borderId="10" xfId="0" applyNumberFormat="1" applyFont="1" applyFill="1" applyBorder="1" applyAlignment="1">
      <alignment horizontal="centerContinuous" vertical="center"/>
    </xf>
    <xf numFmtId="164" fontId="53" fillId="33" borderId="20" xfId="0" applyNumberFormat="1" applyFont="1" applyFill="1" applyBorder="1" applyAlignment="1">
      <alignment horizontal="centerContinuous" vertical="center"/>
    </xf>
    <xf numFmtId="164" fontId="0" fillId="34" borderId="0" xfId="0" applyNumberFormat="1" applyFont="1" applyFill="1" applyAlignment="1">
      <alignment vertical="center"/>
    </xf>
    <xf numFmtId="164" fontId="53" fillId="33" borderId="21" xfId="0" applyNumberFormat="1" applyFont="1" applyFill="1" applyBorder="1" applyAlignment="1">
      <alignment horizontal="centerContinuous" vertical="center"/>
    </xf>
    <xf numFmtId="164" fontId="4" fillId="33" borderId="21" xfId="0" applyNumberFormat="1" applyFont="1" applyFill="1" applyBorder="1" applyAlignment="1">
      <alignment horizontal="centerContinuous" vertical="center"/>
    </xf>
    <xf numFmtId="164" fontId="4" fillId="33" borderId="0" xfId="0" applyNumberFormat="1" applyFont="1" applyFill="1" applyBorder="1" applyAlignment="1">
      <alignment horizontal="centerContinuous" vertical="center"/>
    </xf>
    <xf numFmtId="164" fontId="4" fillId="33" borderId="22" xfId="0" applyNumberFormat="1" applyFont="1" applyFill="1" applyBorder="1" applyAlignment="1">
      <alignment horizontal="centerContinuous" vertical="center"/>
    </xf>
    <xf numFmtId="164" fontId="4" fillId="33" borderId="21" xfId="0" applyNumberFormat="1" applyFont="1" applyFill="1" applyBorder="1" applyAlignment="1">
      <alignment vertical="center"/>
    </xf>
    <xf numFmtId="37" fontId="4" fillId="33" borderId="0" xfId="0" applyNumberFormat="1" applyFont="1" applyFill="1" applyBorder="1" applyAlignment="1">
      <alignment vertical="center"/>
    </xf>
    <xf numFmtId="164" fontId="4" fillId="33" borderId="23" xfId="0" applyNumberFormat="1" applyFont="1" applyFill="1" applyBorder="1" applyAlignment="1">
      <alignment vertical="center"/>
    </xf>
    <xf numFmtId="164" fontId="12" fillId="33" borderId="0" xfId="0" applyNumberFormat="1" applyFont="1" applyFill="1" applyBorder="1" applyAlignment="1">
      <alignment vertical="center"/>
    </xf>
    <xf numFmtId="164" fontId="12" fillId="33" borderId="24" xfId="0" applyNumberFormat="1" applyFont="1" applyFill="1" applyBorder="1" applyAlignment="1">
      <alignment vertical="center"/>
    </xf>
    <xf numFmtId="164" fontId="12" fillId="33" borderId="25" xfId="0" applyNumberFormat="1" applyFont="1" applyFill="1" applyBorder="1" applyAlignment="1">
      <alignment vertical="center"/>
    </xf>
    <xf numFmtId="164" fontId="12" fillId="33" borderId="0" xfId="0" applyNumberFormat="1" applyFont="1" applyFill="1" applyBorder="1" applyAlignment="1">
      <alignment horizontal="center" vertical="center"/>
    </xf>
    <xf numFmtId="164" fontId="12" fillId="33" borderId="21" xfId="0" applyNumberFormat="1" applyFont="1" applyFill="1" applyBorder="1" applyAlignment="1">
      <alignment vertical="center"/>
    </xf>
    <xf numFmtId="164" fontId="4" fillId="33" borderId="26" xfId="0" applyNumberFormat="1" applyFont="1" applyFill="1" applyBorder="1" applyAlignment="1">
      <alignment horizontal="center" vertical="center"/>
    </xf>
    <xf numFmtId="164" fontId="4" fillId="33" borderId="27" xfId="0" applyNumberFormat="1" applyFont="1" applyFill="1" applyBorder="1" applyAlignment="1">
      <alignment horizontal="center" vertical="center"/>
    </xf>
    <xf numFmtId="164" fontId="53" fillId="33" borderId="0" xfId="0" applyNumberFormat="1" applyFont="1" applyFill="1" applyBorder="1" applyAlignment="1">
      <alignment horizontal="centerContinuous" vertical="center"/>
    </xf>
    <xf numFmtId="164" fontId="53" fillId="33" borderId="0" xfId="0" applyNumberFormat="1" applyFont="1" applyFill="1" applyBorder="1" applyAlignment="1">
      <alignment horizontal="center" vertical="center"/>
    </xf>
    <xf numFmtId="164" fontId="53" fillId="33" borderId="24" xfId="0" applyNumberFormat="1" applyFont="1" applyFill="1" applyBorder="1" applyAlignment="1">
      <alignment horizontal="center" vertical="center"/>
    </xf>
    <xf numFmtId="164" fontId="53" fillId="33" borderId="25" xfId="0" applyNumberFormat="1" applyFont="1" applyFill="1" applyBorder="1" applyAlignment="1">
      <alignment horizontal="center" vertical="center"/>
    </xf>
    <xf numFmtId="164" fontId="53" fillId="33" borderId="21" xfId="0" applyNumberFormat="1" applyFont="1" applyFill="1" applyBorder="1" applyAlignment="1">
      <alignment horizontal="center" vertical="center"/>
    </xf>
    <xf numFmtId="164" fontId="53" fillId="33" borderId="12" xfId="0" applyNumberFormat="1" applyFont="1" applyFill="1" applyBorder="1" applyAlignment="1">
      <alignment horizontal="center" vertical="center"/>
    </xf>
    <xf numFmtId="164" fontId="53" fillId="33" borderId="13" xfId="0" applyNumberFormat="1" applyFont="1" applyFill="1" applyBorder="1" applyAlignment="1">
      <alignment horizontal="center" vertical="center"/>
    </xf>
    <xf numFmtId="164" fontId="4" fillId="33" borderId="28" xfId="0" applyNumberFormat="1" applyFont="1" applyFill="1" applyBorder="1" applyAlignment="1">
      <alignment horizontal="center" vertical="center"/>
    </xf>
    <xf numFmtId="164" fontId="4" fillId="33" borderId="22" xfId="0" applyNumberFormat="1" applyFont="1" applyFill="1" applyBorder="1" applyAlignment="1">
      <alignment vertical="center"/>
    </xf>
    <xf numFmtId="164" fontId="53" fillId="33" borderId="28" xfId="0" applyNumberFormat="1" applyFont="1" applyFill="1" applyBorder="1" applyAlignment="1">
      <alignment horizontal="center" vertical="center"/>
    </xf>
    <xf numFmtId="164" fontId="53" fillId="33" borderId="29" xfId="0" applyNumberFormat="1" applyFont="1" applyFill="1" applyBorder="1" applyAlignment="1">
      <alignment horizontal="center" vertical="center"/>
    </xf>
    <xf numFmtId="164" fontId="53" fillId="33" borderId="15" xfId="0" applyNumberFormat="1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164" fontId="53" fillId="33" borderId="16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66" fontId="13" fillId="0" borderId="26" xfId="0" applyNumberFormat="1" applyFont="1" applyFill="1" applyBorder="1" applyAlignment="1">
      <alignment horizontal="center" vertical="top"/>
    </xf>
    <xf numFmtId="167" fontId="13" fillId="0" borderId="26" xfId="0" applyNumberFormat="1" applyFont="1" applyFill="1" applyBorder="1" applyAlignment="1">
      <alignment horizontal="center" vertical="top"/>
    </xf>
    <xf numFmtId="0" fontId="13" fillId="0" borderId="24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24" xfId="0" applyFont="1" applyBorder="1" applyAlignment="1">
      <alignment horizontal="center" vertical="top"/>
    </xf>
    <xf numFmtId="166" fontId="13" fillId="0" borderId="21" xfId="0" applyNumberFormat="1" applyFont="1" applyFill="1" applyBorder="1" applyAlignment="1">
      <alignment horizontal="center" vertical="top"/>
    </xf>
    <xf numFmtId="167" fontId="13" fillId="0" borderId="21" xfId="0" applyNumberFormat="1" applyFont="1" applyFill="1" applyBorder="1" applyAlignment="1">
      <alignment horizontal="center" vertical="top"/>
    </xf>
    <xf numFmtId="0" fontId="13" fillId="0" borderId="23" xfId="0" applyFont="1" applyBorder="1" applyAlignment="1">
      <alignment/>
    </xf>
    <xf numFmtId="3" fontId="14" fillId="0" borderId="24" xfId="0" applyNumberFormat="1" applyFont="1" applyBorder="1" applyAlignment="1">
      <alignment/>
    </xf>
    <xf numFmtId="169" fontId="14" fillId="0" borderId="24" xfId="0" applyNumberFormat="1" applyFont="1" applyBorder="1" applyAlignment="1">
      <alignment/>
    </xf>
    <xf numFmtId="169" fontId="14" fillId="0" borderId="24" xfId="0" applyNumberFormat="1" applyFont="1" applyFill="1" applyBorder="1" applyAlignment="1">
      <alignment vertical="top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7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13" fillId="0" borderId="31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Border="1" applyAlignment="1">
      <alignment wrapText="1"/>
    </xf>
    <xf numFmtId="164" fontId="0" fillId="0" borderId="0" xfId="0" applyNumberFormat="1" applyFont="1" applyFill="1" applyAlignment="1">
      <alignment vertical="center" wrapText="1"/>
    </xf>
    <xf numFmtId="181" fontId="14" fillId="0" borderId="24" xfId="47" applyNumberFormat="1" applyFont="1" applyBorder="1" applyAlignment="1">
      <alignment/>
    </xf>
    <xf numFmtId="180" fontId="14" fillId="0" borderId="24" xfId="47" applyNumberFormat="1" applyFont="1" applyBorder="1" applyAlignment="1">
      <alignment/>
    </xf>
    <xf numFmtId="180" fontId="14" fillId="0" borderId="24" xfId="0" applyNumberFormat="1" applyFont="1" applyBorder="1" applyAlignment="1">
      <alignment/>
    </xf>
    <xf numFmtId="0" fontId="54" fillId="0" borderId="0" xfId="0" applyFont="1" applyAlignment="1">
      <alignment/>
    </xf>
    <xf numFmtId="0" fontId="0" fillId="0" borderId="0" xfId="0" applyBorder="1" applyAlignment="1">
      <alignment/>
    </xf>
    <xf numFmtId="0" fontId="13" fillId="0" borderId="29" xfId="0" applyFont="1" applyBorder="1" applyAlignment="1">
      <alignment horizontal="center" vertical="top"/>
    </xf>
    <xf numFmtId="166" fontId="13" fillId="0" borderId="13" xfId="0" applyNumberFormat="1" applyFont="1" applyFill="1" applyBorder="1" applyAlignment="1">
      <alignment horizontal="center" vertical="top"/>
    </xf>
    <xf numFmtId="167" fontId="13" fillId="0" borderId="13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/>
    </xf>
    <xf numFmtId="0" fontId="13" fillId="0" borderId="28" xfId="0" applyFont="1" applyBorder="1" applyAlignment="1">
      <alignment wrapText="1"/>
    </xf>
    <xf numFmtId="0" fontId="13" fillId="0" borderId="22" xfId="0" applyFont="1" applyBorder="1" applyAlignment="1">
      <alignment/>
    </xf>
    <xf numFmtId="3" fontId="14" fillId="0" borderId="29" xfId="0" applyNumberFormat="1" applyFont="1" applyBorder="1" applyAlignment="1">
      <alignment/>
    </xf>
    <xf numFmtId="169" fontId="14" fillId="0" borderId="29" xfId="0" applyNumberFormat="1" applyFont="1" applyBorder="1" applyAlignment="1">
      <alignment/>
    </xf>
    <xf numFmtId="164" fontId="5" fillId="0" borderId="28" xfId="0" applyNumberFormat="1" applyFont="1" applyFill="1" applyBorder="1" applyAlignment="1">
      <alignment vertical="center"/>
    </xf>
    <xf numFmtId="0" fontId="0" fillId="0" borderId="28" xfId="0" applyBorder="1" applyAlignment="1">
      <alignment/>
    </xf>
    <xf numFmtId="164" fontId="13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top"/>
    </xf>
    <xf numFmtId="0" fontId="13" fillId="0" borderId="0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vertical="top"/>
    </xf>
    <xf numFmtId="49" fontId="13" fillId="0" borderId="0" xfId="0" applyNumberFormat="1" applyFont="1" applyFill="1" applyBorder="1" applyAlignment="1">
      <alignment vertical="top" wrapText="1"/>
    </xf>
    <xf numFmtId="3" fontId="14" fillId="0" borderId="0" xfId="0" applyNumberFormat="1" applyFont="1" applyFill="1" applyBorder="1" applyAlignment="1">
      <alignment vertical="top"/>
    </xf>
    <xf numFmtId="0" fontId="14" fillId="0" borderId="0" xfId="0" applyNumberFormat="1" applyFont="1" applyFill="1" applyBorder="1" applyAlignment="1">
      <alignment vertical="top"/>
    </xf>
    <xf numFmtId="0" fontId="13" fillId="0" borderId="31" xfId="0" applyFont="1" applyBorder="1" applyAlignment="1">
      <alignment horizontal="center" vertical="top"/>
    </xf>
    <xf numFmtId="166" fontId="13" fillId="0" borderId="31" xfId="0" applyNumberFormat="1" applyFont="1" applyFill="1" applyBorder="1" applyAlignment="1">
      <alignment horizontal="center" vertical="top"/>
    </xf>
    <xf numFmtId="167" fontId="13" fillId="0" borderId="31" xfId="0" applyNumberFormat="1" applyFont="1" applyFill="1" applyBorder="1" applyAlignment="1">
      <alignment horizontal="center" vertical="top"/>
    </xf>
    <xf numFmtId="0" fontId="13" fillId="0" borderId="31" xfId="0" applyFont="1" applyBorder="1" applyAlignment="1">
      <alignment/>
    </xf>
    <xf numFmtId="3" fontId="14" fillId="0" borderId="31" xfId="0" applyNumberFormat="1" applyFont="1" applyBorder="1" applyAlignment="1">
      <alignment/>
    </xf>
    <xf numFmtId="169" fontId="14" fillId="0" borderId="31" xfId="0" applyNumberFormat="1" applyFont="1" applyBorder="1" applyAlignment="1">
      <alignment/>
    </xf>
    <xf numFmtId="177" fontId="13" fillId="0" borderId="0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53" fillId="33" borderId="32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33" xfId="0" applyFont="1" applyFill="1" applyBorder="1" applyAlignment="1">
      <alignment horizontal="center" vertical="center" wrapText="1"/>
    </xf>
    <xf numFmtId="0" fontId="53" fillId="33" borderId="33" xfId="0" applyFont="1" applyFill="1" applyBorder="1" applyAlignment="1">
      <alignment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W247"/>
  <sheetViews>
    <sheetView showGridLines="0" showZeros="0" tabSelected="1" showOutlineSymbols="0" zoomScale="40" zoomScaleNormal="40" zoomScalePageLayoutView="0" workbookViewId="0" topLeftCell="A184">
      <selection activeCell="A196" sqref="A196:IV198"/>
    </sheetView>
  </sheetViews>
  <sheetFormatPr defaultColWidth="0" defaultRowHeight="23.25"/>
  <cols>
    <col min="1" max="1" width="1.60546875" style="0" customWidth="1"/>
    <col min="2" max="4" width="5.69140625" style="87" customWidth="1"/>
    <col min="5" max="5" width="6.69140625" style="87" customWidth="1"/>
    <col min="6" max="6" width="7.69140625" style="87" customWidth="1"/>
    <col min="7" max="7" width="6.69140625" style="87" customWidth="1"/>
    <col min="8" max="8" width="0.453125" style="87" customWidth="1"/>
    <col min="9" max="9" width="43.69140625" style="90" customWidth="1"/>
    <col min="10" max="10" width="1.69140625" style="87" customWidth="1"/>
    <col min="11" max="20" width="18.69140625" style="88" customWidth="1"/>
    <col min="21" max="22" width="13.69140625" style="87" customWidth="1"/>
    <col min="23" max="23" width="0.453125" style="0" customWidth="1"/>
    <col min="24" max="16384" width="0" style="0" hidden="1" customWidth="1"/>
  </cols>
  <sheetData>
    <row r="1" spans="1:23" ht="26.25">
      <c r="A1" s="18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24"/>
      <c r="N1" s="125"/>
      <c r="O1" s="125"/>
      <c r="P1" s="16"/>
      <c r="Q1" s="16"/>
      <c r="R1" s="16"/>
      <c r="S1" s="16"/>
      <c r="T1" s="19"/>
      <c r="U1" s="19"/>
      <c r="V1" s="19"/>
      <c r="W1" s="18"/>
    </row>
    <row r="2" spans="1:23" ht="30">
      <c r="A2" s="18"/>
      <c r="B2" s="20" t="s">
        <v>20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21"/>
      <c r="N2" s="16"/>
      <c r="O2" s="16"/>
      <c r="P2" s="16"/>
      <c r="Q2" s="16"/>
      <c r="R2" s="16"/>
      <c r="S2" s="16"/>
      <c r="T2" s="1"/>
      <c r="U2" s="1"/>
      <c r="V2" s="1"/>
      <c r="W2" s="18"/>
    </row>
    <row r="3" spans="1:23" ht="33">
      <c r="A3" s="18"/>
      <c r="B3" s="20" t="s">
        <v>62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22"/>
      <c r="U3" s="22"/>
      <c r="V3" s="22"/>
      <c r="W3" s="18"/>
    </row>
    <row r="4" spans="1:23" ht="30.75">
      <c r="A4" s="18"/>
      <c r="B4" s="20" t="s">
        <v>60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22"/>
      <c r="U4" s="22"/>
      <c r="V4" s="22"/>
      <c r="W4" s="18"/>
    </row>
    <row r="5" spans="1:23" ht="30.75">
      <c r="A5" s="18"/>
      <c r="B5" s="20" t="s">
        <v>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22"/>
      <c r="U5" s="22"/>
      <c r="V5" s="22"/>
      <c r="W5" s="18"/>
    </row>
    <row r="6" spans="1:23" ht="23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/>
      <c r="U6" s="23"/>
      <c r="V6" s="23"/>
      <c r="W6" s="18"/>
    </row>
    <row r="7" spans="1:23" ht="34.5" customHeight="1">
      <c r="A7" s="18"/>
      <c r="B7" s="24" t="s">
        <v>1</v>
      </c>
      <c r="C7" s="25"/>
      <c r="D7" s="26"/>
      <c r="E7" s="26"/>
      <c r="F7" s="26"/>
      <c r="G7" s="27"/>
      <c r="H7" s="28"/>
      <c r="I7" s="29"/>
      <c r="J7" s="30"/>
      <c r="K7" s="31" t="s">
        <v>2</v>
      </c>
      <c r="L7" s="32"/>
      <c r="M7" s="32"/>
      <c r="N7" s="32"/>
      <c r="O7" s="32"/>
      <c r="P7" s="33" t="s">
        <v>3</v>
      </c>
      <c r="Q7" s="2"/>
      <c r="R7" s="2"/>
      <c r="S7" s="2"/>
      <c r="T7" s="126" t="s">
        <v>4</v>
      </c>
      <c r="U7" s="127"/>
      <c r="V7" s="128"/>
      <c r="W7" s="34"/>
    </row>
    <row r="8" spans="1:23" ht="30.75">
      <c r="A8" s="18"/>
      <c r="B8" s="35" t="s">
        <v>5</v>
      </c>
      <c r="C8" s="36"/>
      <c r="D8" s="37"/>
      <c r="E8" s="37"/>
      <c r="F8" s="37"/>
      <c r="G8" s="38"/>
      <c r="H8" s="39"/>
      <c r="I8" s="40"/>
      <c r="J8" s="41"/>
      <c r="K8" s="42"/>
      <c r="L8" s="43"/>
      <c r="M8" s="44"/>
      <c r="N8" s="45"/>
      <c r="O8" s="46"/>
      <c r="P8" s="3"/>
      <c r="Q8" s="3"/>
      <c r="R8" s="3"/>
      <c r="S8" s="4"/>
      <c r="T8" s="5"/>
      <c r="U8" s="126" t="s">
        <v>6</v>
      </c>
      <c r="V8" s="129"/>
      <c r="W8" s="34"/>
    </row>
    <row r="9" spans="1:23" ht="30.75">
      <c r="A9" s="18"/>
      <c r="B9" s="47"/>
      <c r="C9" s="47"/>
      <c r="D9" s="47"/>
      <c r="E9" s="47"/>
      <c r="F9" s="47"/>
      <c r="G9" s="48"/>
      <c r="H9" s="39"/>
      <c r="I9" s="49" t="s">
        <v>25</v>
      </c>
      <c r="J9" s="41"/>
      <c r="K9" s="50" t="s">
        <v>7</v>
      </c>
      <c r="L9" s="51" t="s">
        <v>21</v>
      </c>
      <c r="M9" s="52" t="s">
        <v>22</v>
      </c>
      <c r="N9" s="50" t="s">
        <v>8</v>
      </c>
      <c r="O9" s="53" t="s">
        <v>9</v>
      </c>
      <c r="P9" s="54" t="s">
        <v>10</v>
      </c>
      <c r="Q9" s="52" t="s">
        <v>22</v>
      </c>
      <c r="R9" s="54" t="s">
        <v>8</v>
      </c>
      <c r="S9" s="54" t="s">
        <v>9</v>
      </c>
      <c r="T9" s="54" t="s">
        <v>4</v>
      </c>
      <c r="U9" s="17"/>
      <c r="V9" s="5"/>
      <c r="W9" s="34"/>
    </row>
    <row r="10" spans="1:23" ht="30.75">
      <c r="A10" s="18"/>
      <c r="B10" s="55" t="s">
        <v>11</v>
      </c>
      <c r="C10" s="55" t="s">
        <v>12</v>
      </c>
      <c r="D10" s="55" t="s">
        <v>23</v>
      </c>
      <c r="E10" s="55" t="s">
        <v>13</v>
      </c>
      <c r="F10" s="55" t="s">
        <v>14</v>
      </c>
      <c r="G10" s="55" t="s">
        <v>15</v>
      </c>
      <c r="H10" s="39"/>
      <c r="I10" s="56"/>
      <c r="J10" s="57"/>
      <c r="K10" s="58" t="s">
        <v>16</v>
      </c>
      <c r="L10" s="59" t="s">
        <v>24</v>
      </c>
      <c r="M10" s="7"/>
      <c r="N10" s="58" t="s">
        <v>17</v>
      </c>
      <c r="O10" s="6"/>
      <c r="P10" s="60" t="s">
        <v>18</v>
      </c>
      <c r="Q10" s="8"/>
      <c r="R10" s="60" t="s">
        <v>10</v>
      </c>
      <c r="S10" s="8"/>
      <c r="T10" s="9"/>
      <c r="U10" s="61" t="s">
        <v>17</v>
      </c>
      <c r="V10" s="62" t="s">
        <v>10</v>
      </c>
      <c r="W10" s="34"/>
    </row>
    <row r="11" spans="1:23" ht="27">
      <c r="A11" s="18"/>
      <c r="B11" s="70"/>
      <c r="C11" s="68"/>
      <c r="D11" s="69"/>
      <c r="E11" s="69"/>
      <c r="F11" s="70"/>
      <c r="G11" s="70"/>
      <c r="H11" s="71"/>
      <c r="I11" s="91"/>
      <c r="J11" s="72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8"/>
      <c r="V11" s="79"/>
      <c r="W11" s="10"/>
    </row>
    <row r="12" spans="1:23" ht="27">
      <c r="A12" s="18"/>
      <c r="B12" s="73"/>
      <c r="C12" s="73"/>
      <c r="D12" s="74"/>
      <c r="E12" s="75"/>
      <c r="F12" s="73"/>
      <c r="G12" s="73"/>
      <c r="H12" s="71"/>
      <c r="I12" s="92" t="s">
        <v>26</v>
      </c>
      <c r="J12" s="76"/>
      <c r="K12" s="77">
        <f aca="true" t="shared" si="0" ref="K12:N15">+K20+K68</f>
        <v>144052223</v>
      </c>
      <c r="L12" s="77">
        <f t="shared" si="0"/>
        <v>89079997</v>
      </c>
      <c r="M12" s="77">
        <f t="shared" si="0"/>
        <v>1509500000</v>
      </c>
      <c r="N12" s="77">
        <f t="shared" si="0"/>
        <v>2367568</v>
      </c>
      <c r="O12" s="77">
        <f>+K12+L12+M12+N12</f>
        <v>1744999788</v>
      </c>
      <c r="P12" s="77">
        <f>+P20+P68</f>
        <v>6000000</v>
      </c>
      <c r="Q12" s="77"/>
      <c r="R12" s="77"/>
      <c r="S12" s="77">
        <f>+P12+Q12+R12</f>
        <v>6000000</v>
      </c>
      <c r="T12" s="77">
        <f>+S12+O12</f>
        <v>1750999788</v>
      </c>
      <c r="U12" s="78">
        <f>+O12/T12*100</f>
        <v>99.65733862213352</v>
      </c>
      <c r="V12" s="79">
        <f>+S12/T12*100</f>
        <v>0.3426613778664832</v>
      </c>
      <c r="W12" s="10"/>
    </row>
    <row r="13" spans="1:23" ht="27">
      <c r="A13" s="18"/>
      <c r="B13" s="73"/>
      <c r="C13" s="73"/>
      <c r="D13" s="74"/>
      <c r="E13" s="75"/>
      <c r="F13" s="73"/>
      <c r="G13" s="73"/>
      <c r="H13" s="71"/>
      <c r="I13" s="92" t="s">
        <v>27</v>
      </c>
      <c r="J13" s="76"/>
      <c r="K13" s="77">
        <f t="shared" si="0"/>
        <v>138212465</v>
      </c>
      <c r="L13" s="77">
        <f t="shared" si="0"/>
        <v>88972195</v>
      </c>
      <c r="M13" s="77">
        <f t="shared" si="0"/>
        <v>1699029061</v>
      </c>
      <c r="N13" s="77">
        <f t="shared" si="0"/>
        <v>2367568</v>
      </c>
      <c r="O13" s="77">
        <f>+K13+L13+M13+N13</f>
        <v>1928581289</v>
      </c>
      <c r="P13" s="77">
        <f>+P21+P69</f>
        <v>6000000</v>
      </c>
      <c r="Q13" s="77"/>
      <c r="R13" s="77"/>
      <c r="S13" s="77">
        <f>+P13+Q13+R13</f>
        <v>6000000</v>
      </c>
      <c r="T13" s="77">
        <f>+S13+O13</f>
        <v>1934581289</v>
      </c>
      <c r="U13" s="78">
        <f>+O13/T13*100</f>
        <v>99.68985536900848</v>
      </c>
      <c r="V13" s="79">
        <f>+S13/T13*100</f>
        <v>0.3101446309915179</v>
      </c>
      <c r="W13" s="10"/>
    </row>
    <row r="14" spans="1:23" ht="27">
      <c r="A14" s="18"/>
      <c r="B14" s="73"/>
      <c r="C14" s="73"/>
      <c r="D14" s="74"/>
      <c r="E14" s="75"/>
      <c r="F14" s="73"/>
      <c r="G14" s="73"/>
      <c r="H14" s="71"/>
      <c r="I14" s="92" t="s">
        <v>28</v>
      </c>
      <c r="J14" s="76"/>
      <c r="K14" s="77">
        <f t="shared" si="0"/>
        <v>133576419</v>
      </c>
      <c r="L14" s="77">
        <f t="shared" si="0"/>
        <v>82032238</v>
      </c>
      <c r="M14" s="77">
        <f t="shared" si="0"/>
        <v>1699029061</v>
      </c>
      <c r="N14" s="77">
        <f t="shared" si="0"/>
        <v>183679</v>
      </c>
      <c r="O14" s="77">
        <f>+K14+L14+M14+N14</f>
        <v>1914821397</v>
      </c>
      <c r="P14" s="77">
        <f>+P22+P70</f>
        <v>1477438</v>
      </c>
      <c r="Q14" s="77"/>
      <c r="R14" s="77"/>
      <c r="S14" s="77">
        <f>+P14+Q14+R14</f>
        <v>1477438</v>
      </c>
      <c r="T14" s="77">
        <f>+S14+O14</f>
        <v>1916298835</v>
      </c>
      <c r="U14" s="78">
        <f>+O14/T14*100</f>
        <v>99.9229014821167</v>
      </c>
      <c r="V14" s="79">
        <f>+S14/T14*100</f>
        <v>0.0770985178833029</v>
      </c>
      <c r="W14" s="10"/>
    </row>
    <row r="15" spans="1:23" ht="27">
      <c r="A15" s="18"/>
      <c r="B15" s="73"/>
      <c r="C15" s="73"/>
      <c r="D15" s="74"/>
      <c r="E15" s="75"/>
      <c r="F15" s="73"/>
      <c r="G15" s="73"/>
      <c r="H15" s="71"/>
      <c r="I15" s="92" t="s">
        <v>29</v>
      </c>
      <c r="J15" s="76"/>
      <c r="K15" s="77">
        <f t="shared" si="0"/>
        <v>133576419</v>
      </c>
      <c r="L15" s="77">
        <f t="shared" si="0"/>
        <v>82032238</v>
      </c>
      <c r="M15" s="77">
        <f t="shared" si="0"/>
        <v>1699244240</v>
      </c>
      <c r="N15" s="77">
        <f t="shared" si="0"/>
        <v>183679</v>
      </c>
      <c r="O15" s="77">
        <f>+K15+L15+M15+N15</f>
        <v>1915036576</v>
      </c>
      <c r="P15" s="77">
        <f>+P23+P71</f>
        <v>1477438</v>
      </c>
      <c r="Q15" s="77"/>
      <c r="R15" s="77"/>
      <c r="S15" s="77">
        <f>+P15+Q15+R15</f>
        <v>1477438</v>
      </c>
      <c r="T15" s="77">
        <f>+S15+O15</f>
        <v>1916514014</v>
      </c>
      <c r="U15" s="78">
        <f>+O15/T15*100</f>
        <v>99.92291013844891</v>
      </c>
      <c r="V15" s="79">
        <f>+S15/T15*100</f>
        <v>0.07708986155109847</v>
      </c>
      <c r="W15" s="10"/>
    </row>
    <row r="16" spans="1:23" ht="27">
      <c r="A16" s="18"/>
      <c r="B16" s="73"/>
      <c r="C16" s="73"/>
      <c r="D16" s="74"/>
      <c r="E16" s="75"/>
      <c r="F16" s="73"/>
      <c r="G16" s="73"/>
      <c r="H16" s="71"/>
      <c r="I16" s="92" t="s">
        <v>30</v>
      </c>
      <c r="J16" s="76"/>
      <c r="K16" s="95">
        <f>+K15/K12*100</f>
        <v>92.72777345476995</v>
      </c>
      <c r="L16" s="95">
        <f aca="true" t="shared" si="1" ref="L16:T16">+L15/L12*100</f>
        <v>92.088281053714</v>
      </c>
      <c r="M16" s="95">
        <f t="shared" si="1"/>
        <v>112.57000596223916</v>
      </c>
      <c r="N16" s="95">
        <f t="shared" si="1"/>
        <v>7.758129861528793</v>
      </c>
      <c r="O16" s="95">
        <f t="shared" si="1"/>
        <v>109.74422972250815</v>
      </c>
      <c r="P16" s="95">
        <f t="shared" si="1"/>
        <v>24.623966666666668</v>
      </c>
      <c r="Q16" s="95"/>
      <c r="R16" s="95"/>
      <c r="S16" s="95">
        <f t="shared" si="1"/>
        <v>24.623966666666668</v>
      </c>
      <c r="T16" s="95">
        <f t="shared" si="1"/>
        <v>109.45255545627741</v>
      </c>
      <c r="U16" s="78"/>
      <c r="V16" s="79"/>
      <c r="W16" s="10"/>
    </row>
    <row r="17" spans="1:23" ht="27">
      <c r="A17" s="18"/>
      <c r="B17" s="73"/>
      <c r="C17" s="73"/>
      <c r="D17" s="74"/>
      <c r="E17" s="75"/>
      <c r="F17" s="73"/>
      <c r="G17" s="73"/>
      <c r="H17" s="71"/>
      <c r="I17" s="92" t="s">
        <v>31</v>
      </c>
      <c r="J17" s="76"/>
      <c r="K17" s="95">
        <f>+K15/K13*100</f>
        <v>96.64571064556297</v>
      </c>
      <c r="L17" s="95">
        <f aca="true" t="shared" si="2" ref="L17:S17">+L15/L13*100</f>
        <v>92.19985861875162</v>
      </c>
      <c r="M17" s="95">
        <f t="shared" si="2"/>
        <v>100.01266482162896</v>
      </c>
      <c r="N17" s="95">
        <f t="shared" si="2"/>
        <v>7.758129861528793</v>
      </c>
      <c r="O17" s="95">
        <f t="shared" si="2"/>
        <v>99.29768513895397</v>
      </c>
      <c r="P17" s="95">
        <f t="shared" si="2"/>
        <v>24.623966666666668</v>
      </c>
      <c r="Q17" s="95"/>
      <c r="R17" s="95"/>
      <c r="S17" s="95">
        <f t="shared" si="2"/>
        <v>24.623966666666668</v>
      </c>
      <c r="T17" s="95">
        <f>+T15/T13*100</f>
        <v>99.06608861035046</v>
      </c>
      <c r="U17" s="78"/>
      <c r="V17" s="79"/>
      <c r="W17" s="10"/>
    </row>
    <row r="18" spans="1:23" ht="27">
      <c r="A18" s="18"/>
      <c r="B18" s="73"/>
      <c r="C18" s="73"/>
      <c r="D18" s="74"/>
      <c r="E18" s="75"/>
      <c r="F18" s="73"/>
      <c r="G18" s="73"/>
      <c r="H18" s="71"/>
      <c r="I18" s="92"/>
      <c r="J18" s="76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8"/>
      <c r="V18" s="79"/>
      <c r="W18" s="10"/>
    </row>
    <row r="19" spans="1:23" ht="27">
      <c r="A19" s="18"/>
      <c r="B19" s="73">
        <v>1</v>
      </c>
      <c r="C19" s="73"/>
      <c r="D19" s="74"/>
      <c r="E19" s="75"/>
      <c r="F19" s="73"/>
      <c r="G19" s="73"/>
      <c r="H19" s="71"/>
      <c r="I19" s="92" t="s">
        <v>32</v>
      </c>
      <c r="J19" s="76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8"/>
      <c r="V19" s="79"/>
      <c r="W19" s="10"/>
    </row>
    <row r="20" spans="1:23" ht="27">
      <c r="A20" s="18"/>
      <c r="B20" s="73">
        <v>1</v>
      </c>
      <c r="C20" s="73"/>
      <c r="D20" s="74"/>
      <c r="E20" s="75"/>
      <c r="F20" s="73"/>
      <c r="G20" s="73"/>
      <c r="H20" s="71"/>
      <c r="I20" s="92" t="s">
        <v>33</v>
      </c>
      <c r="J20" s="76"/>
      <c r="K20" s="77">
        <f aca="true" t="shared" si="3" ref="K20:L23">+K28</f>
        <v>10720640</v>
      </c>
      <c r="L20" s="77">
        <f t="shared" si="3"/>
        <v>289911</v>
      </c>
      <c r="M20" s="77"/>
      <c r="N20" s="77"/>
      <c r="O20" s="77">
        <f>+K20+L20+M20+N20</f>
        <v>11010551</v>
      </c>
      <c r="P20" s="77"/>
      <c r="Q20" s="77"/>
      <c r="R20" s="77"/>
      <c r="S20" s="77"/>
      <c r="T20" s="77">
        <f>+S20+O20</f>
        <v>11010551</v>
      </c>
      <c r="U20" s="78">
        <v>100</v>
      </c>
      <c r="V20" s="79"/>
      <c r="W20" s="10"/>
    </row>
    <row r="21" spans="1:23" ht="27">
      <c r="A21" s="18"/>
      <c r="B21" s="73">
        <v>1</v>
      </c>
      <c r="C21" s="73"/>
      <c r="D21" s="74"/>
      <c r="E21" s="75"/>
      <c r="F21" s="73"/>
      <c r="G21" s="73"/>
      <c r="H21" s="71"/>
      <c r="I21" s="92" t="s">
        <v>34</v>
      </c>
      <c r="J21" s="76"/>
      <c r="K21" s="77">
        <f t="shared" si="3"/>
        <v>10720640</v>
      </c>
      <c r="L21" s="77">
        <f t="shared" si="3"/>
        <v>289911</v>
      </c>
      <c r="M21" s="77"/>
      <c r="N21" s="77"/>
      <c r="O21" s="77">
        <f>+K21+L21+M21+N21</f>
        <v>11010551</v>
      </c>
      <c r="P21" s="77"/>
      <c r="Q21" s="77"/>
      <c r="R21" s="77"/>
      <c r="S21" s="77"/>
      <c r="T21" s="77">
        <f>+S21+O21</f>
        <v>11010551</v>
      </c>
      <c r="U21" s="78">
        <v>100</v>
      </c>
      <c r="V21" s="79"/>
      <c r="W21" s="10"/>
    </row>
    <row r="22" spans="1:23" ht="27">
      <c r="A22" s="18"/>
      <c r="B22" s="73">
        <v>1</v>
      </c>
      <c r="C22" s="73"/>
      <c r="D22" s="74"/>
      <c r="E22" s="75"/>
      <c r="F22" s="73"/>
      <c r="G22" s="73"/>
      <c r="H22" s="71"/>
      <c r="I22" s="92" t="s">
        <v>35</v>
      </c>
      <c r="J22" s="76"/>
      <c r="K22" s="77">
        <f t="shared" si="3"/>
        <v>10659991</v>
      </c>
      <c r="L22" s="77">
        <f t="shared" si="3"/>
        <v>575842</v>
      </c>
      <c r="M22" s="77"/>
      <c r="N22" s="77"/>
      <c r="O22" s="77">
        <f>+K22+L22+M22+N22</f>
        <v>11235833</v>
      </c>
      <c r="P22" s="77"/>
      <c r="Q22" s="77"/>
      <c r="R22" s="77"/>
      <c r="S22" s="77"/>
      <c r="T22" s="77">
        <f>+S22+O22</f>
        <v>11235833</v>
      </c>
      <c r="U22" s="78">
        <v>100</v>
      </c>
      <c r="V22" s="79"/>
      <c r="W22" s="10"/>
    </row>
    <row r="23" spans="1:23" ht="27">
      <c r="A23" s="18"/>
      <c r="B23" s="73">
        <v>1</v>
      </c>
      <c r="C23" s="73"/>
      <c r="D23" s="74"/>
      <c r="E23" s="75"/>
      <c r="F23" s="73"/>
      <c r="G23" s="73"/>
      <c r="H23" s="71"/>
      <c r="I23" s="92" t="s">
        <v>36</v>
      </c>
      <c r="J23" s="76"/>
      <c r="K23" s="77">
        <f t="shared" si="3"/>
        <v>10659991</v>
      </c>
      <c r="L23" s="77">
        <f t="shared" si="3"/>
        <v>575842</v>
      </c>
      <c r="M23" s="77"/>
      <c r="N23" s="77"/>
      <c r="O23" s="77">
        <f>+K23+L23+M23+N23</f>
        <v>11235833</v>
      </c>
      <c r="P23" s="77"/>
      <c r="Q23" s="77"/>
      <c r="R23" s="77"/>
      <c r="S23" s="77"/>
      <c r="T23" s="77">
        <f>+S23+O23</f>
        <v>11235833</v>
      </c>
      <c r="U23" s="78">
        <v>100</v>
      </c>
      <c r="V23" s="79"/>
      <c r="W23" s="10"/>
    </row>
    <row r="24" spans="1:23" ht="27">
      <c r="A24" s="18"/>
      <c r="B24" s="73">
        <v>1</v>
      </c>
      <c r="C24" s="73"/>
      <c r="D24" s="74"/>
      <c r="E24" s="75"/>
      <c r="F24" s="73"/>
      <c r="G24" s="73"/>
      <c r="H24" s="71"/>
      <c r="I24" s="92" t="s">
        <v>30</v>
      </c>
      <c r="J24" s="76"/>
      <c r="K24" s="95">
        <f>+K23/K20*100</f>
        <v>99.43427817742224</v>
      </c>
      <c r="L24" s="95">
        <f>+L23/L20*100</f>
        <v>198.62716488853476</v>
      </c>
      <c r="M24" s="95"/>
      <c r="N24" s="95"/>
      <c r="O24" s="95">
        <f>+O23/O20*100</f>
        <v>102.04605564244696</v>
      </c>
      <c r="P24" s="77"/>
      <c r="Q24" s="77"/>
      <c r="R24" s="77"/>
      <c r="S24" s="77"/>
      <c r="T24" s="95">
        <f>+T23/T20*100</f>
        <v>102.04605564244696</v>
      </c>
      <c r="U24" s="78"/>
      <c r="V24" s="79"/>
      <c r="W24" s="10"/>
    </row>
    <row r="25" spans="1:23" ht="27">
      <c r="A25" s="18"/>
      <c r="B25" s="73">
        <v>1</v>
      </c>
      <c r="C25" s="73"/>
      <c r="D25" s="74"/>
      <c r="E25" s="75"/>
      <c r="F25" s="73"/>
      <c r="G25" s="73"/>
      <c r="H25" s="71"/>
      <c r="I25" s="92" t="s">
        <v>31</v>
      </c>
      <c r="J25" s="76"/>
      <c r="K25" s="95">
        <f>+K23/K21*100</f>
        <v>99.43427817742224</v>
      </c>
      <c r="L25" s="95">
        <f>+L23/L21*100</f>
        <v>198.62716488853476</v>
      </c>
      <c r="M25" s="95"/>
      <c r="N25" s="95"/>
      <c r="O25" s="95">
        <f>+O23/O21*100</f>
        <v>102.04605564244696</v>
      </c>
      <c r="P25" s="77"/>
      <c r="Q25" s="77"/>
      <c r="R25" s="77"/>
      <c r="S25" s="77"/>
      <c r="T25" s="95">
        <f>+T23/T21*100</f>
        <v>102.04605564244696</v>
      </c>
      <c r="U25" s="78"/>
      <c r="V25" s="79"/>
      <c r="W25" s="10"/>
    </row>
    <row r="26" spans="1:23" ht="27">
      <c r="A26" s="18"/>
      <c r="B26" s="73"/>
      <c r="C26" s="73"/>
      <c r="D26" s="74"/>
      <c r="E26" s="75"/>
      <c r="F26" s="73"/>
      <c r="G26" s="73"/>
      <c r="H26" s="71"/>
      <c r="I26" s="92"/>
      <c r="J26" s="76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8"/>
      <c r="V26" s="79"/>
      <c r="W26" s="10"/>
    </row>
    <row r="27" spans="1:23" ht="27">
      <c r="A27" s="18"/>
      <c r="B27" s="73">
        <v>1</v>
      </c>
      <c r="C27" s="73">
        <v>3</v>
      </c>
      <c r="D27" s="74"/>
      <c r="E27" s="75"/>
      <c r="F27" s="73"/>
      <c r="G27" s="73"/>
      <c r="H27" s="71"/>
      <c r="I27" s="92" t="s">
        <v>37</v>
      </c>
      <c r="J27" s="76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8"/>
      <c r="V27" s="79"/>
      <c r="W27" s="10"/>
    </row>
    <row r="28" spans="1:23" ht="27">
      <c r="A28" s="18"/>
      <c r="B28" s="73">
        <v>1</v>
      </c>
      <c r="C28" s="73">
        <v>3</v>
      </c>
      <c r="D28" s="74"/>
      <c r="E28" s="75"/>
      <c r="F28" s="73"/>
      <c r="G28" s="73"/>
      <c r="H28" s="71"/>
      <c r="I28" s="92" t="s">
        <v>33</v>
      </c>
      <c r="J28" s="76"/>
      <c r="K28" s="77">
        <f>+K36</f>
        <v>10720640</v>
      </c>
      <c r="L28" s="77">
        <f>+L36</f>
        <v>289911</v>
      </c>
      <c r="M28" s="77">
        <f aca="true" t="shared" si="4" ref="M28:N30">+M37</f>
        <v>0</v>
      </c>
      <c r="N28" s="77">
        <f t="shared" si="4"/>
        <v>0</v>
      </c>
      <c r="O28" s="77">
        <f>+K28+L28+M28+N28</f>
        <v>11010551</v>
      </c>
      <c r="P28" s="77"/>
      <c r="Q28" s="77"/>
      <c r="R28" s="77"/>
      <c r="S28" s="77"/>
      <c r="T28" s="77">
        <f>+S28+O28</f>
        <v>11010551</v>
      </c>
      <c r="U28" s="78">
        <v>100</v>
      </c>
      <c r="V28" s="79"/>
      <c r="W28" s="10"/>
    </row>
    <row r="29" spans="1:23" ht="27">
      <c r="A29" s="18"/>
      <c r="B29" s="73">
        <v>1</v>
      </c>
      <c r="C29" s="73">
        <v>3</v>
      </c>
      <c r="D29" s="74"/>
      <c r="E29" s="75"/>
      <c r="F29" s="73"/>
      <c r="G29" s="73"/>
      <c r="H29" s="71"/>
      <c r="I29" s="92" t="s">
        <v>34</v>
      </c>
      <c r="J29" s="76"/>
      <c r="K29" s="77">
        <f aca="true" t="shared" si="5" ref="K29:L31">+K37</f>
        <v>10720640</v>
      </c>
      <c r="L29" s="77">
        <f t="shared" si="5"/>
        <v>289911</v>
      </c>
      <c r="M29" s="77">
        <f t="shared" si="4"/>
        <v>0</v>
      </c>
      <c r="N29" s="77">
        <f t="shared" si="4"/>
        <v>0</v>
      </c>
      <c r="O29" s="77">
        <f>+K29+L29+M29+N29</f>
        <v>11010551</v>
      </c>
      <c r="P29" s="77"/>
      <c r="Q29" s="77"/>
      <c r="R29" s="77"/>
      <c r="S29" s="77"/>
      <c r="T29" s="77">
        <f>+S29+O29</f>
        <v>11010551</v>
      </c>
      <c r="U29" s="78">
        <v>100</v>
      </c>
      <c r="V29" s="79"/>
      <c r="W29" s="10"/>
    </row>
    <row r="30" spans="1:23" ht="27">
      <c r="A30" s="18"/>
      <c r="B30" s="73">
        <v>1</v>
      </c>
      <c r="C30" s="73">
        <v>3</v>
      </c>
      <c r="D30" s="74"/>
      <c r="E30" s="75"/>
      <c r="F30" s="73"/>
      <c r="G30" s="73"/>
      <c r="H30" s="71"/>
      <c r="I30" s="92" t="s">
        <v>35</v>
      </c>
      <c r="J30" s="76"/>
      <c r="K30" s="77">
        <f t="shared" si="5"/>
        <v>10659991</v>
      </c>
      <c r="L30" s="77">
        <f t="shared" si="5"/>
        <v>575842</v>
      </c>
      <c r="M30" s="77">
        <f t="shared" si="4"/>
        <v>0</v>
      </c>
      <c r="N30" s="77">
        <f t="shared" si="4"/>
        <v>0</v>
      </c>
      <c r="O30" s="77">
        <f>+K30+L30+M30+N30</f>
        <v>11235833</v>
      </c>
      <c r="P30" s="77"/>
      <c r="Q30" s="77"/>
      <c r="R30" s="77"/>
      <c r="S30" s="77"/>
      <c r="T30" s="77">
        <f>+S30+O30</f>
        <v>11235833</v>
      </c>
      <c r="U30" s="78">
        <v>100</v>
      </c>
      <c r="V30" s="79"/>
      <c r="W30" s="10"/>
    </row>
    <row r="31" spans="1:23" ht="27">
      <c r="A31" s="18"/>
      <c r="B31" s="73">
        <v>1</v>
      </c>
      <c r="C31" s="73">
        <v>3</v>
      </c>
      <c r="D31" s="74"/>
      <c r="E31" s="75"/>
      <c r="F31" s="73"/>
      <c r="G31" s="73"/>
      <c r="H31" s="71"/>
      <c r="I31" s="92" t="s">
        <v>36</v>
      </c>
      <c r="J31" s="76"/>
      <c r="K31" s="77">
        <f t="shared" si="5"/>
        <v>10659991</v>
      </c>
      <c r="L31" s="77">
        <f t="shared" si="5"/>
        <v>575842</v>
      </c>
      <c r="M31" s="77"/>
      <c r="N31" s="77"/>
      <c r="O31" s="77">
        <f>+K31+L31+M31+N31</f>
        <v>11235833</v>
      </c>
      <c r="P31" s="77"/>
      <c r="Q31" s="77"/>
      <c r="R31" s="77"/>
      <c r="S31" s="77"/>
      <c r="T31" s="77">
        <f>+S31+O31</f>
        <v>11235833</v>
      </c>
      <c r="U31" s="78">
        <v>100</v>
      </c>
      <c r="V31" s="79"/>
      <c r="W31" s="10"/>
    </row>
    <row r="32" spans="1:23" ht="27">
      <c r="A32" s="18"/>
      <c r="B32" s="73">
        <v>1</v>
      </c>
      <c r="C32" s="73">
        <v>3</v>
      </c>
      <c r="D32" s="74"/>
      <c r="E32" s="75"/>
      <c r="F32" s="73"/>
      <c r="G32" s="73"/>
      <c r="H32" s="71"/>
      <c r="I32" s="92" t="s">
        <v>30</v>
      </c>
      <c r="J32" s="76"/>
      <c r="K32" s="95">
        <f>+K31/K28*100</f>
        <v>99.43427817742224</v>
      </c>
      <c r="L32" s="95">
        <f>+L31/L28*100</f>
        <v>198.62716488853476</v>
      </c>
      <c r="M32" s="95"/>
      <c r="N32" s="95"/>
      <c r="O32" s="95">
        <f>+O31/O28*100</f>
        <v>102.04605564244696</v>
      </c>
      <c r="P32" s="77"/>
      <c r="Q32" s="77"/>
      <c r="R32" s="77"/>
      <c r="S32" s="77"/>
      <c r="T32" s="95">
        <f>+T31/T28*100</f>
        <v>102.04605564244696</v>
      </c>
      <c r="U32" s="78"/>
      <c r="V32" s="79"/>
      <c r="W32" s="10"/>
    </row>
    <row r="33" spans="1:23" ht="27">
      <c r="A33" s="18"/>
      <c r="B33" s="73">
        <v>1</v>
      </c>
      <c r="C33" s="73">
        <v>3</v>
      </c>
      <c r="D33" s="74"/>
      <c r="E33" s="75"/>
      <c r="F33" s="73"/>
      <c r="G33" s="73"/>
      <c r="H33" s="71"/>
      <c r="I33" s="92" t="s">
        <v>31</v>
      </c>
      <c r="J33" s="76"/>
      <c r="K33" s="95">
        <f>+K31/K29*100</f>
        <v>99.43427817742224</v>
      </c>
      <c r="L33" s="95">
        <f>+L31/L29*100</f>
        <v>198.62716488853476</v>
      </c>
      <c r="M33" s="95"/>
      <c r="N33" s="95"/>
      <c r="O33" s="95">
        <f>+O31/O29*100</f>
        <v>102.04605564244696</v>
      </c>
      <c r="P33" s="77"/>
      <c r="Q33" s="77"/>
      <c r="R33" s="77"/>
      <c r="S33" s="77"/>
      <c r="T33" s="95">
        <f>+T31/T29*100</f>
        <v>102.04605564244696</v>
      </c>
      <c r="U33" s="78"/>
      <c r="V33" s="79"/>
      <c r="W33" s="10"/>
    </row>
    <row r="34" spans="1:23" ht="27">
      <c r="A34" s="18"/>
      <c r="B34" s="73"/>
      <c r="C34" s="73"/>
      <c r="D34" s="74"/>
      <c r="E34" s="75"/>
      <c r="F34" s="73"/>
      <c r="G34" s="73"/>
      <c r="H34" s="71"/>
      <c r="I34" s="92"/>
      <c r="J34" s="76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8"/>
      <c r="V34" s="79"/>
      <c r="W34" s="10"/>
    </row>
    <row r="35" spans="1:23" ht="27">
      <c r="A35" s="18"/>
      <c r="B35" s="73">
        <v>1</v>
      </c>
      <c r="C35" s="73">
        <v>3</v>
      </c>
      <c r="D35" s="74">
        <v>4</v>
      </c>
      <c r="E35" s="75"/>
      <c r="F35" s="73"/>
      <c r="G35" s="73"/>
      <c r="H35" s="71"/>
      <c r="I35" s="92" t="s">
        <v>38</v>
      </c>
      <c r="J35" s="76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8"/>
      <c r="V35" s="79"/>
      <c r="W35" s="10"/>
    </row>
    <row r="36" spans="1:23" ht="27">
      <c r="A36" s="18"/>
      <c r="B36" s="73">
        <v>1</v>
      </c>
      <c r="C36" s="73">
        <v>3</v>
      </c>
      <c r="D36" s="74">
        <v>4</v>
      </c>
      <c r="E36" s="75"/>
      <c r="F36" s="73"/>
      <c r="G36" s="73"/>
      <c r="H36" s="71"/>
      <c r="I36" s="92" t="s">
        <v>33</v>
      </c>
      <c r="J36" s="76"/>
      <c r="K36" s="77">
        <f>+K44</f>
        <v>10720640</v>
      </c>
      <c r="L36" s="77">
        <f>+L44</f>
        <v>289911</v>
      </c>
      <c r="M36" s="77"/>
      <c r="N36" s="77"/>
      <c r="O36" s="77">
        <f>+K36+L36+M36+N36</f>
        <v>11010551</v>
      </c>
      <c r="P36" s="77"/>
      <c r="Q36" s="77"/>
      <c r="R36" s="77"/>
      <c r="S36" s="77"/>
      <c r="T36" s="77">
        <f>+S36+O36</f>
        <v>11010551</v>
      </c>
      <c r="U36" s="78">
        <v>100</v>
      </c>
      <c r="V36" s="79"/>
      <c r="W36" s="10"/>
    </row>
    <row r="37" spans="1:23" ht="27">
      <c r="A37" s="18"/>
      <c r="B37" s="73">
        <v>1</v>
      </c>
      <c r="C37" s="73">
        <v>3</v>
      </c>
      <c r="D37" s="74">
        <v>4</v>
      </c>
      <c r="E37" s="75"/>
      <c r="F37" s="73"/>
      <c r="G37" s="73"/>
      <c r="H37" s="71"/>
      <c r="I37" s="92" t="s">
        <v>34</v>
      </c>
      <c r="J37" s="76"/>
      <c r="K37" s="77">
        <f aca="true" t="shared" si="6" ref="K37:L39">+K45</f>
        <v>10720640</v>
      </c>
      <c r="L37" s="77">
        <f t="shared" si="6"/>
        <v>289911</v>
      </c>
      <c r="M37" s="77"/>
      <c r="N37" s="77"/>
      <c r="O37" s="77">
        <f>+K37+L37+M37+N37</f>
        <v>11010551</v>
      </c>
      <c r="P37" s="77"/>
      <c r="Q37" s="77"/>
      <c r="R37" s="77"/>
      <c r="S37" s="77"/>
      <c r="T37" s="77">
        <f>+S37+O37</f>
        <v>11010551</v>
      </c>
      <c r="U37" s="78">
        <v>100</v>
      </c>
      <c r="V37" s="79"/>
      <c r="W37" s="10"/>
    </row>
    <row r="38" spans="1:23" ht="27">
      <c r="A38" s="18"/>
      <c r="B38" s="73">
        <v>1</v>
      </c>
      <c r="C38" s="73">
        <v>3</v>
      </c>
      <c r="D38" s="74">
        <v>4</v>
      </c>
      <c r="E38" s="75"/>
      <c r="F38" s="73"/>
      <c r="G38" s="73"/>
      <c r="H38" s="71"/>
      <c r="I38" s="92" t="s">
        <v>35</v>
      </c>
      <c r="J38" s="76"/>
      <c r="K38" s="77">
        <f t="shared" si="6"/>
        <v>10659991</v>
      </c>
      <c r="L38" s="77">
        <f t="shared" si="6"/>
        <v>575842</v>
      </c>
      <c r="M38" s="77"/>
      <c r="N38" s="77"/>
      <c r="O38" s="77">
        <f>+K38+L38+M38+N38</f>
        <v>11235833</v>
      </c>
      <c r="P38" s="77"/>
      <c r="Q38" s="77"/>
      <c r="R38" s="77"/>
      <c r="S38" s="77"/>
      <c r="T38" s="77">
        <f>+S38+O38</f>
        <v>11235833</v>
      </c>
      <c r="U38" s="78">
        <v>100</v>
      </c>
      <c r="V38" s="79"/>
      <c r="W38" s="10"/>
    </row>
    <row r="39" spans="1:23" ht="27">
      <c r="A39" s="18"/>
      <c r="B39" s="73">
        <v>1</v>
      </c>
      <c r="C39" s="73">
        <v>3</v>
      </c>
      <c r="D39" s="74">
        <v>4</v>
      </c>
      <c r="E39" s="75"/>
      <c r="F39" s="73"/>
      <c r="G39" s="73"/>
      <c r="H39" s="71"/>
      <c r="I39" s="92" t="s">
        <v>36</v>
      </c>
      <c r="J39" s="76"/>
      <c r="K39" s="77">
        <f t="shared" si="6"/>
        <v>10659991</v>
      </c>
      <c r="L39" s="77">
        <f t="shared" si="6"/>
        <v>575842</v>
      </c>
      <c r="M39" s="77"/>
      <c r="N39" s="77"/>
      <c r="O39" s="77">
        <f>+K39+L39+M39+N39</f>
        <v>11235833</v>
      </c>
      <c r="P39" s="77"/>
      <c r="Q39" s="77"/>
      <c r="R39" s="77"/>
      <c r="S39" s="77"/>
      <c r="T39" s="77">
        <f>+S39+O39</f>
        <v>11235833</v>
      </c>
      <c r="U39" s="78">
        <v>100</v>
      </c>
      <c r="V39" s="79"/>
      <c r="W39" s="10"/>
    </row>
    <row r="40" spans="1:23" ht="27">
      <c r="A40" s="18"/>
      <c r="B40" s="73">
        <v>1</v>
      </c>
      <c r="C40" s="73">
        <v>3</v>
      </c>
      <c r="D40" s="74">
        <v>4</v>
      </c>
      <c r="E40" s="75"/>
      <c r="F40" s="73"/>
      <c r="G40" s="73"/>
      <c r="H40" s="71"/>
      <c r="I40" s="92" t="s">
        <v>30</v>
      </c>
      <c r="J40" s="76"/>
      <c r="K40" s="95">
        <f>+K39/K36*100</f>
        <v>99.43427817742224</v>
      </c>
      <c r="L40" s="95">
        <f>+L39/L36*100</f>
        <v>198.62716488853476</v>
      </c>
      <c r="M40" s="95"/>
      <c r="N40" s="95"/>
      <c r="O40" s="95">
        <f>+O39/O36*100</f>
        <v>102.04605564244696</v>
      </c>
      <c r="P40" s="77"/>
      <c r="Q40" s="77"/>
      <c r="R40" s="77"/>
      <c r="S40" s="77"/>
      <c r="T40" s="95">
        <f>+T39/T36*100</f>
        <v>102.04605564244696</v>
      </c>
      <c r="U40" s="78"/>
      <c r="V40" s="79"/>
      <c r="W40" s="10"/>
    </row>
    <row r="41" spans="1:23" ht="27">
      <c r="A41" s="18"/>
      <c r="B41" s="73">
        <v>1</v>
      </c>
      <c r="C41" s="73">
        <v>3</v>
      </c>
      <c r="D41" s="74">
        <v>4</v>
      </c>
      <c r="E41" s="75"/>
      <c r="F41" s="73"/>
      <c r="G41" s="73"/>
      <c r="H41" s="71"/>
      <c r="I41" s="92" t="s">
        <v>31</v>
      </c>
      <c r="J41" s="76"/>
      <c r="K41" s="95">
        <f>+K39/K37*100</f>
        <v>99.43427817742224</v>
      </c>
      <c r="L41" s="95">
        <f>+L39/L37*100</f>
        <v>198.62716488853476</v>
      </c>
      <c r="M41" s="95"/>
      <c r="N41" s="95"/>
      <c r="O41" s="95">
        <f>+O39/O37*100</f>
        <v>102.04605564244696</v>
      </c>
      <c r="P41" s="77"/>
      <c r="Q41" s="77"/>
      <c r="R41" s="77"/>
      <c r="S41" s="77"/>
      <c r="T41" s="95">
        <f>+T39/T37*100</f>
        <v>102.04605564244696</v>
      </c>
      <c r="U41" s="78"/>
      <c r="V41" s="79"/>
      <c r="W41" s="10"/>
    </row>
    <row r="42" spans="1:23" ht="27">
      <c r="A42" s="18"/>
      <c r="B42" s="73"/>
      <c r="C42" s="73"/>
      <c r="D42" s="74"/>
      <c r="E42" s="75"/>
      <c r="F42" s="73"/>
      <c r="G42" s="73"/>
      <c r="H42" s="71"/>
      <c r="I42" s="92"/>
      <c r="J42" s="76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8"/>
      <c r="V42" s="79"/>
      <c r="W42" s="10"/>
    </row>
    <row r="43" spans="1:23" ht="27">
      <c r="A43" s="18"/>
      <c r="B43" s="73">
        <v>1</v>
      </c>
      <c r="C43" s="73">
        <v>3</v>
      </c>
      <c r="D43" s="74">
        <v>4</v>
      </c>
      <c r="E43" s="75">
        <v>1</v>
      </c>
      <c r="F43" s="73"/>
      <c r="G43" s="73"/>
      <c r="H43" s="71"/>
      <c r="I43" s="92" t="s">
        <v>39</v>
      </c>
      <c r="J43" s="76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8"/>
      <c r="V43" s="79"/>
      <c r="W43" s="10"/>
    </row>
    <row r="44" spans="1:23" ht="27">
      <c r="A44" s="18"/>
      <c r="B44" s="73">
        <v>1</v>
      </c>
      <c r="C44" s="73">
        <v>3</v>
      </c>
      <c r="D44" s="74">
        <v>4</v>
      </c>
      <c r="E44" s="75">
        <v>1</v>
      </c>
      <c r="F44" s="73"/>
      <c r="G44" s="73"/>
      <c r="H44" s="71"/>
      <c r="I44" s="92" t="s">
        <v>33</v>
      </c>
      <c r="J44" s="76"/>
      <c r="K44" s="77">
        <f>+K52</f>
        <v>10720640</v>
      </c>
      <c r="L44" s="77">
        <f>+L52</f>
        <v>289911</v>
      </c>
      <c r="M44" s="77"/>
      <c r="N44" s="77"/>
      <c r="O44" s="77">
        <f>+K44+L44+M44+N44</f>
        <v>11010551</v>
      </c>
      <c r="P44" s="77"/>
      <c r="Q44" s="77"/>
      <c r="R44" s="77"/>
      <c r="S44" s="77"/>
      <c r="T44" s="77">
        <f>+S44+O44</f>
        <v>11010551</v>
      </c>
      <c r="U44" s="78">
        <v>100</v>
      </c>
      <c r="V44" s="79"/>
      <c r="W44" s="10"/>
    </row>
    <row r="45" spans="1:23" ht="27">
      <c r="A45" s="18"/>
      <c r="B45" s="73">
        <v>1</v>
      </c>
      <c r="C45" s="73">
        <v>3</v>
      </c>
      <c r="D45" s="74">
        <v>4</v>
      </c>
      <c r="E45" s="75">
        <v>1</v>
      </c>
      <c r="F45" s="73"/>
      <c r="G45" s="73"/>
      <c r="H45" s="71"/>
      <c r="I45" s="92" t="s">
        <v>34</v>
      </c>
      <c r="J45" s="76"/>
      <c r="K45" s="77">
        <f aca="true" t="shared" si="7" ref="K45:L47">+K53</f>
        <v>10720640</v>
      </c>
      <c r="L45" s="77">
        <f t="shared" si="7"/>
        <v>289911</v>
      </c>
      <c r="M45" s="77"/>
      <c r="N45" s="77"/>
      <c r="O45" s="77">
        <f>+K45+L45+M45+N45</f>
        <v>11010551</v>
      </c>
      <c r="P45" s="77"/>
      <c r="Q45" s="77"/>
      <c r="R45" s="77"/>
      <c r="S45" s="77"/>
      <c r="T45" s="77">
        <f>+S45+O45</f>
        <v>11010551</v>
      </c>
      <c r="U45" s="78">
        <v>100</v>
      </c>
      <c r="V45" s="79"/>
      <c r="W45" s="10"/>
    </row>
    <row r="46" spans="1:23" ht="27">
      <c r="A46" s="18"/>
      <c r="B46" s="73">
        <v>1</v>
      </c>
      <c r="C46" s="73">
        <v>3</v>
      </c>
      <c r="D46" s="74">
        <v>4</v>
      </c>
      <c r="E46" s="75">
        <v>1</v>
      </c>
      <c r="F46" s="73"/>
      <c r="G46" s="73"/>
      <c r="H46" s="71"/>
      <c r="I46" s="92" t="s">
        <v>35</v>
      </c>
      <c r="J46" s="76"/>
      <c r="K46" s="77">
        <f t="shared" si="7"/>
        <v>10659991</v>
      </c>
      <c r="L46" s="77">
        <f t="shared" si="7"/>
        <v>575842</v>
      </c>
      <c r="M46" s="77"/>
      <c r="N46" s="77"/>
      <c r="O46" s="77">
        <f>+K46+L46+M46+N46</f>
        <v>11235833</v>
      </c>
      <c r="P46" s="77"/>
      <c r="Q46" s="77"/>
      <c r="R46" s="77"/>
      <c r="S46" s="77"/>
      <c r="T46" s="77">
        <f>+S46+O46</f>
        <v>11235833</v>
      </c>
      <c r="U46" s="78">
        <v>100</v>
      </c>
      <c r="V46" s="79"/>
      <c r="W46" s="10"/>
    </row>
    <row r="47" spans="1:23" ht="27">
      <c r="A47" s="18"/>
      <c r="B47" s="73">
        <v>1</v>
      </c>
      <c r="C47" s="73">
        <v>3</v>
      </c>
      <c r="D47" s="74">
        <v>4</v>
      </c>
      <c r="E47" s="75">
        <v>1</v>
      </c>
      <c r="F47" s="73"/>
      <c r="G47" s="73"/>
      <c r="H47" s="71"/>
      <c r="I47" s="92" t="s">
        <v>36</v>
      </c>
      <c r="J47" s="76"/>
      <c r="K47" s="77">
        <f t="shared" si="7"/>
        <v>10659991</v>
      </c>
      <c r="L47" s="77">
        <f t="shared" si="7"/>
        <v>575842</v>
      </c>
      <c r="M47" s="77"/>
      <c r="N47" s="77"/>
      <c r="O47" s="77">
        <f>+K47+L47+M47+N47</f>
        <v>11235833</v>
      </c>
      <c r="P47" s="77"/>
      <c r="Q47" s="77"/>
      <c r="R47" s="77"/>
      <c r="S47" s="77"/>
      <c r="T47" s="77">
        <f>+S47+O47</f>
        <v>11235833</v>
      </c>
      <c r="U47" s="78">
        <v>100</v>
      </c>
      <c r="V47" s="79"/>
      <c r="W47" s="10"/>
    </row>
    <row r="48" spans="1:23" ht="27">
      <c r="A48" s="18"/>
      <c r="B48" s="73">
        <v>1</v>
      </c>
      <c r="C48" s="73">
        <v>3</v>
      </c>
      <c r="D48" s="74">
        <v>4</v>
      </c>
      <c r="E48" s="75">
        <v>1</v>
      </c>
      <c r="F48" s="73"/>
      <c r="G48" s="73"/>
      <c r="H48" s="71"/>
      <c r="I48" s="92" t="s">
        <v>30</v>
      </c>
      <c r="J48" s="76"/>
      <c r="K48" s="95">
        <f>+K47/K44*100</f>
        <v>99.43427817742224</v>
      </c>
      <c r="L48" s="95">
        <f>+L47/L44*100</f>
        <v>198.62716488853476</v>
      </c>
      <c r="M48" s="95"/>
      <c r="N48" s="95"/>
      <c r="O48" s="95">
        <f>+O47/O44*100</f>
        <v>102.04605564244696</v>
      </c>
      <c r="P48" s="77"/>
      <c r="Q48" s="77"/>
      <c r="R48" s="77"/>
      <c r="S48" s="77"/>
      <c r="T48" s="95">
        <f>+T47/T44*100</f>
        <v>102.04605564244696</v>
      </c>
      <c r="U48" s="78"/>
      <c r="V48" s="79"/>
      <c r="W48" s="10"/>
    </row>
    <row r="49" spans="1:23" ht="27">
      <c r="A49" s="18"/>
      <c r="B49" s="73">
        <v>1</v>
      </c>
      <c r="C49" s="73">
        <v>3</v>
      </c>
      <c r="D49" s="74">
        <v>4</v>
      </c>
      <c r="E49" s="75">
        <v>1</v>
      </c>
      <c r="F49" s="73"/>
      <c r="G49" s="73"/>
      <c r="H49" s="71"/>
      <c r="I49" s="92" t="s">
        <v>31</v>
      </c>
      <c r="J49" s="76"/>
      <c r="K49" s="95">
        <f>+K47/K45*100</f>
        <v>99.43427817742224</v>
      </c>
      <c r="L49" s="95">
        <f>+L47/L45*100</f>
        <v>198.62716488853476</v>
      </c>
      <c r="M49" s="95"/>
      <c r="N49" s="95"/>
      <c r="O49" s="95">
        <f>+O47/O45*100</f>
        <v>102.04605564244696</v>
      </c>
      <c r="P49" s="77"/>
      <c r="Q49" s="77"/>
      <c r="R49" s="77"/>
      <c r="S49" s="77"/>
      <c r="T49" s="95">
        <f>+T47/T45*100</f>
        <v>102.04605564244696</v>
      </c>
      <c r="U49" s="78"/>
      <c r="V49" s="79"/>
      <c r="W49" s="10"/>
    </row>
    <row r="50" spans="1:23" ht="27">
      <c r="A50" s="18"/>
      <c r="B50" s="73"/>
      <c r="C50" s="73"/>
      <c r="D50" s="74"/>
      <c r="E50" s="75"/>
      <c r="F50" s="73"/>
      <c r="G50" s="73"/>
      <c r="H50" s="71"/>
      <c r="I50" s="92"/>
      <c r="J50" s="76"/>
      <c r="K50" s="95"/>
      <c r="L50" s="95"/>
      <c r="M50" s="95"/>
      <c r="N50" s="95"/>
      <c r="O50" s="95"/>
      <c r="P50" s="77"/>
      <c r="Q50" s="77"/>
      <c r="R50" s="77"/>
      <c r="S50" s="77"/>
      <c r="T50" s="77"/>
      <c r="U50" s="78"/>
      <c r="V50" s="79"/>
      <c r="W50" s="10"/>
    </row>
    <row r="51" spans="1:23" ht="54">
      <c r="A51" s="18"/>
      <c r="B51" s="73">
        <v>1</v>
      </c>
      <c r="C51" s="73">
        <v>3</v>
      </c>
      <c r="D51" s="74">
        <v>4</v>
      </c>
      <c r="E51" s="75">
        <v>1</v>
      </c>
      <c r="F51" s="73" t="s">
        <v>40</v>
      </c>
      <c r="G51" s="73"/>
      <c r="H51" s="71"/>
      <c r="I51" s="92" t="s">
        <v>41</v>
      </c>
      <c r="J51" s="76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8"/>
      <c r="V51" s="79"/>
      <c r="W51" s="10"/>
    </row>
    <row r="52" spans="1:23" ht="27">
      <c r="A52" s="18"/>
      <c r="B52" s="73">
        <v>1</v>
      </c>
      <c r="C52" s="73">
        <v>3</v>
      </c>
      <c r="D52" s="74">
        <v>4</v>
      </c>
      <c r="E52" s="75">
        <v>1</v>
      </c>
      <c r="F52" s="73" t="s">
        <v>40</v>
      </c>
      <c r="G52" s="73"/>
      <c r="H52" s="71"/>
      <c r="I52" s="92" t="s">
        <v>33</v>
      </c>
      <c r="J52" s="76"/>
      <c r="K52" s="77">
        <v>10720640</v>
      </c>
      <c r="L52" s="77">
        <v>289911</v>
      </c>
      <c r="M52" s="77"/>
      <c r="N52" s="77"/>
      <c r="O52" s="77">
        <f>+K52+L52+M52+N52</f>
        <v>11010551</v>
      </c>
      <c r="P52" s="77"/>
      <c r="Q52" s="77"/>
      <c r="R52" s="77"/>
      <c r="S52" s="77"/>
      <c r="T52" s="77">
        <f>+S52+O52</f>
        <v>11010551</v>
      </c>
      <c r="U52" s="78">
        <v>100</v>
      </c>
      <c r="V52" s="79"/>
      <c r="W52" s="10"/>
    </row>
    <row r="53" spans="1:23" ht="27">
      <c r="A53" s="18"/>
      <c r="B53" s="73">
        <v>1</v>
      </c>
      <c r="C53" s="73">
        <v>3</v>
      </c>
      <c r="D53" s="74">
        <v>4</v>
      </c>
      <c r="E53" s="75">
        <v>1</v>
      </c>
      <c r="F53" s="73" t="s">
        <v>40</v>
      </c>
      <c r="G53" s="73"/>
      <c r="H53" s="71"/>
      <c r="I53" s="92" t="s">
        <v>34</v>
      </c>
      <c r="J53" s="76"/>
      <c r="K53" s="77">
        <v>10720640</v>
      </c>
      <c r="L53" s="77">
        <v>289911</v>
      </c>
      <c r="M53" s="77"/>
      <c r="N53" s="77"/>
      <c r="O53" s="77">
        <f>+K53+L53+M53+N53</f>
        <v>11010551</v>
      </c>
      <c r="P53" s="77"/>
      <c r="Q53" s="77"/>
      <c r="R53" s="77"/>
      <c r="S53" s="77"/>
      <c r="T53" s="77">
        <f>+S53+O53</f>
        <v>11010551</v>
      </c>
      <c r="U53" s="78">
        <v>100</v>
      </c>
      <c r="V53" s="79"/>
      <c r="W53" s="10"/>
    </row>
    <row r="54" spans="1:23" ht="27">
      <c r="A54" s="18"/>
      <c r="B54" s="73">
        <v>1</v>
      </c>
      <c r="C54" s="73">
        <v>3</v>
      </c>
      <c r="D54" s="74">
        <v>4</v>
      </c>
      <c r="E54" s="75">
        <v>1</v>
      </c>
      <c r="F54" s="73" t="s">
        <v>40</v>
      </c>
      <c r="G54" s="73"/>
      <c r="H54" s="71"/>
      <c r="I54" s="92" t="s">
        <v>35</v>
      </c>
      <c r="J54" s="76"/>
      <c r="K54" s="77">
        <v>10659991</v>
      </c>
      <c r="L54" s="77">
        <f>96510+479332</f>
        <v>575842</v>
      </c>
      <c r="M54" s="77"/>
      <c r="N54" s="77"/>
      <c r="O54" s="77">
        <f>+K54+L54+M54+N54</f>
        <v>11235833</v>
      </c>
      <c r="P54" s="77"/>
      <c r="Q54" s="77"/>
      <c r="R54" s="77"/>
      <c r="S54" s="77"/>
      <c r="T54" s="77">
        <f>+S54+O54</f>
        <v>11235833</v>
      </c>
      <c r="U54" s="78">
        <v>100</v>
      </c>
      <c r="V54" s="79"/>
      <c r="W54" s="10"/>
    </row>
    <row r="55" spans="1:23" ht="27">
      <c r="A55" s="18"/>
      <c r="B55" s="73">
        <v>1</v>
      </c>
      <c r="C55" s="73">
        <v>3</v>
      </c>
      <c r="D55" s="74">
        <v>4</v>
      </c>
      <c r="E55" s="75">
        <v>1</v>
      </c>
      <c r="F55" s="73" t="s">
        <v>40</v>
      </c>
      <c r="G55" s="73"/>
      <c r="H55" s="71"/>
      <c r="I55" s="92" t="s">
        <v>36</v>
      </c>
      <c r="J55" s="76"/>
      <c r="K55" s="77">
        <v>10659991</v>
      </c>
      <c r="L55" s="77">
        <v>575842</v>
      </c>
      <c r="M55" s="77"/>
      <c r="N55" s="77"/>
      <c r="O55" s="77">
        <f>+K55+L55+M55+N55</f>
        <v>11235833</v>
      </c>
      <c r="P55" s="77"/>
      <c r="Q55" s="77"/>
      <c r="R55" s="77"/>
      <c r="S55" s="77"/>
      <c r="T55" s="77">
        <f>+S55+O55</f>
        <v>11235833</v>
      </c>
      <c r="U55" s="78">
        <v>100</v>
      </c>
      <c r="V55" s="79"/>
      <c r="W55" s="10"/>
    </row>
    <row r="56" spans="1:23" ht="27">
      <c r="A56" s="18"/>
      <c r="B56" s="73">
        <v>1</v>
      </c>
      <c r="C56" s="73">
        <v>3</v>
      </c>
      <c r="D56" s="74">
        <v>4</v>
      </c>
      <c r="E56" s="75">
        <v>1</v>
      </c>
      <c r="F56" s="73" t="s">
        <v>40</v>
      </c>
      <c r="G56" s="73"/>
      <c r="H56" s="71"/>
      <c r="I56" s="92" t="s">
        <v>30</v>
      </c>
      <c r="J56" s="76"/>
      <c r="K56" s="95">
        <f>+K55/K52*100</f>
        <v>99.43427817742224</v>
      </c>
      <c r="L56" s="95">
        <f>+L55/L52*100</f>
        <v>198.62716488853476</v>
      </c>
      <c r="M56" s="95"/>
      <c r="N56" s="95"/>
      <c r="O56" s="95">
        <f>+O55/O52*100</f>
        <v>102.04605564244696</v>
      </c>
      <c r="P56" s="77"/>
      <c r="Q56" s="77"/>
      <c r="R56" s="77"/>
      <c r="S56" s="77"/>
      <c r="T56" s="95">
        <f>+T55/T52*100</f>
        <v>102.04605564244696</v>
      </c>
      <c r="U56" s="78"/>
      <c r="V56" s="79"/>
      <c r="W56" s="10"/>
    </row>
    <row r="57" spans="1:23" ht="27">
      <c r="A57" s="18"/>
      <c r="B57" s="73">
        <v>1</v>
      </c>
      <c r="C57" s="73">
        <v>3</v>
      </c>
      <c r="D57" s="74">
        <v>4</v>
      </c>
      <c r="E57" s="75">
        <v>1</v>
      </c>
      <c r="F57" s="73" t="s">
        <v>40</v>
      </c>
      <c r="G57" s="73"/>
      <c r="H57" s="71"/>
      <c r="I57" s="92" t="s">
        <v>31</v>
      </c>
      <c r="J57" s="76"/>
      <c r="K57" s="95">
        <f>+K55/K53*100</f>
        <v>99.43427817742224</v>
      </c>
      <c r="L57" s="95">
        <f>+L55/L53*100</f>
        <v>198.62716488853476</v>
      </c>
      <c r="M57" s="95"/>
      <c r="N57" s="95"/>
      <c r="O57" s="95">
        <f>+O55/O53*100</f>
        <v>102.04605564244696</v>
      </c>
      <c r="P57" s="77"/>
      <c r="Q57" s="77"/>
      <c r="R57" s="77"/>
      <c r="S57" s="77"/>
      <c r="T57" s="95">
        <f>+T55/T53*100</f>
        <v>102.04605564244696</v>
      </c>
      <c r="U57" s="78"/>
      <c r="V57" s="79"/>
      <c r="W57" s="10"/>
    </row>
    <row r="58" spans="1:23" ht="27">
      <c r="A58" s="18"/>
      <c r="B58" s="73"/>
      <c r="C58" s="73"/>
      <c r="D58" s="74"/>
      <c r="E58" s="75"/>
      <c r="F58" s="73"/>
      <c r="G58" s="73"/>
      <c r="H58" s="71"/>
      <c r="I58" s="92"/>
      <c r="J58" s="76"/>
      <c r="K58" s="95"/>
      <c r="L58" s="95"/>
      <c r="M58" s="95"/>
      <c r="N58" s="95"/>
      <c r="O58" s="95"/>
      <c r="P58" s="77"/>
      <c r="Q58" s="77"/>
      <c r="R58" s="77"/>
      <c r="S58" s="77"/>
      <c r="T58" s="77"/>
      <c r="U58" s="78"/>
      <c r="V58" s="79"/>
      <c r="W58" s="10"/>
    </row>
    <row r="59" spans="1:23" ht="27">
      <c r="A59" s="18"/>
      <c r="B59" s="73">
        <v>1</v>
      </c>
      <c r="C59" s="73">
        <v>3</v>
      </c>
      <c r="D59" s="74">
        <v>4</v>
      </c>
      <c r="E59" s="75">
        <v>1</v>
      </c>
      <c r="F59" s="73" t="s">
        <v>40</v>
      </c>
      <c r="G59" s="73" t="s">
        <v>42</v>
      </c>
      <c r="H59" s="71"/>
      <c r="I59" s="92" t="s">
        <v>43</v>
      </c>
      <c r="J59" s="76"/>
      <c r="K59" s="95"/>
      <c r="L59" s="95"/>
      <c r="M59" s="95"/>
      <c r="N59" s="95"/>
      <c r="O59" s="95"/>
      <c r="P59" s="77"/>
      <c r="Q59" s="77"/>
      <c r="R59" s="77"/>
      <c r="S59" s="77"/>
      <c r="T59" s="77"/>
      <c r="U59" s="78"/>
      <c r="V59" s="79"/>
      <c r="W59" s="10"/>
    </row>
    <row r="60" spans="1:23" ht="27">
      <c r="A60" s="18"/>
      <c r="B60" s="73">
        <v>1</v>
      </c>
      <c r="C60" s="73">
        <v>3</v>
      </c>
      <c r="D60" s="74">
        <v>4</v>
      </c>
      <c r="E60" s="75">
        <v>1</v>
      </c>
      <c r="F60" s="73" t="s">
        <v>40</v>
      </c>
      <c r="G60" s="73" t="s">
        <v>42</v>
      </c>
      <c r="H60" s="71"/>
      <c r="I60" s="92" t="s">
        <v>33</v>
      </c>
      <c r="J60" s="76"/>
      <c r="K60" s="96">
        <f>+K52</f>
        <v>10720640</v>
      </c>
      <c r="L60" s="96">
        <f>+L52</f>
        <v>289911</v>
      </c>
      <c r="M60" s="96"/>
      <c r="N60" s="96"/>
      <c r="O60" s="96">
        <f>+K60+L60+M60+N60</f>
        <v>11010551</v>
      </c>
      <c r="P60" s="77"/>
      <c r="Q60" s="77"/>
      <c r="R60" s="77"/>
      <c r="S60" s="77"/>
      <c r="T60" s="77">
        <f>+S60+O60</f>
        <v>11010551</v>
      </c>
      <c r="U60" s="78">
        <v>100</v>
      </c>
      <c r="V60" s="79"/>
      <c r="W60" s="10"/>
    </row>
    <row r="61" spans="1:23" ht="27">
      <c r="A61" s="18"/>
      <c r="B61" s="73">
        <v>1</v>
      </c>
      <c r="C61" s="73">
        <v>3</v>
      </c>
      <c r="D61" s="74">
        <v>4</v>
      </c>
      <c r="E61" s="75">
        <v>1</v>
      </c>
      <c r="F61" s="73" t="s">
        <v>40</v>
      </c>
      <c r="G61" s="73" t="s">
        <v>42</v>
      </c>
      <c r="H61" s="71"/>
      <c r="I61" s="92" t="s">
        <v>34</v>
      </c>
      <c r="J61" s="76"/>
      <c r="K61" s="96">
        <f aca="true" t="shared" si="8" ref="K61:L63">+K53</f>
        <v>10720640</v>
      </c>
      <c r="L61" s="96">
        <f t="shared" si="8"/>
        <v>289911</v>
      </c>
      <c r="M61" s="96"/>
      <c r="N61" s="96"/>
      <c r="O61" s="96">
        <f>+K61+L61+M61+N61</f>
        <v>11010551</v>
      </c>
      <c r="P61" s="77"/>
      <c r="Q61" s="77"/>
      <c r="R61" s="77"/>
      <c r="S61" s="77"/>
      <c r="T61" s="77">
        <f>+S61+O61</f>
        <v>11010551</v>
      </c>
      <c r="U61" s="78">
        <v>100</v>
      </c>
      <c r="V61" s="79"/>
      <c r="W61" s="10"/>
    </row>
    <row r="62" spans="1:23" ht="27">
      <c r="A62" s="18"/>
      <c r="B62" s="73">
        <v>1</v>
      </c>
      <c r="C62" s="73">
        <v>3</v>
      </c>
      <c r="D62" s="74">
        <v>4</v>
      </c>
      <c r="E62" s="75">
        <v>1</v>
      </c>
      <c r="F62" s="73" t="s">
        <v>40</v>
      </c>
      <c r="G62" s="73" t="s">
        <v>42</v>
      </c>
      <c r="H62" s="71"/>
      <c r="I62" s="92" t="s">
        <v>35</v>
      </c>
      <c r="J62" s="76"/>
      <c r="K62" s="96">
        <f t="shared" si="8"/>
        <v>10659991</v>
      </c>
      <c r="L62" s="96">
        <f t="shared" si="8"/>
        <v>575842</v>
      </c>
      <c r="M62" s="96"/>
      <c r="N62" s="96"/>
      <c r="O62" s="96">
        <f>+K62+L62+M62+N62</f>
        <v>11235833</v>
      </c>
      <c r="P62" s="77"/>
      <c r="Q62" s="77"/>
      <c r="R62" s="77"/>
      <c r="S62" s="77"/>
      <c r="T62" s="77">
        <f>+S62+O62</f>
        <v>11235833</v>
      </c>
      <c r="U62" s="78">
        <v>100</v>
      </c>
      <c r="V62" s="79"/>
      <c r="W62" s="10"/>
    </row>
    <row r="63" spans="1:23" ht="27">
      <c r="A63" s="18"/>
      <c r="B63" s="73">
        <v>1</v>
      </c>
      <c r="C63" s="73">
        <v>3</v>
      </c>
      <c r="D63" s="74">
        <v>4</v>
      </c>
      <c r="E63" s="75">
        <v>1</v>
      </c>
      <c r="F63" s="73" t="s">
        <v>40</v>
      </c>
      <c r="G63" s="73" t="s">
        <v>42</v>
      </c>
      <c r="H63" s="71"/>
      <c r="I63" s="92" t="s">
        <v>36</v>
      </c>
      <c r="J63" s="76"/>
      <c r="K63" s="96">
        <f t="shared" si="8"/>
        <v>10659991</v>
      </c>
      <c r="L63" s="96">
        <f t="shared" si="8"/>
        <v>575842</v>
      </c>
      <c r="M63" s="96"/>
      <c r="N63" s="96"/>
      <c r="O63" s="96">
        <f>+K63+L63+M63+N63</f>
        <v>11235833</v>
      </c>
      <c r="P63" s="77"/>
      <c r="Q63" s="77"/>
      <c r="R63" s="77"/>
      <c r="S63" s="77"/>
      <c r="T63" s="77">
        <f>+S63+O63</f>
        <v>11235833</v>
      </c>
      <c r="U63" s="78">
        <v>100</v>
      </c>
      <c r="V63" s="79"/>
      <c r="W63" s="10"/>
    </row>
    <row r="64" spans="1:23" ht="27">
      <c r="A64" s="18"/>
      <c r="B64" s="73">
        <v>1</v>
      </c>
      <c r="C64" s="73">
        <v>3</v>
      </c>
      <c r="D64" s="74">
        <v>4</v>
      </c>
      <c r="E64" s="75">
        <v>1</v>
      </c>
      <c r="F64" s="73" t="s">
        <v>40</v>
      </c>
      <c r="G64" s="73" t="s">
        <v>42</v>
      </c>
      <c r="H64" s="71"/>
      <c r="I64" s="92" t="s">
        <v>30</v>
      </c>
      <c r="J64" s="76"/>
      <c r="K64" s="95">
        <f>+K63/K60*100</f>
        <v>99.43427817742224</v>
      </c>
      <c r="L64" s="95">
        <f>+L63/L60*100</f>
        <v>198.62716488853476</v>
      </c>
      <c r="M64" s="95"/>
      <c r="N64" s="95"/>
      <c r="O64" s="95">
        <f>+O63/O60*100</f>
        <v>102.04605564244696</v>
      </c>
      <c r="P64" s="77"/>
      <c r="Q64" s="77"/>
      <c r="R64" s="77"/>
      <c r="S64" s="77"/>
      <c r="T64" s="95">
        <f>+T63/T60*100</f>
        <v>102.04605564244696</v>
      </c>
      <c r="U64" s="78"/>
      <c r="V64" s="79"/>
      <c r="W64" s="10"/>
    </row>
    <row r="65" spans="1:23" ht="27">
      <c r="A65" s="18"/>
      <c r="B65" s="73">
        <v>1</v>
      </c>
      <c r="C65" s="73">
        <v>3</v>
      </c>
      <c r="D65" s="74">
        <v>4</v>
      </c>
      <c r="E65" s="75">
        <v>1</v>
      </c>
      <c r="F65" s="73" t="s">
        <v>40</v>
      </c>
      <c r="G65" s="73" t="s">
        <v>42</v>
      </c>
      <c r="H65" s="71"/>
      <c r="I65" s="92" t="s">
        <v>31</v>
      </c>
      <c r="J65" s="76"/>
      <c r="K65" s="95">
        <f>+K63/K61*100</f>
        <v>99.43427817742224</v>
      </c>
      <c r="L65" s="95">
        <f>+L63/L61*100</f>
        <v>198.62716488853476</v>
      </c>
      <c r="M65" s="95"/>
      <c r="N65" s="95"/>
      <c r="O65" s="95">
        <f>+O63/O61*100</f>
        <v>102.04605564244696</v>
      </c>
      <c r="P65" s="77"/>
      <c r="Q65" s="77"/>
      <c r="R65" s="77"/>
      <c r="S65" s="77"/>
      <c r="T65" s="95">
        <f>+T63/T61*100</f>
        <v>102.04605564244696</v>
      </c>
      <c r="U65" s="78"/>
      <c r="V65" s="79"/>
      <c r="W65" s="10"/>
    </row>
    <row r="66" spans="1:23" ht="27">
      <c r="A66" s="18"/>
      <c r="B66" s="73"/>
      <c r="C66" s="73"/>
      <c r="D66" s="74"/>
      <c r="E66" s="75"/>
      <c r="F66" s="73"/>
      <c r="G66" s="73"/>
      <c r="H66" s="71"/>
      <c r="I66" s="92"/>
      <c r="J66" s="76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8"/>
      <c r="V66" s="79"/>
      <c r="W66" s="10"/>
    </row>
    <row r="67" spans="1:23" ht="27">
      <c r="A67" s="18"/>
      <c r="B67" s="73">
        <v>3</v>
      </c>
      <c r="C67" s="73"/>
      <c r="D67" s="74"/>
      <c r="E67" s="75"/>
      <c r="F67" s="73"/>
      <c r="G67" s="73"/>
      <c r="H67" s="71"/>
      <c r="I67" s="92" t="s">
        <v>44</v>
      </c>
      <c r="J67" s="76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8"/>
      <c r="V67" s="79"/>
      <c r="W67" s="10"/>
    </row>
    <row r="68" spans="1:23" ht="27">
      <c r="A68" s="18"/>
      <c r="B68" s="73">
        <v>3</v>
      </c>
      <c r="C68" s="73"/>
      <c r="D68" s="74"/>
      <c r="E68" s="75"/>
      <c r="F68" s="73"/>
      <c r="G68" s="73"/>
      <c r="H68" s="71"/>
      <c r="I68" s="92" t="s">
        <v>33</v>
      </c>
      <c r="J68" s="76"/>
      <c r="K68" s="77">
        <f>+K76</f>
        <v>133331583</v>
      </c>
      <c r="L68" s="77">
        <f>+L76</f>
        <v>88790086</v>
      </c>
      <c r="M68" s="77">
        <f>+M76</f>
        <v>1509500000</v>
      </c>
      <c r="N68" s="77">
        <f>+N76</f>
        <v>2367568</v>
      </c>
      <c r="O68" s="77">
        <f>+K68+L68+M68+N68</f>
        <v>1733989237</v>
      </c>
      <c r="P68" s="77">
        <f>+P76</f>
        <v>6000000</v>
      </c>
      <c r="Q68" s="77"/>
      <c r="R68" s="77"/>
      <c r="S68" s="77">
        <f>+P68+Q68+R68</f>
        <v>6000000</v>
      </c>
      <c r="T68" s="77">
        <f>+S68+O68</f>
        <v>1739989237</v>
      </c>
      <c r="U68" s="78">
        <f>+O68/T68*100</f>
        <v>99.65517028080329</v>
      </c>
      <c r="V68" s="79">
        <f>+S68/T68*100</f>
        <v>0.3448297191967056</v>
      </c>
      <c r="W68" s="10"/>
    </row>
    <row r="69" spans="1:23" ht="27">
      <c r="A69" s="18"/>
      <c r="B69" s="73">
        <v>3</v>
      </c>
      <c r="C69" s="73"/>
      <c r="D69" s="74"/>
      <c r="E69" s="75"/>
      <c r="F69" s="73"/>
      <c r="G69" s="73"/>
      <c r="H69" s="71"/>
      <c r="I69" s="92" t="s">
        <v>34</v>
      </c>
      <c r="J69" s="76"/>
      <c r="K69" s="77">
        <f aca="true" t="shared" si="9" ref="K69:N71">+K77</f>
        <v>127491825</v>
      </c>
      <c r="L69" s="77">
        <f t="shared" si="9"/>
        <v>88682284</v>
      </c>
      <c r="M69" s="77">
        <f t="shared" si="9"/>
        <v>1699029061</v>
      </c>
      <c r="N69" s="77">
        <f t="shared" si="9"/>
        <v>2367568</v>
      </c>
      <c r="O69" s="77">
        <f>+K69+L69+M69+N69</f>
        <v>1917570738</v>
      </c>
      <c r="P69" s="77">
        <f>+P77</f>
        <v>6000000</v>
      </c>
      <c r="Q69" s="77"/>
      <c r="R69" s="77"/>
      <c r="S69" s="77">
        <f>+P69+Q69+R69</f>
        <v>6000000</v>
      </c>
      <c r="T69" s="77">
        <f>+S69+O69</f>
        <v>1923570738</v>
      </c>
      <c r="U69" s="78">
        <f>+O69/T69*100</f>
        <v>99.68808009596579</v>
      </c>
      <c r="V69" s="79">
        <f>+S69/T69*100</f>
        <v>0.31191990403422326</v>
      </c>
      <c r="W69" s="10"/>
    </row>
    <row r="70" spans="1:23" ht="27">
      <c r="A70" s="18"/>
      <c r="B70" s="73">
        <v>3</v>
      </c>
      <c r="C70" s="73"/>
      <c r="D70" s="74"/>
      <c r="E70" s="75"/>
      <c r="F70" s="73"/>
      <c r="G70" s="73"/>
      <c r="H70" s="71"/>
      <c r="I70" s="92" t="s">
        <v>35</v>
      </c>
      <c r="J70" s="76"/>
      <c r="K70" s="77">
        <f t="shared" si="9"/>
        <v>122916428</v>
      </c>
      <c r="L70" s="77">
        <f t="shared" si="9"/>
        <v>81456396</v>
      </c>
      <c r="M70" s="77">
        <f t="shared" si="9"/>
        <v>1699029061</v>
      </c>
      <c r="N70" s="77">
        <f t="shared" si="9"/>
        <v>183679</v>
      </c>
      <c r="O70" s="77">
        <f>+K70+L70+M70+N70</f>
        <v>1903585564</v>
      </c>
      <c r="P70" s="77">
        <f>+P78</f>
        <v>1477438</v>
      </c>
      <c r="Q70" s="77"/>
      <c r="R70" s="77"/>
      <c r="S70" s="77">
        <f>+P70+Q70+R70</f>
        <v>1477438</v>
      </c>
      <c r="T70" s="77">
        <f>+S70+O70</f>
        <v>1905063002</v>
      </c>
      <c r="U70" s="78">
        <f>+O70/T70*100</f>
        <v>99.92244676430916</v>
      </c>
      <c r="V70" s="79">
        <f>+S70/T70*100</f>
        <v>0.07755323569083727</v>
      </c>
      <c r="W70" s="10"/>
    </row>
    <row r="71" spans="1:23" ht="27">
      <c r="A71" s="18"/>
      <c r="B71" s="73">
        <v>3</v>
      </c>
      <c r="C71" s="73"/>
      <c r="D71" s="74"/>
      <c r="E71" s="75"/>
      <c r="F71" s="73"/>
      <c r="G71" s="73"/>
      <c r="H71" s="71"/>
      <c r="I71" s="92" t="s">
        <v>36</v>
      </c>
      <c r="J71" s="76"/>
      <c r="K71" s="77">
        <f t="shared" si="9"/>
        <v>122916428</v>
      </c>
      <c r="L71" s="77">
        <f t="shared" si="9"/>
        <v>81456396</v>
      </c>
      <c r="M71" s="77">
        <f t="shared" si="9"/>
        <v>1699244240</v>
      </c>
      <c r="N71" s="77">
        <f t="shared" si="9"/>
        <v>183679</v>
      </c>
      <c r="O71" s="77">
        <f>+K71+L71+M71+N71</f>
        <v>1903800743</v>
      </c>
      <c r="P71" s="77">
        <f>+P79</f>
        <v>1477438</v>
      </c>
      <c r="Q71" s="77"/>
      <c r="R71" s="77"/>
      <c r="S71" s="77">
        <f>+P71+Q71+R71</f>
        <v>1477438</v>
      </c>
      <c r="T71" s="77">
        <f>+S71+O71</f>
        <v>1905278181</v>
      </c>
      <c r="U71" s="78">
        <f>+O71/T71*100</f>
        <v>99.92245552304469</v>
      </c>
      <c r="V71" s="79">
        <f>+S71/T71*100</f>
        <v>0.07754447695530503</v>
      </c>
      <c r="W71" s="10"/>
    </row>
    <row r="72" spans="1:23" ht="27">
      <c r="A72" s="18"/>
      <c r="B72" s="73">
        <v>3</v>
      </c>
      <c r="C72" s="73"/>
      <c r="D72" s="74"/>
      <c r="E72" s="75"/>
      <c r="F72" s="73"/>
      <c r="G72" s="73"/>
      <c r="H72" s="71"/>
      <c r="I72" s="92" t="s">
        <v>30</v>
      </c>
      <c r="J72" s="76"/>
      <c r="K72" s="95">
        <f aca="true" t="shared" si="10" ref="K72:P72">+K71/K68*100</f>
        <v>92.18853120494339</v>
      </c>
      <c r="L72" s="95">
        <f t="shared" si="10"/>
        <v>91.74041795612182</v>
      </c>
      <c r="M72" s="95">
        <f t="shared" si="10"/>
        <v>112.57000596223916</v>
      </c>
      <c r="N72" s="95">
        <f t="shared" si="10"/>
        <v>7.758129861528793</v>
      </c>
      <c r="O72" s="95">
        <f t="shared" si="10"/>
        <v>109.79311188192801</v>
      </c>
      <c r="P72" s="95">
        <f t="shared" si="10"/>
        <v>24.623966666666668</v>
      </c>
      <c r="Q72" s="77"/>
      <c r="R72" s="77"/>
      <c r="S72" s="95">
        <f>+S71/S68*100</f>
        <v>24.623966666666668</v>
      </c>
      <c r="T72" s="95">
        <f>+T71/T68*100</f>
        <v>109.49942335764</v>
      </c>
      <c r="U72" s="78"/>
      <c r="V72" s="79"/>
      <c r="W72" s="10"/>
    </row>
    <row r="73" spans="1:23" ht="27">
      <c r="A73" s="18"/>
      <c r="B73" s="73"/>
      <c r="C73" s="73"/>
      <c r="D73" s="74"/>
      <c r="E73" s="75"/>
      <c r="F73" s="73"/>
      <c r="G73" s="73"/>
      <c r="H73" s="71"/>
      <c r="I73" s="92" t="s">
        <v>31</v>
      </c>
      <c r="J73" s="76"/>
      <c r="K73" s="95">
        <f aca="true" t="shared" si="11" ref="K73:P73">+K71/K69*100</f>
        <v>96.41122322941098</v>
      </c>
      <c r="L73" s="95">
        <f t="shared" si="11"/>
        <v>91.85193741739894</v>
      </c>
      <c r="M73" s="95">
        <f t="shared" si="11"/>
        <v>100.01266482162896</v>
      </c>
      <c r="N73" s="95">
        <f t="shared" si="11"/>
        <v>7.758129861528793</v>
      </c>
      <c r="O73" s="95">
        <f t="shared" si="11"/>
        <v>99.28190419643336</v>
      </c>
      <c r="P73" s="95">
        <f t="shared" si="11"/>
        <v>24.623966666666668</v>
      </c>
      <c r="Q73" s="77"/>
      <c r="R73" s="77"/>
      <c r="S73" s="95">
        <f>+S71/S69*100</f>
        <v>24.623966666666668</v>
      </c>
      <c r="T73" s="95">
        <f>+T71/T69*100</f>
        <v>99.04903122933658</v>
      </c>
      <c r="U73" s="78"/>
      <c r="V73" s="79"/>
      <c r="W73" s="10"/>
    </row>
    <row r="74" spans="1:23" ht="27">
      <c r="A74" s="18"/>
      <c r="B74" s="73">
        <v>3</v>
      </c>
      <c r="C74" s="73"/>
      <c r="D74" s="74"/>
      <c r="E74" s="75"/>
      <c r="F74" s="73"/>
      <c r="G74" s="73"/>
      <c r="H74" s="71"/>
      <c r="I74" s="92"/>
      <c r="J74" s="76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8"/>
      <c r="V74" s="79"/>
      <c r="W74" s="10"/>
    </row>
    <row r="75" spans="1:23" ht="27">
      <c r="A75" s="18"/>
      <c r="B75" s="73">
        <v>3</v>
      </c>
      <c r="C75" s="73">
        <v>2</v>
      </c>
      <c r="D75" s="74"/>
      <c r="E75" s="75"/>
      <c r="F75" s="73"/>
      <c r="G75" s="73"/>
      <c r="H75" s="71"/>
      <c r="I75" s="92" t="s">
        <v>45</v>
      </c>
      <c r="J75" s="76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8"/>
      <c r="V75" s="79"/>
      <c r="W75" s="10"/>
    </row>
    <row r="76" spans="1:23" ht="27">
      <c r="A76" s="18"/>
      <c r="B76" s="73">
        <v>3</v>
      </c>
      <c r="C76" s="73">
        <v>2</v>
      </c>
      <c r="D76" s="74"/>
      <c r="E76" s="75"/>
      <c r="F76" s="73"/>
      <c r="G76" s="73"/>
      <c r="H76" s="71"/>
      <c r="I76" s="92" t="s">
        <v>33</v>
      </c>
      <c r="J76" s="76"/>
      <c r="K76" s="77">
        <f>+K84</f>
        <v>133331583</v>
      </c>
      <c r="L76" s="77">
        <f>+L84</f>
        <v>88790086</v>
      </c>
      <c r="M76" s="77">
        <f>+M84</f>
        <v>1509500000</v>
      </c>
      <c r="N76" s="77">
        <f>+N84</f>
        <v>2367568</v>
      </c>
      <c r="O76" s="77">
        <f>+K76+L76+M76+N76</f>
        <v>1733989237</v>
      </c>
      <c r="P76" s="77">
        <f>+P84</f>
        <v>6000000</v>
      </c>
      <c r="Q76" s="77"/>
      <c r="R76" s="77"/>
      <c r="S76" s="77">
        <f>+P76+Q76+R76</f>
        <v>6000000</v>
      </c>
      <c r="T76" s="77">
        <f>+S76+O76</f>
        <v>1739989237</v>
      </c>
      <c r="U76" s="78">
        <f>+O76/T76*100</f>
        <v>99.65517028080329</v>
      </c>
      <c r="V76" s="79">
        <f>+S76/T76*100</f>
        <v>0.3448297191967056</v>
      </c>
      <c r="W76" s="10"/>
    </row>
    <row r="77" spans="1:23" ht="27">
      <c r="A77" s="18"/>
      <c r="B77" s="73">
        <v>3</v>
      </c>
      <c r="C77" s="73">
        <v>2</v>
      </c>
      <c r="D77" s="74"/>
      <c r="E77" s="75"/>
      <c r="F77" s="73"/>
      <c r="G77" s="73"/>
      <c r="H77" s="71"/>
      <c r="I77" s="92" t="s">
        <v>34</v>
      </c>
      <c r="J77" s="76"/>
      <c r="K77" s="77">
        <f aca="true" t="shared" si="12" ref="K77:N79">+K85</f>
        <v>127491825</v>
      </c>
      <c r="L77" s="77">
        <f t="shared" si="12"/>
        <v>88682284</v>
      </c>
      <c r="M77" s="77">
        <f t="shared" si="12"/>
        <v>1699029061</v>
      </c>
      <c r="N77" s="77">
        <f t="shared" si="12"/>
        <v>2367568</v>
      </c>
      <c r="O77" s="77">
        <f>+K77+L77+M77+N77</f>
        <v>1917570738</v>
      </c>
      <c r="P77" s="77">
        <f>+P85</f>
        <v>6000000</v>
      </c>
      <c r="Q77" s="77"/>
      <c r="R77" s="77"/>
      <c r="S77" s="77">
        <f>+P77+Q77+R77</f>
        <v>6000000</v>
      </c>
      <c r="T77" s="77">
        <f>+S77+O77</f>
        <v>1923570738</v>
      </c>
      <c r="U77" s="78">
        <f>+O77/T77*100</f>
        <v>99.68808009596579</v>
      </c>
      <c r="V77" s="79">
        <f>+S77/T77*100</f>
        <v>0.31191990403422326</v>
      </c>
      <c r="W77" s="10"/>
    </row>
    <row r="78" spans="1:23" ht="27">
      <c r="A78" s="18"/>
      <c r="B78" s="73">
        <v>3</v>
      </c>
      <c r="C78" s="73">
        <v>2</v>
      </c>
      <c r="D78" s="74"/>
      <c r="E78" s="75"/>
      <c r="F78" s="73"/>
      <c r="G78" s="73"/>
      <c r="H78" s="71"/>
      <c r="I78" s="92" t="s">
        <v>35</v>
      </c>
      <c r="J78" s="76"/>
      <c r="K78" s="77">
        <f t="shared" si="12"/>
        <v>122916428</v>
      </c>
      <c r="L78" s="77">
        <f t="shared" si="12"/>
        <v>81456396</v>
      </c>
      <c r="M78" s="77">
        <f t="shared" si="12"/>
        <v>1699029061</v>
      </c>
      <c r="N78" s="77">
        <f t="shared" si="12"/>
        <v>183679</v>
      </c>
      <c r="O78" s="77">
        <f>+K78+L78+M78+N78</f>
        <v>1903585564</v>
      </c>
      <c r="P78" s="77">
        <f>+P86</f>
        <v>1477438</v>
      </c>
      <c r="Q78" s="77"/>
      <c r="R78" s="77"/>
      <c r="S78" s="77">
        <f>+P78+Q78+R78</f>
        <v>1477438</v>
      </c>
      <c r="T78" s="77">
        <f>+S78+O78</f>
        <v>1905063002</v>
      </c>
      <c r="U78" s="78">
        <f>+O78/T78*100</f>
        <v>99.92244676430916</v>
      </c>
      <c r="V78" s="79">
        <f>+S78/T78*100</f>
        <v>0.07755323569083727</v>
      </c>
      <c r="W78" s="10"/>
    </row>
    <row r="79" spans="1:23" ht="27">
      <c r="A79" s="18"/>
      <c r="B79" s="73">
        <v>3</v>
      </c>
      <c r="C79" s="73">
        <v>2</v>
      </c>
      <c r="D79" s="74"/>
      <c r="E79" s="75"/>
      <c r="F79" s="73"/>
      <c r="G79" s="73"/>
      <c r="H79" s="71"/>
      <c r="I79" s="92" t="s">
        <v>36</v>
      </c>
      <c r="J79" s="76"/>
      <c r="K79" s="77">
        <f t="shared" si="12"/>
        <v>122916428</v>
      </c>
      <c r="L79" s="77">
        <f t="shared" si="12"/>
        <v>81456396</v>
      </c>
      <c r="M79" s="77">
        <f t="shared" si="12"/>
        <v>1699244240</v>
      </c>
      <c r="N79" s="77">
        <f t="shared" si="12"/>
        <v>183679</v>
      </c>
      <c r="O79" s="77">
        <f>+K79+L79+M79+N79</f>
        <v>1903800743</v>
      </c>
      <c r="P79" s="77">
        <f>+P87</f>
        <v>1477438</v>
      </c>
      <c r="Q79" s="77"/>
      <c r="R79" s="77"/>
      <c r="S79" s="77">
        <f>+P79+Q79+R79</f>
        <v>1477438</v>
      </c>
      <c r="T79" s="77">
        <f>+S79+O79</f>
        <v>1905278181</v>
      </c>
      <c r="U79" s="78">
        <f>+O79/T79*100</f>
        <v>99.92245552304469</v>
      </c>
      <c r="V79" s="79">
        <f>+S79/T79*100</f>
        <v>0.07754447695530503</v>
      </c>
      <c r="W79" s="10"/>
    </row>
    <row r="80" spans="1:23" ht="27">
      <c r="A80" s="18"/>
      <c r="B80" s="73">
        <v>3</v>
      </c>
      <c r="C80" s="73">
        <v>2</v>
      </c>
      <c r="D80" s="74"/>
      <c r="E80" s="75"/>
      <c r="F80" s="73"/>
      <c r="G80" s="73"/>
      <c r="H80" s="71"/>
      <c r="I80" s="92" t="s">
        <v>30</v>
      </c>
      <c r="J80" s="76"/>
      <c r="K80" s="95">
        <f aca="true" t="shared" si="13" ref="K80:P80">+K79/K76*100</f>
        <v>92.18853120494339</v>
      </c>
      <c r="L80" s="95">
        <f t="shared" si="13"/>
        <v>91.74041795612182</v>
      </c>
      <c r="M80" s="95">
        <f t="shared" si="13"/>
        <v>112.57000596223916</v>
      </c>
      <c r="N80" s="95">
        <f t="shared" si="13"/>
        <v>7.758129861528793</v>
      </c>
      <c r="O80" s="95">
        <f t="shared" si="13"/>
        <v>109.79311188192801</v>
      </c>
      <c r="P80" s="95">
        <f t="shared" si="13"/>
        <v>24.623966666666668</v>
      </c>
      <c r="Q80" s="77"/>
      <c r="R80" s="77"/>
      <c r="S80" s="95">
        <f>+S79/S76*100</f>
        <v>24.623966666666668</v>
      </c>
      <c r="T80" s="95">
        <f>+T79/T76*100</f>
        <v>109.49942335764</v>
      </c>
      <c r="U80" s="78"/>
      <c r="V80" s="79"/>
      <c r="W80" s="10"/>
    </row>
    <row r="81" spans="1:23" ht="27">
      <c r="A81" s="18"/>
      <c r="B81" s="73">
        <v>3</v>
      </c>
      <c r="C81" s="73">
        <v>2</v>
      </c>
      <c r="D81" s="74"/>
      <c r="E81" s="75"/>
      <c r="F81" s="73"/>
      <c r="G81" s="73"/>
      <c r="H81" s="71"/>
      <c r="I81" s="92" t="s">
        <v>31</v>
      </c>
      <c r="J81" s="76"/>
      <c r="K81" s="95">
        <f aca="true" t="shared" si="14" ref="K81:P81">+K79/K77*100</f>
        <v>96.41122322941098</v>
      </c>
      <c r="L81" s="95">
        <f t="shared" si="14"/>
        <v>91.85193741739894</v>
      </c>
      <c r="M81" s="95">
        <f t="shared" si="14"/>
        <v>100.01266482162896</v>
      </c>
      <c r="N81" s="95">
        <f t="shared" si="14"/>
        <v>7.758129861528793</v>
      </c>
      <c r="O81" s="95">
        <f t="shared" si="14"/>
        <v>99.28190419643336</v>
      </c>
      <c r="P81" s="95">
        <f t="shared" si="14"/>
        <v>24.623966666666668</v>
      </c>
      <c r="Q81" s="77"/>
      <c r="R81" s="77"/>
      <c r="S81" s="95">
        <f>+S79/S77*100</f>
        <v>24.623966666666668</v>
      </c>
      <c r="T81" s="95">
        <f>+T79/T77*100</f>
        <v>99.04903122933658</v>
      </c>
      <c r="U81" s="78"/>
      <c r="V81" s="79"/>
      <c r="W81" s="10"/>
    </row>
    <row r="82" spans="1:23" ht="27">
      <c r="A82" s="18"/>
      <c r="B82" s="73"/>
      <c r="C82" s="73"/>
      <c r="D82" s="74"/>
      <c r="E82" s="75"/>
      <c r="F82" s="73"/>
      <c r="G82" s="73"/>
      <c r="H82" s="71"/>
      <c r="I82" s="92"/>
      <c r="J82" s="76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8"/>
      <c r="V82" s="79"/>
      <c r="W82" s="10"/>
    </row>
    <row r="83" spans="1:23" ht="54">
      <c r="A83" s="18"/>
      <c r="B83" s="73">
        <v>3</v>
      </c>
      <c r="C83" s="73">
        <v>2</v>
      </c>
      <c r="D83" s="74">
        <v>6</v>
      </c>
      <c r="E83" s="75"/>
      <c r="F83" s="73"/>
      <c r="G83" s="73"/>
      <c r="H83" s="71"/>
      <c r="I83" s="92" t="s">
        <v>46</v>
      </c>
      <c r="J83" s="76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8"/>
      <c r="V83" s="79"/>
      <c r="W83" s="10"/>
    </row>
    <row r="84" spans="1:23" ht="27">
      <c r="A84" s="18"/>
      <c r="B84" s="73">
        <v>3</v>
      </c>
      <c r="C84" s="73">
        <v>2</v>
      </c>
      <c r="D84" s="74">
        <v>6</v>
      </c>
      <c r="E84" s="75"/>
      <c r="F84" s="73"/>
      <c r="G84" s="73"/>
      <c r="H84" s="71"/>
      <c r="I84" s="92" t="s">
        <v>33</v>
      </c>
      <c r="J84" s="76"/>
      <c r="K84" s="77">
        <f>+K108+K132+K148+K164+K188</f>
        <v>133331583</v>
      </c>
      <c r="L84" s="77">
        <f>+L108+L132+L148+L164+L188</f>
        <v>88790086</v>
      </c>
      <c r="M84" s="77">
        <f>+M108+M132+M148+M164+M188</f>
        <v>1509500000</v>
      </c>
      <c r="N84" s="77">
        <f>+N108+N132+N148+N164+N188</f>
        <v>2367568</v>
      </c>
      <c r="O84" s="77">
        <f>+K84+L84+M84+N84</f>
        <v>1733989237</v>
      </c>
      <c r="P84" s="77">
        <f>+P108+P132+P148+P164+P188</f>
        <v>6000000</v>
      </c>
      <c r="Q84" s="77"/>
      <c r="R84" s="77"/>
      <c r="S84" s="77">
        <f>+P84+Q84+R84</f>
        <v>6000000</v>
      </c>
      <c r="T84" s="77">
        <f>+S84+O84</f>
        <v>1739989237</v>
      </c>
      <c r="U84" s="78">
        <f>+O84/T84*100</f>
        <v>99.65517028080329</v>
      </c>
      <c r="V84" s="79">
        <f>+S84/T84*100</f>
        <v>0.3448297191967056</v>
      </c>
      <c r="W84" s="10"/>
    </row>
    <row r="85" spans="1:23" ht="27">
      <c r="A85" s="18"/>
      <c r="B85" s="73">
        <v>3</v>
      </c>
      <c r="C85" s="73">
        <v>2</v>
      </c>
      <c r="D85" s="74">
        <v>6</v>
      </c>
      <c r="E85" s="75"/>
      <c r="F85" s="73"/>
      <c r="G85" s="73"/>
      <c r="H85" s="71"/>
      <c r="I85" s="92" t="s">
        <v>34</v>
      </c>
      <c r="J85" s="76"/>
      <c r="K85" s="77">
        <f aca="true" t="shared" si="15" ref="K85:N87">+K109+K133+K149+K165+K189</f>
        <v>127491825</v>
      </c>
      <c r="L85" s="77">
        <f t="shared" si="15"/>
        <v>88682284</v>
      </c>
      <c r="M85" s="77">
        <f t="shared" si="15"/>
        <v>1699029061</v>
      </c>
      <c r="N85" s="77">
        <f t="shared" si="15"/>
        <v>2367568</v>
      </c>
      <c r="O85" s="77">
        <f>+K85+L85+M85+N85</f>
        <v>1917570738</v>
      </c>
      <c r="P85" s="77">
        <f>+P109+P133+P149+P165+P189</f>
        <v>6000000</v>
      </c>
      <c r="Q85" s="77"/>
      <c r="R85" s="77"/>
      <c r="S85" s="77">
        <f>+P85+Q85+R85</f>
        <v>6000000</v>
      </c>
      <c r="T85" s="77">
        <f>+S85+O85</f>
        <v>1923570738</v>
      </c>
      <c r="U85" s="78">
        <f>+O85/T85*100</f>
        <v>99.68808009596579</v>
      </c>
      <c r="V85" s="79">
        <f>+S85/T85*100</f>
        <v>0.31191990403422326</v>
      </c>
      <c r="W85" s="10"/>
    </row>
    <row r="86" spans="1:23" ht="27">
      <c r="A86" s="18"/>
      <c r="B86" s="73">
        <v>3</v>
      </c>
      <c r="C86" s="73">
        <v>2</v>
      </c>
      <c r="D86" s="74">
        <v>6</v>
      </c>
      <c r="E86" s="75"/>
      <c r="F86" s="73"/>
      <c r="G86" s="73"/>
      <c r="H86" s="71"/>
      <c r="I86" s="92" t="s">
        <v>35</v>
      </c>
      <c r="J86" s="76"/>
      <c r="K86" s="77">
        <f t="shared" si="15"/>
        <v>122916428</v>
      </c>
      <c r="L86" s="77">
        <f t="shared" si="15"/>
        <v>81456396</v>
      </c>
      <c r="M86" s="77">
        <f t="shared" si="15"/>
        <v>1699029061</v>
      </c>
      <c r="N86" s="77">
        <f t="shared" si="15"/>
        <v>183679</v>
      </c>
      <c r="O86" s="77">
        <f>+K86+L86+M86+N86</f>
        <v>1903585564</v>
      </c>
      <c r="P86" s="77">
        <f>+P110+P134+P150+P166+P190</f>
        <v>1477438</v>
      </c>
      <c r="Q86" s="77"/>
      <c r="R86" s="77"/>
      <c r="S86" s="77">
        <f>+P86+Q86+R86</f>
        <v>1477438</v>
      </c>
      <c r="T86" s="77">
        <f>+S86+O86</f>
        <v>1905063002</v>
      </c>
      <c r="U86" s="78">
        <f>+O86/T86*100</f>
        <v>99.92244676430916</v>
      </c>
      <c r="V86" s="79">
        <f>+S86/T86*100</f>
        <v>0.07755323569083727</v>
      </c>
      <c r="W86" s="10"/>
    </row>
    <row r="87" spans="1:23" ht="27">
      <c r="A87" s="18"/>
      <c r="B87" s="73">
        <v>3</v>
      </c>
      <c r="C87" s="73">
        <v>2</v>
      </c>
      <c r="D87" s="74">
        <v>6</v>
      </c>
      <c r="E87" s="75"/>
      <c r="F87" s="73"/>
      <c r="G87" s="73"/>
      <c r="H87" s="71"/>
      <c r="I87" s="92" t="s">
        <v>36</v>
      </c>
      <c r="J87" s="76"/>
      <c r="K87" s="77">
        <f t="shared" si="15"/>
        <v>122916428</v>
      </c>
      <c r="L87" s="77">
        <f t="shared" si="15"/>
        <v>81456396</v>
      </c>
      <c r="M87" s="77">
        <f t="shared" si="15"/>
        <v>1699244240</v>
      </c>
      <c r="N87" s="77">
        <f t="shared" si="15"/>
        <v>183679</v>
      </c>
      <c r="O87" s="77">
        <f>+K87+L87+M87+N87</f>
        <v>1903800743</v>
      </c>
      <c r="P87" s="77">
        <f>+P111+P135+P151+P167+P191</f>
        <v>1477438</v>
      </c>
      <c r="Q87" s="77"/>
      <c r="R87" s="77"/>
      <c r="S87" s="77">
        <f>+P87+Q87+R87</f>
        <v>1477438</v>
      </c>
      <c r="T87" s="77">
        <f>+S87+O87</f>
        <v>1905278181</v>
      </c>
      <c r="U87" s="78">
        <f>+O87/T87*100</f>
        <v>99.92245552304469</v>
      </c>
      <c r="V87" s="79">
        <f>+S87/T87*100</f>
        <v>0.07754447695530503</v>
      </c>
      <c r="W87" s="10"/>
    </row>
    <row r="88" spans="1:23" ht="27">
      <c r="A88" s="18"/>
      <c r="B88" s="73">
        <v>3</v>
      </c>
      <c r="C88" s="73">
        <v>2</v>
      </c>
      <c r="D88" s="74">
        <v>6</v>
      </c>
      <c r="E88" s="75"/>
      <c r="F88" s="73"/>
      <c r="G88" s="73"/>
      <c r="H88" s="71"/>
      <c r="I88" s="92" t="s">
        <v>30</v>
      </c>
      <c r="J88" s="76"/>
      <c r="K88" s="95">
        <f aca="true" t="shared" si="16" ref="K88:P88">+K87/K84*100</f>
        <v>92.18853120494339</v>
      </c>
      <c r="L88" s="95">
        <f t="shared" si="16"/>
        <v>91.74041795612182</v>
      </c>
      <c r="M88" s="95">
        <f t="shared" si="16"/>
        <v>112.57000596223916</v>
      </c>
      <c r="N88" s="95">
        <f t="shared" si="16"/>
        <v>7.758129861528793</v>
      </c>
      <c r="O88" s="95">
        <f t="shared" si="16"/>
        <v>109.79311188192801</v>
      </c>
      <c r="P88" s="95">
        <f t="shared" si="16"/>
        <v>24.623966666666668</v>
      </c>
      <c r="Q88" s="95"/>
      <c r="R88" s="95"/>
      <c r="S88" s="95">
        <f>+S87/S84*100</f>
        <v>24.623966666666668</v>
      </c>
      <c r="T88" s="95">
        <f>+T87/T84*100</f>
        <v>109.49942335764</v>
      </c>
      <c r="U88" s="78"/>
      <c r="V88" s="79"/>
      <c r="W88" s="10"/>
    </row>
    <row r="89" spans="1:23" ht="27">
      <c r="A89" s="18"/>
      <c r="B89" s="73">
        <v>3</v>
      </c>
      <c r="C89" s="73">
        <v>2</v>
      </c>
      <c r="D89" s="74">
        <v>6</v>
      </c>
      <c r="E89" s="75"/>
      <c r="F89" s="73"/>
      <c r="G89" s="73"/>
      <c r="H89" s="71"/>
      <c r="I89" s="92" t="s">
        <v>31</v>
      </c>
      <c r="J89" s="76"/>
      <c r="K89" s="95">
        <f aca="true" t="shared" si="17" ref="K89:P89">+K87/K85*100</f>
        <v>96.41122322941098</v>
      </c>
      <c r="L89" s="95">
        <f t="shared" si="17"/>
        <v>91.85193741739894</v>
      </c>
      <c r="M89" s="95">
        <f t="shared" si="17"/>
        <v>100.01266482162896</v>
      </c>
      <c r="N89" s="95">
        <f t="shared" si="17"/>
        <v>7.758129861528793</v>
      </c>
      <c r="O89" s="95">
        <f t="shared" si="17"/>
        <v>99.28190419643336</v>
      </c>
      <c r="P89" s="95">
        <f t="shared" si="17"/>
        <v>24.623966666666668</v>
      </c>
      <c r="Q89" s="95"/>
      <c r="R89" s="95"/>
      <c r="S89" s="95">
        <f>+S87/S85*100</f>
        <v>24.623966666666668</v>
      </c>
      <c r="T89" s="95">
        <f>+T87/T85*100</f>
        <v>99.04903122933658</v>
      </c>
      <c r="U89" s="78"/>
      <c r="V89" s="79"/>
      <c r="W89" s="10"/>
    </row>
    <row r="90" spans="1:23" ht="27">
      <c r="A90" s="18"/>
      <c r="B90" s="73"/>
      <c r="C90" s="73"/>
      <c r="D90" s="74"/>
      <c r="E90" s="75"/>
      <c r="F90" s="73"/>
      <c r="G90" s="73"/>
      <c r="H90" s="71"/>
      <c r="I90" s="92"/>
      <c r="J90" s="76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8"/>
      <c r="V90" s="79"/>
      <c r="W90" s="10"/>
    </row>
    <row r="91" spans="1:23" ht="27">
      <c r="A91" s="18"/>
      <c r="B91" s="73">
        <v>3</v>
      </c>
      <c r="C91" s="73">
        <v>2</v>
      </c>
      <c r="D91" s="74">
        <v>6</v>
      </c>
      <c r="E91" s="75">
        <v>2</v>
      </c>
      <c r="F91" s="73"/>
      <c r="G91" s="73"/>
      <c r="H91" s="71"/>
      <c r="I91" s="92" t="s">
        <v>47</v>
      </c>
      <c r="J91" s="76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8"/>
      <c r="V91" s="79"/>
      <c r="W91" s="10"/>
    </row>
    <row r="92" spans="1:23" ht="27">
      <c r="A92" s="18"/>
      <c r="B92" s="73">
        <v>3</v>
      </c>
      <c r="C92" s="73">
        <v>2</v>
      </c>
      <c r="D92" s="74">
        <v>6</v>
      </c>
      <c r="E92" s="75">
        <v>2</v>
      </c>
      <c r="F92" s="73"/>
      <c r="G92" s="73"/>
      <c r="H92" s="71"/>
      <c r="I92" s="92" t="s">
        <v>33</v>
      </c>
      <c r="J92" s="76"/>
      <c r="K92" s="77">
        <f aca="true" t="shared" si="18" ref="K92:N95">+K100</f>
        <v>41445373</v>
      </c>
      <c r="L92" s="77">
        <f t="shared" si="18"/>
        <v>1775194</v>
      </c>
      <c r="M92" s="77">
        <f t="shared" si="18"/>
        <v>0</v>
      </c>
      <c r="N92" s="77">
        <f t="shared" si="18"/>
        <v>2199996</v>
      </c>
      <c r="O92" s="77">
        <f>+K92+L92+M92+N92</f>
        <v>45420563</v>
      </c>
      <c r="P92" s="77"/>
      <c r="Q92" s="77"/>
      <c r="R92" s="77"/>
      <c r="S92" s="77"/>
      <c r="T92" s="77">
        <f>+S92+O92</f>
        <v>45420563</v>
      </c>
      <c r="U92" s="78">
        <v>100</v>
      </c>
      <c r="V92" s="79"/>
      <c r="W92" s="10"/>
    </row>
    <row r="93" spans="1:23" ht="27">
      <c r="A93" s="18"/>
      <c r="B93" s="73">
        <v>3</v>
      </c>
      <c r="C93" s="73">
        <v>2</v>
      </c>
      <c r="D93" s="74">
        <v>6</v>
      </c>
      <c r="E93" s="75">
        <v>2</v>
      </c>
      <c r="F93" s="73"/>
      <c r="G93" s="73"/>
      <c r="H93" s="71"/>
      <c r="I93" s="92" t="s">
        <v>34</v>
      </c>
      <c r="J93" s="76"/>
      <c r="K93" s="77">
        <f t="shared" si="18"/>
        <v>41445373</v>
      </c>
      <c r="L93" s="77">
        <f t="shared" si="18"/>
        <v>1761459</v>
      </c>
      <c r="M93" s="77">
        <f t="shared" si="18"/>
        <v>0</v>
      </c>
      <c r="N93" s="77">
        <f t="shared" si="18"/>
        <v>2199996</v>
      </c>
      <c r="O93" s="77">
        <f>+K93+L93+M93+N93</f>
        <v>45406828</v>
      </c>
      <c r="P93" s="77"/>
      <c r="Q93" s="77"/>
      <c r="R93" s="77"/>
      <c r="S93" s="77"/>
      <c r="T93" s="77">
        <f>+S93+O93</f>
        <v>45406828</v>
      </c>
      <c r="U93" s="78">
        <v>100</v>
      </c>
      <c r="V93" s="79"/>
      <c r="W93" s="10"/>
    </row>
    <row r="94" spans="1:23" ht="27">
      <c r="A94" s="18"/>
      <c r="B94" s="73">
        <v>3</v>
      </c>
      <c r="C94" s="73">
        <v>2</v>
      </c>
      <c r="D94" s="74">
        <v>6</v>
      </c>
      <c r="E94" s="75">
        <v>2</v>
      </c>
      <c r="F94" s="73"/>
      <c r="G94" s="73"/>
      <c r="H94" s="71"/>
      <c r="I94" s="92" t="s">
        <v>35</v>
      </c>
      <c r="J94" s="76"/>
      <c r="K94" s="77">
        <f t="shared" si="18"/>
        <v>41445373</v>
      </c>
      <c r="L94" s="77">
        <f t="shared" si="18"/>
        <v>2339972</v>
      </c>
      <c r="M94" s="77">
        <f t="shared" si="18"/>
        <v>0</v>
      </c>
      <c r="N94" s="77">
        <f t="shared" si="18"/>
        <v>0</v>
      </c>
      <c r="O94" s="77">
        <f>+K94+L94+M94+N94</f>
        <v>43785345</v>
      </c>
      <c r="P94" s="77"/>
      <c r="Q94" s="77"/>
      <c r="R94" s="77"/>
      <c r="S94" s="77"/>
      <c r="T94" s="77">
        <f>+S94+O94</f>
        <v>43785345</v>
      </c>
      <c r="U94" s="78">
        <v>100</v>
      </c>
      <c r="V94" s="79"/>
      <c r="W94" s="10"/>
    </row>
    <row r="95" spans="1:23" ht="27">
      <c r="A95" s="18"/>
      <c r="B95" s="73">
        <v>3</v>
      </c>
      <c r="C95" s="73">
        <v>2</v>
      </c>
      <c r="D95" s="74">
        <v>6</v>
      </c>
      <c r="E95" s="75">
        <v>2</v>
      </c>
      <c r="F95" s="73"/>
      <c r="G95" s="73"/>
      <c r="H95" s="71"/>
      <c r="I95" s="92" t="s">
        <v>36</v>
      </c>
      <c r="J95" s="76"/>
      <c r="K95" s="77">
        <f t="shared" si="18"/>
        <v>41445373</v>
      </c>
      <c r="L95" s="77">
        <f t="shared" si="18"/>
        <v>2339972</v>
      </c>
      <c r="M95" s="77">
        <f t="shared" si="18"/>
        <v>0</v>
      </c>
      <c r="N95" s="77">
        <f t="shared" si="18"/>
        <v>0</v>
      </c>
      <c r="O95" s="77">
        <f>+K95+L95+M95+N95</f>
        <v>43785345</v>
      </c>
      <c r="P95" s="77"/>
      <c r="Q95" s="77"/>
      <c r="R95" s="77"/>
      <c r="S95" s="77"/>
      <c r="T95" s="77">
        <f>+S95+O95</f>
        <v>43785345</v>
      </c>
      <c r="U95" s="78">
        <v>100</v>
      </c>
      <c r="V95" s="79"/>
      <c r="W95" s="10"/>
    </row>
    <row r="96" spans="1:23" ht="27">
      <c r="A96" s="18"/>
      <c r="B96" s="73">
        <v>3</v>
      </c>
      <c r="C96" s="73">
        <v>2</v>
      </c>
      <c r="D96" s="74">
        <v>6</v>
      </c>
      <c r="E96" s="75">
        <v>2</v>
      </c>
      <c r="F96" s="73"/>
      <c r="G96" s="73"/>
      <c r="H96" s="71"/>
      <c r="I96" s="92" t="s">
        <v>30</v>
      </c>
      <c r="J96" s="76"/>
      <c r="K96" s="95">
        <f>+K95/K92*100</f>
        <v>100</v>
      </c>
      <c r="L96" s="95">
        <f>+L95/L92*100</f>
        <v>131.81500162799108</v>
      </c>
      <c r="M96" s="95"/>
      <c r="N96" s="95"/>
      <c r="O96" s="95">
        <f>+O95/O92*100</f>
        <v>96.39982886165458</v>
      </c>
      <c r="P96" s="77"/>
      <c r="Q96" s="77"/>
      <c r="R96" s="77"/>
      <c r="S96" s="77"/>
      <c r="T96" s="95">
        <f>+T95/T92*100</f>
        <v>96.39982886165458</v>
      </c>
      <c r="U96" s="78"/>
      <c r="V96" s="79"/>
      <c r="W96" s="10"/>
    </row>
    <row r="97" spans="1:23" ht="27">
      <c r="A97" s="18"/>
      <c r="B97" s="73">
        <v>3</v>
      </c>
      <c r="C97" s="73">
        <v>2</v>
      </c>
      <c r="D97" s="74">
        <v>6</v>
      </c>
      <c r="E97" s="75">
        <v>2</v>
      </c>
      <c r="F97" s="73"/>
      <c r="G97" s="73"/>
      <c r="H97" s="71"/>
      <c r="I97" s="92" t="s">
        <v>31</v>
      </c>
      <c r="J97" s="76"/>
      <c r="K97" s="95">
        <f>+K95/K93*100</f>
        <v>100</v>
      </c>
      <c r="L97" s="95">
        <f>+L95/L93*100</f>
        <v>132.84283085782863</v>
      </c>
      <c r="M97" s="95"/>
      <c r="N97" s="95"/>
      <c r="O97" s="95">
        <f>+O95/O93*100</f>
        <v>96.42898860937831</v>
      </c>
      <c r="P97" s="77"/>
      <c r="Q97" s="77"/>
      <c r="R97" s="77"/>
      <c r="S97" s="77"/>
      <c r="T97" s="95">
        <f>+T95/T93*100</f>
        <v>96.42898860937831</v>
      </c>
      <c r="U97" s="78"/>
      <c r="V97" s="79"/>
      <c r="W97" s="10"/>
    </row>
    <row r="98" spans="1:23" ht="27">
      <c r="A98" s="18"/>
      <c r="B98" s="73"/>
      <c r="C98" s="73"/>
      <c r="D98" s="74"/>
      <c r="E98" s="75"/>
      <c r="F98" s="73"/>
      <c r="G98" s="73"/>
      <c r="H98" s="71"/>
      <c r="I98" s="92"/>
      <c r="J98" s="76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8"/>
      <c r="V98" s="79"/>
      <c r="W98" s="10"/>
    </row>
    <row r="99" spans="1:23" ht="27">
      <c r="A99" s="18"/>
      <c r="B99" s="73">
        <v>3</v>
      </c>
      <c r="C99" s="73">
        <v>2</v>
      </c>
      <c r="D99" s="74">
        <v>6</v>
      </c>
      <c r="E99" s="75">
        <v>2</v>
      </c>
      <c r="F99" s="73" t="s">
        <v>48</v>
      </c>
      <c r="G99" s="73"/>
      <c r="H99" s="71"/>
      <c r="I99" s="92" t="s">
        <v>49</v>
      </c>
      <c r="J99" s="76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8"/>
      <c r="V99" s="79"/>
      <c r="W99" s="10"/>
    </row>
    <row r="100" spans="1:23" ht="27">
      <c r="A100" s="18"/>
      <c r="B100" s="73">
        <v>3</v>
      </c>
      <c r="C100" s="73">
        <v>2</v>
      </c>
      <c r="D100" s="74">
        <v>6</v>
      </c>
      <c r="E100" s="75">
        <v>2</v>
      </c>
      <c r="F100" s="73" t="s">
        <v>48</v>
      </c>
      <c r="G100" s="73"/>
      <c r="H100" s="71"/>
      <c r="I100" s="92" t="s">
        <v>33</v>
      </c>
      <c r="J100" s="76"/>
      <c r="K100" s="77">
        <v>41445373</v>
      </c>
      <c r="L100" s="77">
        <v>1775194</v>
      </c>
      <c r="M100" s="77"/>
      <c r="N100" s="77">
        <v>2199996</v>
      </c>
      <c r="O100" s="77">
        <f>+K100+L100+M100+N100</f>
        <v>45420563</v>
      </c>
      <c r="P100" s="77"/>
      <c r="Q100" s="77"/>
      <c r="R100" s="77"/>
      <c r="S100" s="77"/>
      <c r="T100" s="77">
        <f>+S100+O100</f>
        <v>45420563</v>
      </c>
      <c r="U100" s="78">
        <v>100</v>
      </c>
      <c r="V100" s="79"/>
      <c r="W100" s="10"/>
    </row>
    <row r="101" spans="1:23" ht="27">
      <c r="A101" s="18"/>
      <c r="B101" s="73">
        <v>3</v>
      </c>
      <c r="C101" s="73">
        <v>2</v>
      </c>
      <c r="D101" s="74">
        <v>6</v>
      </c>
      <c r="E101" s="75">
        <v>2</v>
      </c>
      <c r="F101" s="73" t="s">
        <v>48</v>
      </c>
      <c r="G101" s="73"/>
      <c r="H101" s="71"/>
      <c r="I101" s="92" t="s">
        <v>34</v>
      </c>
      <c r="J101" s="76"/>
      <c r="K101" s="77">
        <v>41445373</v>
      </c>
      <c r="L101" s="77">
        <v>1761459</v>
      </c>
      <c r="M101" s="77"/>
      <c r="N101" s="77">
        <v>2199996</v>
      </c>
      <c r="O101" s="77">
        <f>+K101+L101+M101+N101</f>
        <v>45406828</v>
      </c>
      <c r="P101" s="77"/>
      <c r="Q101" s="77"/>
      <c r="R101" s="77"/>
      <c r="S101" s="77"/>
      <c r="T101" s="77">
        <f>+S101+O101</f>
        <v>45406828</v>
      </c>
      <c r="U101" s="78">
        <v>100</v>
      </c>
      <c r="V101" s="79"/>
      <c r="W101" s="10"/>
    </row>
    <row r="102" spans="1:23" ht="27">
      <c r="A102" s="18"/>
      <c r="B102" s="73">
        <v>3</v>
      </c>
      <c r="C102" s="73">
        <v>2</v>
      </c>
      <c r="D102" s="74">
        <v>6</v>
      </c>
      <c r="E102" s="75">
        <v>2</v>
      </c>
      <c r="F102" s="73" t="s">
        <v>48</v>
      </c>
      <c r="G102" s="73"/>
      <c r="H102" s="71"/>
      <c r="I102" s="92" t="s">
        <v>35</v>
      </c>
      <c r="J102" s="76"/>
      <c r="K102" s="77">
        <v>41445373</v>
      </c>
      <c r="L102" s="77">
        <f>2050359+289613</f>
        <v>2339972</v>
      </c>
      <c r="M102" s="77"/>
      <c r="N102" s="77"/>
      <c r="O102" s="77">
        <f>+K102+L102+M102+N102</f>
        <v>43785345</v>
      </c>
      <c r="P102" s="77"/>
      <c r="Q102" s="77"/>
      <c r="R102" s="77"/>
      <c r="S102" s="77"/>
      <c r="T102" s="77">
        <f>+S102+O102</f>
        <v>43785345</v>
      </c>
      <c r="U102" s="78">
        <v>100</v>
      </c>
      <c r="V102" s="79"/>
      <c r="W102" s="10"/>
    </row>
    <row r="103" spans="1:23" ht="27">
      <c r="A103" s="18"/>
      <c r="B103" s="73">
        <v>3</v>
      </c>
      <c r="C103" s="73">
        <v>2</v>
      </c>
      <c r="D103" s="74">
        <v>6</v>
      </c>
      <c r="E103" s="75">
        <v>2</v>
      </c>
      <c r="F103" s="73" t="s">
        <v>48</v>
      </c>
      <c r="G103" s="73"/>
      <c r="H103" s="71"/>
      <c r="I103" s="92" t="s">
        <v>36</v>
      </c>
      <c r="J103" s="76"/>
      <c r="K103" s="77">
        <v>41445373</v>
      </c>
      <c r="L103" s="77">
        <f>2050359+289613</f>
        <v>2339972</v>
      </c>
      <c r="M103" s="77"/>
      <c r="N103" s="77"/>
      <c r="O103" s="77">
        <f>+K103+L103+M103+N103</f>
        <v>43785345</v>
      </c>
      <c r="P103" s="77"/>
      <c r="Q103" s="77"/>
      <c r="R103" s="77"/>
      <c r="S103" s="77"/>
      <c r="T103" s="77">
        <f>+S103+O103</f>
        <v>43785345</v>
      </c>
      <c r="U103" s="78">
        <v>100</v>
      </c>
      <c r="V103" s="79"/>
      <c r="W103" s="10"/>
    </row>
    <row r="104" spans="1:23" ht="27">
      <c r="A104" s="18"/>
      <c r="B104" s="73">
        <v>3</v>
      </c>
      <c r="C104" s="73">
        <v>2</v>
      </c>
      <c r="D104" s="74">
        <v>6</v>
      </c>
      <c r="E104" s="75">
        <v>2</v>
      </c>
      <c r="F104" s="73" t="s">
        <v>48</v>
      </c>
      <c r="G104" s="73"/>
      <c r="H104" s="71"/>
      <c r="I104" s="92" t="s">
        <v>30</v>
      </c>
      <c r="J104" s="76"/>
      <c r="K104" s="95">
        <f>+K103/K100*100</f>
        <v>100</v>
      </c>
      <c r="L104" s="95">
        <f>+L103/L100*100</f>
        <v>131.81500162799108</v>
      </c>
      <c r="M104" s="95"/>
      <c r="N104" s="95"/>
      <c r="O104" s="95">
        <f>+O103/O100*100</f>
        <v>96.39982886165458</v>
      </c>
      <c r="P104" s="77"/>
      <c r="Q104" s="77"/>
      <c r="R104" s="77"/>
      <c r="S104" s="77"/>
      <c r="T104" s="95">
        <f>+T103/T100*100</f>
        <v>96.39982886165458</v>
      </c>
      <c r="U104" s="78"/>
      <c r="V104" s="79"/>
      <c r="W104" s="10"/>
    </row>
    <row r="105" spans="1:23" ht="27">
      <c r="A105" s="18"/>
      <c r="B105" s="73">
        <v>3</v>
      </c>
      <c r="C105" s="73">
        <v>2</v>
      </c>
      <c r="D105" s="74"/>
      <c r="E105" s="75">
        <v>2</v>
      </c>
      <c r="F105" s="73" t="s">
        <v>48</v>
      </c>
      <c r="G105" s="73"/>
      <c r="H105" s="71"/>
      <c r="I105" s="92" t="s">
        <v>31</v>
      </c>
      <c r="J105" s="76"/>
      <c r="K105" s="95">
        <f>+K103/K101*100</f>
        <v>100</v>
      </c>
      <c r="L105" s="95">
        <f>+L103/L101*100</f>
        <v>132.84283085782863</v>
      </c>
      <c r="M105" s="95"/>
      <c r="N105" s="95"/>
      <c r="O105" s="95">
        <f>+O103/O101*100</f>
        <v>96.42898860937831</v>
      </c>
      <c r="P105" s="77"/>
      <c r="Q105" s="77"/>
      <c r="R105" s="77"/>
      <c r="S105" s="77"/>
      <c r="T105" s="95">
        <f>+T103/T101*100</f>
        <v>96.42898860937831</v>
      </c>
      <c r="U105" s="78"/>
      <c r="V105" s="79"/>
      <c r="W105" s="10"/>
    </row>
    <row r="106" spans="1:23" ht="27">
      <c r="A106" s="18"/>
      <c r="B106" s="73"/>
      <c r="C106" s="73"/>
      <c r="D106" s="74"/>
      <c r="E106" s="75"/>
      <c r="F106" s="73"/>
      <c r="G106" s="73"/>
      <c r="H106" s="71"/>
      <c r="I106" s="92"/>
      <c r="J106" s="76"/>
      <c r="K106" s="95"/>
      <c r="L106" s="95"/>
      <c r="M106" s="95"/>
      <c r="N106" s="95"/>
      <c r="O106" s="95"/>
      <c r="P106" s="77"/>
      <c r="Q106" s="77"/>
      <c r="R106" s="77"/>
      <c r="S106" s="77"/>
      <c r="T106" s="77"/>
      <c r="U106" s="78"/>
      <c r="V106" s="79"/>
      <c r="W106" s="10"/>
    </row>
    <row r="107" spans="1:23" ht="27">
      <c r="A107" s="18"/>
      <c r="B107" s="73">
        <v>3</v>
      </c>
      <c r="C107" s="73">
        <v>2</v>
      </c>
      <c r="D107" s="74">
        <v>6</v>
      </c>
      <c r="E107" s="75">
        <v>2</v>
      </c>
      <c r="F107" s="73" t="s">
        <v>48</v>
      </c>
      <c r="G107" s="73" t="s">
        <v>42</v>
      </c>
      <c r="H107" s="71"/>
      <c r="I107" s="92" t="s">
        <v>43</v>
      </c>
      <c r="J107" s="76"/>
      <c r="K107" s="95"/>
      <c r="L107" s="95"/>
      <c r="M107" s="95"/>
      <c r="N107" s="95"/>
      <c r="O107" s="95"/>
      <c r="P107" s="77"/>
      <c r="Q107" s="77"/>
      <c r="R107" s="77"/>
      <c r="S107" s="77"/>
      <c r="T107" s="77"/>
      <c r="U107" s="78"/>
      <c r="V107" s="79"/>
      <c r="W107" s="10"/>
    </row>
    <row r="108" spans="1:23" ht="27">
      <c r="A108" s="18"/>
      <c r="B108" s="73">
        <v>3</v>
      </c>
      <c r="C108" s="73">
        <v>2</v>
      </c>
      <c r="D108" s="74">
        <v>6</v>
      </c>
      <c r="E108" s="75">
        <v>2</v>
      </c>
      <c r="F108" s="73" t="s">
        <v>48</v>
      </c>
      <c r="G108" s="73" t="s">
        <v>42</v>
      </c>
      <c r="H108" s="71"/>
      <c r="I108" s="92" t="s">
        <v>33</v>
      </c>
      <c r="J108" s="76"/>
      <c r="K108" s="96">
        <f>+K100</f>
        <v>41445373</v>
      </c>
      <c r="L108" s="96">
        <f>+L100</f>
        <v>1775194</v>
      </c>
      <c r="M108" s="96"/>
      <c r="N108" s="96">
        <f>+N100</f>
        <v>2199996</v>
      </c>
      <c r="O108" s="96">
        <f>+K108+L108+M108+N108</f>
        <v>45420563</v>
      </c>
      <c r="P108" s="77"/>
      <c r="Q108" s="77"/>
      <c r="R108" s="77"/>
      <c r="S108" s="77"/>
      <c r="T108" s="77">
        <f>+S108+O108</f>
        <v>45420563</v>
      </c>
      <c r="U108" s="78">
        <v>100</v>
      </c>
      <c r="V108" s="79"/>
      <c r="W108" s="10"/>
    </row>
    <row r="109" spans="1:23" ht="27">
      <c r="A109" s="18"/>
      <c r="B109" s="73">
        <v>3</v>
      </c>
      <c r="C109" s="73">
        <v>2</v>
      </c>
      <c r="D109" s="74">
        <v>6</v>
      </c>
      <c r="E109" s="75">
        <v>2</v>
      </c>
      <c r="F109" s="73" t="s">
        <v>48</v>
      </c>
      <c r="G109" s="73" t="s">
        <v>42</v>
      </c>
      <c r="H109" s="71"/>
      <c r="I109" s="92" t="s">
        <v>34</v>
      </c>
      <c r="J109" s="76"/>
      <c r="K109" s="96">
        <f aca="true" t="shared" si="19" ref="K109:N111">+K101</f>
        <v>41445373</v>
      </c>
      <c r="L109" s="96">
        <f t="shared" si="19"/>
        <v>1761459</v>
      </c>
      <c r="M109" s="96"/>
      <c r="N109" s="96">
        <f t="shared" si="19"/>
        <v>2199996</v>
      </c>
      <c r="O109" s="96">
        <f>+K109+L109+M109+N109</f>
        <v>45406828</v>
      </c>
      <c r="P109" s="77"/>
      <c r="Q109" s="77"/>
      <c r="R109" s="77"/>
      <c r="S109" s="77"/>
      <c r="T109" s="77">
        <f>+S109+O109</f>
        <v>45406828</v>
      </c>
      <c r="U109" s="78">
        <v>100</v>
      </c>
      <c r="V109" s="79"/>
      <c r="W109" s="10"/>
    </row>
    <row r="110" spans="1:23" ht="27">
      <c r="A110" s="18"/>
      <c r="B110" s="73">
        <v>3</v>
      </c>
      <c r="C110" s="73">
        <v>2</v>
      </c>
      <c r="D110" s="74">
        <v>6</v>
      </c>
      <c r="E110" s="75">
        <v>2</v>
      </c>
      <c r="F110" s="73" t="s">
        <v>48</v>
      </c>
      <c r="G110" s="73" t="s">
        <v>42</v>
      </c>
      <c r="H110" s="71"/>
      <c r="I110" s="92" t="s">
        <v>35</v>
      </c>
      <c r="J110" s="76"/>
      <c r="K110" s="96">
        <f t="shared" si="19"/>
        <v>41445373</v>
      </c>
      <c r="L110" s="96">
        <f t="shared" si="19"/>
        <v>2339972</v>
      </c>
      <c r="M110" s="96"/>
      <c r="N110" s="96"/>
      <c r="O110" s="96">
        <f>+K110+L110+M110+N110</f>
        <v>43785345</v>
      </c>
      <c r="P110" s="77"/>
      <c r="Q110" s="77"/>
      <c r="R110" s="77"/>
      <c r="S110" s="77"/>
      <c r="T110" s="77">
        <f>+S110+O110</f>
        <v>43785345</v>
      </c>
      <c r="U110" s="78">
        <v>100</v>
      </c>
      <c r="V110" s="79"/>
      <c r="W110" s="10"/>
    </row>
    <row r="111" spans="1:23" ht="27">
      <c r="A111" s="18"/>
      <c r="B111" s="73">
        <v>3</v>
      </c>
      <c r="C111" s="73">
        <v>2</v>
      </c>
      <c r="D111" s="74">
        <v>6</v>
      </c>
      <c r="E111" s="75">
        <v>2</v>
      </c>
      <c r="F111" s="73" t="s">
        <v>48</v>
      </c>
      <c r="G111" s="73" t="s">
        <v>42</v>
      </c>
      <c r="H111" s="71"/>
      <c r="I111" s="92" t="s">
        <v>36</v>
      </c>
      <c r="J111" s="76"/>
      <c r="K111" s="96">
        <f t="shared" si="19"/>
        <v>41445373</v>
      </c>
      <c r="L111" s="96">
        <f t="shared" si="19"/>
        <v>2339972</v>
      </c>
      <c r="M111" s="96"/>
      <c r="N111" s="96"/>
      <c r="O111" s="96">
        <f>+K111+L111+M111+N111</f>
        <v>43785345</v>
      </c>
      <c r="P111" s="77"/>
      <c r="Q111" s="77"/>
      <c r="R111" s="77"/>
      <c r="S111" s="77"/>
      <c r="T111" s="77">
        <f>+S111+O111</f>
        <v>43785345</v>
      </c>
      <c r="U111" s="78">
        <v>100</v>
      </c>
      <c r="V111" s="79"/>
      <c r="W111" s="10"/>
    </row>
    <row r="112" spans="1:23" ht="27">
      <c r="A112" s="18"/>
      <c r="B112" s="73">
        <v>3</v>
      </c>
      <c r="C112" s="73">
        <v>2</v>
      </c>
      <c r="D112" s="74">
        <v>6</v>
      </c>
      <c r="E112" s="75">
        <v>2</v>
      </c>
      <c r="F112" s="73" t="s">
        <v>48</v>
      </c>
      <c r="G112" s="73" t="s">
        <v>42</v>
      </c>
      <c r="H112" s="71"/>
      <c r="I112" s="92" t="s">
        <v>30</v>
      </c>
      <c r="J112" s="76"/>
      <c r="K112" s="95">
        <f>+K111/K108*100</f>
        <v>100</v>
      </c>
      <c r="L112" s="95">
        <f>+L111/L108*100</f>
        <v>131.81500162799108</v>
      </c>
      <c r="M112" s="95"/>
      <c r="N112" s="95"/>
      <c r="O112" s="95">
        <f>+O111/O108*100</f>
        <v>96.39982886165458</v>
      </c>
      <c r="P112" s="77"/>
      <c r="Q112" s="77"/>
      <c r="R112" s="77"/>
      <c r="S112" s="77"/>
      <c r="T112" s="95">
        <f>+T111/T108*100</f>
        <v>96.39982886165458</v>
      </c>
      <c r="U112" s="78"/>
      <c r="V112" s="79"/>
      <c r="W112" s="10"/>
    </row>
    <row r="113" spans="1:23" ht="27">
      <c r="A113" s="18"/>
      <c r="B113" s="73">
        <v>3</v>
      </c>
      <c r="C113" s="73">
        <v>2</v>
      </c>
      <c r="D113" s="74">
        <v>6</v>
      </c>
      <c r="E113" s="75">
        <v>2</v>
      </c>
      <c r="F113" s="73" t="s">
        <v>48</v>
      </c>
      <c r="G113" s="73" t="s">
        <v>42</v>
      </c>
      <c r="H113" s="71"/>
      <c r="I113" s="92" t="s">
        <v>31</v>
      </c>
      <c r="J113" s="76"/>
      <c r="K113" s="95">
        <f>+K111/K109*100</f>
        <v>100</v>
      </c>
      <c r="L113" s="95">
        <f>+L111/L109*100</f>
        <v>132.84283085782863</v>
      </c>
      <c r="M113" s="95"/>
      <c r="N113" s="95"/>
      <c r="O113" s="95">
        <f>+O111/O109*100</f>
        <v>96.42898860937831</v>
      </c>
      <c r="P113" s="77"/>
      <c r="Q113" s="77"/>
      <c r="R113" s="77"/>
      <c r="S113" s="77"/>
      <c r="T113" s="95">
        <f>+T111/T109*100</f>
        <v>96.42898860937831</v>
      </c>
      <c r="U113" s="78"/>
      <c r="V113" s="79"/>
      <c r="W113" s="10"/>
    </row>
    <row r="114" spans="1:23" ht="27">
      <c r="A114" s="18"/>
      <c r="B114" s="73"/>
      <c r="C114" s="73"/>
      <c r="D114" s="74"/>
      <c r="E114" s="75"/>
      <c r="F114" s="73"/>
      <c r="G114" s="73"/>
      <c r="H114" s="71"/>
      <c r="I114" s="92"/>
      <c r="J114" s="76"/>
      <c r="K114" s="95"/>
      <c r="L114" s="95"/>
      <c r="M114" s="95"/>
      <c r="N114" s="95"/>
      <c r="O114" s="95"/>
      <c r="P114" s="77"/>
      <c r="Q114" s="77"/>
      <c r="R114" s="77"/>
      <c r="S114" s="77"/>
      <c r="T114" s="77"/>
      <c r="U114" s="78"/>
      <c r="V114" s="79"/>
      <c r="W114" s="10"/>
    </row>
    <row r="115" spans="1:23" ht="54">
      <c r="A115" s="18"/>
      <c r="B115" s="73">
        <v>3</v>
      </c>
      <c r="C115" s="73">
        <v>2</v>
      </c>
      <c r="D115" s="74">
        <v>6</v>
      </c>
      <c r="E115" s="75">
        <v>19</v>
      </c>
      <c r="F115" s="73"/>
      <c r="G115" s="73"/>
      <c r="H115" s="71"/>
      <c r="I115" s="92" t="s">
        <v>50</v>
      </c>
      <c r="J115" s="76"/>
      <c r="K115" s="95"/>
      <c r="L115" s="95"/>
      <c r="M115" s="95"/>
      <c r="N115" s="95"/>
      <c r="O115" s="95"/>
      <c r="P115" s="77"/>
      <c r="Q115" s="77"/>
      <c r="R115" s="77"/>
      <c r="S115" s="77"/>
      <c r="T115" s="77"/>
      <c r="U115" s="78"/>
      <c r="V115" s="79"/>
      <c r="W115" s="10"/>
    </row>
    <row r="116" spans="1:23" ht="27">
      <c r="A116" s="18"/>
      <c r="B116" s="73">
        <v>3</v>
      </c>
      <c r="C116" s="73">
        <v>2</v>
      </c>
      <c r="D116" s="74">
        <v>6</v>
      </c>
      <c r="E116" s="75">
        <v>19</v>
      </c>
      <c r="F116" s="73"/>
      <c r="G116" s="73"/>
      <c r="H116" s="71"/>
      <c r="I116" s="92" t="s">
        <v>33</v>
      </c>
      <c r="J116" s="76"/>
      <c r="K116" s="95"/>
      <c r="L116" s="95"/>
      <c r="M116" s="96">
        <f>+M124+M140+M156</f>
        <v>1509500000</v>
      </c>
      <c r="N116" s="95"/>
      <c r="O116" s="96">
        <f>+K116+L116+M116+N116</f>
        <v>1509500000</v>
      </c>
      <c r="P116" s="77"/>
      <c r="Q116" s="77"/>
      <c r="R116" s="77"/>
      <c r="S116" s="77"/>
      <c r="T116" s="77">
        <f>+S116+O116</f>
        <v>1509500000</v>
      </c>
      <c r="U116" s="78">
        <v>100</v>
      </c>
      <c r="V116" s="79"/>
      <c r="W116" s="10"/>
    </row>
    <row r="117" spans="1:23" ht="27">
      <c r="A117" s="18"/>
      <c r="B117" s="73">
        <v>3</v>
      </c>
      <c r="C117" s="73">
        <v>2</v>
      </c>
      <c r="D117" s="74">
        <v>6</v>
      </c>
      <c r="E117" s="75">
        <v>19</v>
      </c>
      <c r="F117" s="73"/>
      <c r="G117" s="73"/>
      <c r="H117" s="71"/>
      <c r="I117" s="92" t="s">
        <v>34</v>
      </c>
      <c r="J117" s="76"/>
      <c r="K117" s="95"/>
      <c r="L117" s="95"/>
      <c r="M117" s="96">
        <f>+M125+M141+M157</f>
        <v>1699029061</v>
      </c>
      <c r="N117" s="95"/>
      <c r="O117" s="96">
        <f>+K117+L117+M117+N117</f>
        <v>1699029061</v>
      </c>
      <c r="P117" s="77"/>
      <c r="Q117" s="77"/>
      <c r="R117" s="77"/>
      <c r="S117" s="77"/>
      <c r="T117" s="77">
        <f>+S117+O117</f>
        <v>1699029061</v>
      </c>
      <c r="U117" s="78">
        <v>100</v>
      </c>
      <c r="V117" s="79"/>
      <c r="W117" s="10"/>
    </row>
    <row r="118" spans="1:23" ht="27">
      <c r="A118" s="18"/>
      <c r="B118" s="73">
        <v>3</v>
      </c>
      <c r="C118" s="73">
        <v>2</v>
      </c>
      <c r="D118" s="74">
        <v>6</v>
      </c>
      <c r="E118" s="75">
        <v>19</v>
      </c>
      <c r="F118" s="73"/>
      <c r="G118" s="73"/>
      <c r="H118" s="71"/>
      <c r="I118" s="92" t="s">
        <v>35</v>
      </c>
      <c r="J118" s="76"/>
      <c r="K118" s="95"/>
      <c r="L118" s="95"/>
      <c r="M118" s="96">
        <f>+M126+M142+M158</f>
        <v>1699029061</v>
      </c>
      <c r="N118" s="95"/>
      <c r="O118" s="96">
        <f>+K118+L118+M118+N118</f>
        <v>1699029061</v>
      </c>
      <c r="P118" s="77"/>
      <c r="Q118" s="77"/>
      <c r="R118" s="77"/>
      <c r="S118" s="77"/>
      <c r="T118" s="77">
        <f>+S118+O118</f>
        <v>1699029061</v>
      </c>
      <c r="U118" s="78">
        <v>100</v>
      </c>
      <c r="V118" s="79"/>
      <c r="W118" s="10"/>
    </row>
    <row r="119" spans="1:23" ht="27">
      <c r="A119" s="18"/>
      <c r="B119" s="73">
        <v>3</v>
      </c>
      <c r="C119" s="73">
        <v>2</v>
      </c>
      <c r="D119" s="74">
        <v>6</v>
      </c>
      <c r="E119" s="75">
        <v>19</v>
      </c>
      <c r="F119" s="73"/>
      <c r="G119" s="73"/>
      <c r="H119" s="71"/>
      <c r="I119" s="92" t="s">
        <v>36</v>
      </c>
      <c r="J119" s="76"/>
      <c r="K119" s="95"/>
      <c r="L119" s="95"/>
      <c r="M119" s="96">
        <f>+M127+M143+M159</f>
        <v>1699244240</v>
      </c>
      <c r="N119" s="95"/>
      <c r="O119" s="96">
        <f>+K119+L119+M119+N119</f>
        <v>1699244240</v>
      </c>
      <c r="P119" s="77"/>
      <c r="Q119" s="77"/>
      <c r="R119" s="77"/>
      <c r="S119" s="77"/>
      <c r="T119" s="77">
        <f>+S119+O119</f>
        <v>1699244240</v>
      </c>
      <c r="U119" s="78">
        <v>100</v>
      </c>
      <c r="V119" s="79"/>
      <c r="W119" s="10"/>
    </row>
    <row r="120" spans="1:23" ht="27">
      <c r="A120" s="18"/>
      <c r="B120" s="73">
        <v>3</v>
      </c>
      <c r="C120" s="73">
        <v>2</v>
      </c>
      <c r="D120" s="74">
        <v>6</v>
      </c>
      <c r="E120" s="75">
        <v>19</v>
      </c>
      <c r="F120" s="73"/>
      <c r="G120" s="73"/>
      <c r="H120" s="71"/>
      <c r="I120" s="92" t="s">
        <v>30</v>
      </c>
      <c r="J120" s="76"/>
      <c r="K120" s="95"/>
      <c r="L120" s="95"/>
      <c r="M120" s="95">
        <f>+M119/M116*100</f>
        <v>112.57000596223916</v>
      </c>
      <c r="N120" s="95"/>
      <c r="O120" s="95">
        <f>+O119/O116*100</f>
        <v>112.57000596223916</v>
      </c>
      <c r="P120" s="77"/>
      <c r="Q120" s="77"/>
      <c r="R120" s="77"/>
      <c r="S120" s="77"/>
      <c r="T120" s="95">
        <f>+T119/T116*100</f>
        <v>112.57000596223916</v>
      </c>
      <c r="U120" s="78"/>
      <c r="V120" s="79"/>
      <c r="W120" s="10"/>
    </row>
    <row r="121" spans="1:23" ht="27">
      <c r="A121" s="18"/>
      <c r="B121" s="73">
        <v>3</v>
      </c>
      <c r="C121" s="73">
        <v>2</v>
      </c>
      <c r="D121" s="74">
        <v>6</v>
      </c>
      <c r="E121" s="75">
        <v>19</v>
      </c>
      <c r="F121" s="73"/>
      <c r="G121" s="73"/>
      <c r="H121" s="71"/>
      <c r="I121" s="92" t="s">
        <v>31</v>
      </c>
      <c r="J121" s="76"/>
      <c r="K121" s="95"/>
      <c r="L121" s="95"/>
      <c r="M121" s="95">
        <f>+M119/M117*100</f>
        <v>100.01266482162896</v>
      </c>
      <c r="N121" s="95"/>
      <c r="O121" s="95">
        <f>+O119/O117*100</f>
        <v>100.01266482162896</v>
      </c>
      <c r="P121" s="77"/>
      <c r="Q121" s="77"/>
      <c r="R121" s="77"/>
      <c r="S121" s="77"/>
      <c r="T121" s="95">
        <f>+T119/T117*100</f>
        <v>100.01266482162896</v>
      </c>
      <c r="U121" s="78"/>
      <c r="V121" s="79"/>
      <c r="W121" s="10"/>
    </row>
    <row r="122" spans="1:23" ht="27">
      <c r="A122" s="18"/>
      <c r="B122" s="73"/>
      <c r="C122" s="73"/>
      <c r="D122" s="74"/>
      <c r="E122" s="75"/>
      <c r="F122" s="73"/>
      <c r="G122" s="73"/>
      <c r="H122" s="71"/>
      <c r="I122" s="92"/>
      <c r="J122" s="76"/>
      <c r="K122" s="95"/>
      <c r="L122" s="95"/>
      <c r="M122" s="95"/>
      <c r="N122" s="95"/>
      <c r="O122" s="96"/>
      <c r="P122" s="77"/>
      <c r="Q122" s="77"/>
      <c r="R122" s="77"/>
      <c r="S122" s="77"/>
      <c r="T122" s="77"/>
      <c r="U122" s="78"/>
      <c r="V122" s="79"/>
      <c r="W122" s="10"/>
    </row>
    <row r="123" spans="1:23" ht="54">
      <c r="A123" s="18"/>
      <c r="B123" s="73">
        <v>3</v>
      </c>
      <c r="C123" s="73">
        <v>2</v>
      </c>
      <c r="D123" s="74">
        <v>6</v>
      </c>
      <c r="E123" s="75">
        <v>19</v>
      </c>
      <c r="F123" s="73" t="s">
        <v>51</v>
      </c>
      <c r="G123" s="73"/>
      <c r="H123" s="71"/>
      <c r="I123" s="92" t="s">
        <v>52</v>
      </c>
      <c r="J123" s="76"/>
      <c r="K123" s="95"/>
      <c r="L123" s="95"/>
      <c r="M123" s="95"/>
      <c r="N123" s="95"/>
      <c r="O123" s="96"/>
      <c r="P123" s="77"/>
      <c r="Q123" s="77"/>
      <c r="R123" s="77"/>
      <c r="S123" s="77"/>
      <c r="T123" s="77"/>
      <c r="U123" s="78"/>
      <c r="V123" s="79"/>
      <c r="W123" s="10"/>
    </row>
    <row r="124" spans="1:23" ht="27">
      <c r="A124" s="18"/>
      <c r="B124" s="73">
        <v>3</v>
      </c>
      <c r="C124" s="73">
        <v>2</v>
      </c>
      <c r="D124" s="74">
        <v>6</v>
      </c>
      <c r="E124" s="75">
        <v>19</v>
      </c>
      <c r="F124" s="73" t="s">
        <v>51</v>
      </c>
      <c r="G124" s="73"/>
      <c r="H124" s="71"/>
      <c r="I124" s="92" t="s">
        <v>33</v>
      </c>
      <c r="J124" s="76"/>
      <c r="K124" s="95"/>
      <c r="L124" s="95"/>
      <c r="M124" s="96">
        <v>1265000000</v>
      </c>
      <c r="N124" s="96"/>
      <c r="O124" s="96">
        <f>+K124+L124+M124+N124</f>
        <v>1265000000</v>
      </c>
      <c r="P124" s="77"/>
      <c r="Q124" s="77"/>
      <c r="R124" s="77"/>
      <c r="S124" s="77"/>
      <c r="T124" s="77">
        <f>+S124+O124</f>
        <v>1265000000</v>
      </c>
      <c r="U124" s="78">
        <v>100</v>
      </c>
      <c r="V124" s="79"/>
      <c r="W124" s="10"/>
    </row>
    <row r="125" spans="1:23" ht="27">
      <c r="A125" s="18"/>
      <c r="B125" s="73">
        <v>3</v>
      </c>
      <c r="C125" s="73">
        <v>2</v>
      </c>
      <c r="D125" s="74">
        <v>6</v>
      </c>
      <c r="E125" s="75">
        <v>19</v>
      </c>
      <c r="F125" s="73" t="s">
        <v>51</v>
      </c>
      <c r="G125" s="73"/>
      <c r="H125" s="71"/>
      <c r="I125" s="92" t="s">
        <v>34</v>
      </c>
      <c r="J125" s="76"/>
      <c r="K125" s="95"/>
      <c r="L125" s="95"/>
      <c r="M125" s="96">
        <f>1424898084+65000000</f>
        <v>1489898084</v>
      </c>
      <c r="N125" s="96"/>
      <c r="O125" s="96">
        <f aca="true" t="shared" si="20" ref="O125:O135">+K125+L125+M125+N125</f>
        <v>1489898084</v>
      </c>
      <c r="P125" s="77"/>
      <c r="Q125" s="77"/>
      <c r="R125" s="77"/>
      <c r="S125" s="77"/>
      <c r="T125" s="77">
        <f>+S125+O125</f>
        <v>1489898084</v>
      </c>
      <c r="U125" s="78">
        <v>100</v>
      </c>
      <c r="V125" s="79"/>
      <c r="W125" s="10"/>
    </row>
    <row r="126" spans="1:23" ht="27">
      <c r="A126" s="18"/>
      <c r="B126" s="73">
        <v>3</v>
      </c>
      <c r="C126" s="73">
        <v>2</v>
      </c>
      <c r="D126" s="74">
        <v>6</v>
      </c>
      <c r="E126" s="75">
        <v>19</v>
      </c>
      <c r="F126" s="73" t="s">
        <v>51</v>
      </c>
      <c r="G126" s="73"/>
      <c r="H126" s="71"/>
      <c r="I126" s="92" t="s">
        <v>35</v>
      </c>
      <c r="J126" s="76"/>
      <c r="K126" s="95"/>
      <c r="L126" s="95"/>
      <c r="M126" s="96">
        <v>1489898084</v>
      </c>
      <c r="N126" s="96"/>
      <c r="O126" s="96">
        <f t="shared" si="20"/>
        <v>1489898084</v>
      </c>
      <c r="P126" s="77"/>
      <c r="Q126" s="77"/>
      <c r="R126" s="77"/>
      <c r="S126" s="77"/>
      <c r="T126" s="77">
        <f>+S126+O126</f>
        <v>1489898084</v>
      </c>
      <c r="U126" s="78">
        <v>100</v>
      </c>
      <c r="V126" s="79"/>
      <c r="W126" s="10"/>
    </row>
    <row r="127" spans="1:23" ht="27">
      <c r="A127" s="18"/>
      <c r="B127" s="73">
        <v>3</v>
      </c>
      <c r="C127" s="73">
        <v>2</v>
      </c>
      <c r="D127" s="74">
        <v>6</v>
      </c>
      <c r="E127" s="75">
        <v>19</v>
      </c>
      <c r="F127" s="73" t="s">
        <v>51</v>
      </c>
      <c r="G127" s="73"/>
      <c r="H127" s="71"/>
      <c r="I127" s="92" t="s">
        <v>36</v>
      </c>
      <c r="J127" s="76"/>
      <c r="K127" s="95"/>
      <c r="L127" s="95"/>
      <c r="M127" s="96">
        <v>1489898084</v>
      </c>
      <c r="N127" s="96"/>
      <c r="O127" s="96">
        <f t="shared" si="20"/>
        <v>1489898084</v>
      </c>
      <c r="P127" s="77"/>
      <c r="Q127" s="77"/>
      <c r="R127" s="77"/>
      <c r="S127" s="77"/>
      <c r="T127" s="77">
        <f>+S127+O127</f>
        <v>1489898084</v>
      </c>
      <c r="U127" s="78">
        <v>100</v>
      </c>
      <c r="V127" s="79"/>
      <c r="W127" s="10"/>
    </row>
    <row r="128" spans="1:23" ht="27">
      <c r="A128" s="18"/>
      <c r="B128" s="73">
        <v>3</v>
      </c>
      <c r="C128" s="73">
        <v>2</v>
      </c>
      <c r="D128" s="74">
        <v>6</v>
      </c>
      <c r="E128" s="75">
        <v>19</v>
      </c>
      <c r="F128" s="73" t="s">
        <v>51</v>
      </c>
      <c r="G128" s="73"/>
      <c r="H128" s="71"/>
      <c r="I128" s="92" t="s">
        <v>30</v>
      </c>
      <c r="J128" s="76"/>
      <c r="K128" s="95"/>
      <c r="L128" s="95"/>
      <c r="M128" s="95">
        <f>+M127/M124*100</f>
        <v>117.77850466403162</v>
      </c>
      <c r="N128" s="95"/>
      <c r="O128" s="95">
        <f>+O127/O124*100</f>
        <v>117.77850466403162</v>
      </c>
      <c r="P128" s="77"/>
      <c r="Q128" s="77"/>
      <c r="R128" s="77"/>
      <c r="S128" s="77"/>
      <c r="T128" s="95">
        <f>+T127/T124*100</f>
        <v>117.77850466403162</v>
      </c>
      <c r="U128" s="78"/>
      <c r="V128" s="79"/>
      <c r="W128" s="10"/>
    </row>
    <row r="129" spans="1:23" ht="27">
      <c r="A129" s="18"/>
      <c r="B129" s="73">
        <v>3</v>
      </c>
      <c r="C129" s="73">
        <v>2</v>
      </c>
      <c r="D129" s="74">
        <v>6</v>
      </c>
      <c r="E129" s="75">
        <v>19</v>
      </c>
      <c r="F129" s="73" t="s">
        <v>51</v>
      </c>
      <c r="G129" s="73"/>
      <c r="H129" s="71"/>
      <c r="I129" s="92" t="s">
        <v>31</v>
      </c>
      <c r="J129" s="76"/>
      <c r="K129" s="95"/>
      <c r="L129" s="95"/>
      <c r="M129" s="95">
        <f>+M127/M125*100</f>
        <v>100</v>
      </c>
      <c r="N129" s="95"/>
      <c r="O129" s="95">
        <f>+O127/O125*100</f>
        <v>100</v>
      </c>
      <c r="P129" s="77"/>
      <c r="Q129" s="77"/>
      <c r="R129" s="77"/>
      <c r="S129" s="77"/>
      <c r="T129" s="95">
        <f>+T127/T125*100</f>
        <v>100</v>
      </c>
      <c r="U129" s="78"/>
      <c r="V129" s="79"/>
      <c r="W129" s="10"/>
    </row>
    <row r="130" spans="1:23" ht="27">
      <c r="A130" s="18"/>
      <c r="B130" s="73"/>
      <c r="C130" s="73"/>
      <c r="D130" s="74"/>
      <c r="E130" s="75"/>
      <c r="F130" s="73"/>
      <c r="G130" s="73"/>
      <c r="H130" s="71"/>
      <c r="I130" s="92"/>
      <c r="J130" s="76"/>
      <c r="K130" s="95"/>
      <c r="L130" s="95"/>
      <c r="M130" s="95"/>
      <c r="N130" s="95"/>
      <c r="O130" s="95"/>
      <c r="P130" s="77"/>
      <c r="Q130" s="77"/>
      <c r="R130" s="77"/>
      <c r="S130" s="77"/>
      <c r="T130" s="77"/>
      <c r="U130" s="78"/>
      <c r="V130" s="79"/>
      <c r="W130" s="10"/>
    </row>
    <row r="131" spans="1:23" ht="27">
      <c r="A131" s="18"/>
      <c r="B131" s="73">
        <v>3</v>
      </c>
      <c r="C131" s="73">
        <v>2</v>
      </c>
      <c r="D131" s="74">
        <v>6</v>
      </c>
      <c r="E131" s="75">
        <v>19</v>
      </c>
      <c r="F131" s="73" t="s">
        <v>51</v>
      </c>
      <c r="G131" s="73" t="s">
        <v>42</v>
      </c>
      <c r="H131" s="71"/>
      <c r="I131" s="92" t="s">
        <v>43</v>
      </c>
      <c r="J131" s="76"/>
      <c r="K131" s="95"/>
      <c r="L131" s="95"/>
      <c r="M131" s="95"/>
      <c r="N131" s="95"/>
      <c r="O131" s="95"/>
      <c r="P131" s="77"/>
      <c r="Q131" s="77"/>
      <c r="R131" s="77"/>
      <c r="S131" s="77"/>
      <c r="T131" s="77"/>
      <c r="U131" s="78"/>
      <c r="V131" s="79"/>
      <c r="W131" s="10"/>
    </row>
    <row r="132" spans="1:23" ht="27">
      <c r="A132" s="18"/>
      <c r="B132" s="73">
        <v>3</v>
      </c>
      <c r="C132" s="73">
        <v>2</v>
      </c>
      <c r="D132" s="74">
        <v>6</v>
      </c>
      <c r="E132" s="75">
        <v>19</v>
      </c>
      <c r="F132" s="73" t="s">
        <v>51</v>
      </c>
      <c r="G132" s="73" t="s">
        <v>42</v>
      </c>
      <c r="H132" s="71"/>
      <c r="I132" s="92" t="s">
        <v>33</v>
      </c>
      <c r="J132" s="76"/>
      <c r="K132" s="95"/>
      <c r="L132" s="95"/>
      <c r="M132" s="96">
        <f>+M124</f>
        <v>1265000000</v>
      </c>
      <c r="N132" s="96"/>
      <c r="O132" s="96">
        <f t="shared" si="20"/>
        <v>1265000000</v>
      </c>
      <c r="P132" s="77"/>
      <c r="Q132" s="77"/>
      <c r="R132" s="77"/>
      <c r="S132" s="77"/>
      <c r="T132" s="77">
        <f>+S132+O132</f>
        <v>1265000000</v>
      </c>
      <c r="U132" s="78">
        <v>100</v>
      </c>
      <c r="V132" s="79"/>
      <c r="W132" s="10"/>
    </row>
    <row r="133" spans="1:23" ht="27">
      <c r="A133" s="18"/>
      <c r="B133" s="73">
        <v>3</v>
      </c>
      <c r="C133" s="73">
        <v>2</v>
      </c>
      <c r="D133" s="74">
        <v>6</v>
      </c>
      <c r="E133" s="75">
        <v>19</v>
      </c>
      <c r="F133" s="73" t="s">
        <v>51</v>
      </c>
      <c r="G133" s="73" t="s">
        <v>42</v>
      </c>
      <c r="H133" s="71"/>
      <c r="I133" s="92" t="s">
        <v>34</v>
      </c>
      <c r="J133" s="76"/>
      <c r="K133" s="95"/>
      <c r="L133" s="95"/>
      <c r="M133" s="96">
        <f>+M125</f>
        <v>1489898084</v>
      </c>
      <c r="N133" s="96"/>
      <c r="O133" s="96">
        <f t="shared" si="20"/>
        <v>1489898084</v>
      </c>
      <c r="P133" s="77"/>
      <c r="Q133" s="77"/>
      <c r="R133" s="77"/>
      <c r="S133" s="77"/>
      <c r="T133" s="77">
        <f>+S133+O133</f>
        <v>1489898084</v>
      </c>
      <c r="U133" s="78">
        <v>100</v>
      </c>
      <c r="V133" s="79"/>
      <c r="W133" s="10"/>
    </row>
    <row r="134" spans="1:23" ht="27">
      <c r="A134" s="18"/>
      <c r="B134" s="73">
        <v>3</v>
      </c>
      <c r="C134" s="73">
        <v>2</v>
      </c>
      <c r="D134" s="74">
        <v>6</v>
      </c>
      <c r="E134" s="75">
        <v>19</v>
      </c>
      <c r="F134" s="73" t="s">
        <v>51</v>
      </c>
      <c r="G134" s="73" t="s">
        <v>42</v>
      </c>
      <c r="H134" s="71"/>
      <c r="I134" s="92" t="s">
        <v>35</v>
      </c>
      <c r="J134" s="76"/>
      <c r="K134" s="95"/>
      <c r="L134" s="95"/>
      <c r="M134" s="96">
        <f>+M126</f>
        <v>1489898084</v>
      </c>
      <c r="N134" s="96"/>
      <c r="O134" s="96">
        <f t="shared" si="20"/>
        <v>1489898084</v>
      </c>
      <c r="P134" s="77"/>
      <c r="Q134" s="77"/>
      <c r="R134" s="77"/>
      <c r="S134" s="77"/>
      <c r="T134" s="77">
        <f>+S134+O134</f>
        <v>1489898084</v>
      </c>
      <c r="U134" s="78">
        <v>100</v>
      </c>
      <c r="V134" s="79"/>
      <c r="W134" s="10"/>
    </row>
    <row r="135" spans="1:23" ht="27">
      <c r="A135" s="18"/>
      <c r="B135" s="73">
        <v>3</v>
      </c>
      <c r="C135" s="73">
        <v>2</v>
      </c>
      <c r="D135" s="74">
        <v>6</v>
      </c>
      <c r="E135" s="75">
        <v>19</v>
      </c>
      <c r="F135" s="73" t="s">
        <v>51</v>
      </c>
      <c r="G135" s="73" t="s">
        <v>42</v>
      </c>
      <c r="H135" s="71"/>
      <c r="I135" s="92" t="s">
        <v>36</v>
      </c>
      <c r="J135" s="76"/>
      <c r="K135" s="95"/>
      <c r="L135" s="95"/>
      <c r="M135" s="96">
        <f>+M127</f>
        <v>1489898084</v>
      </c>
      <c r="N135" s="96"/>
      <c r="O135" s="96">
        <f t="shared" si="20"/>
        <v>1489898084</v>
      </c>
      <c r="P135" s="77"/>
      <c r="Q135" s="77"/>
      <c r="R135" s="77"/>
      <c r="S135" s="77"/>
      <c r="T135" s="77">
        <f>+S135+O135</f>
        <v>1489898084</v>
      </c>
      <c r="U135" s="78">
        <v>100</v>
      </c>
      <c r="V135" s="79"/>
      <c r="W135" s="10"/>
    </row>
    <row r="136" spans="1:23" ht="27">
      <c r="A136" s="18"/>
      <c r="B136" s="73">
        <v>3</v>
      </c>
      <c r="C136" s="73">
        <v>2</v>
      </c>
      <c r="D136" s="74">
        <v>6</v>
      </c>
      <c r="E136" s="75">
        <v>19</v>
      </c>
      <c r="F136" s="73" t="s">
        <v>51</v>
      </c>
      <c r="G136" s="73" t="s">
        <v>42</v>
      </c>
      <c r="H136" s="71"/>
      <c r="I136" s="92" t="s">
        <v>30</v>
      </c>
      <c r="J136" s="76"/>
      <c r="K136" s="95"/>
      <c r="L136" s="95"/>
      <c r="M136" s="95">
        <f>+M135/M132*100</f>
        <v>117.77850466403162</v>
      </c>
      <c r="N136" s="95"/>
      <c r="O136" s="95">
        <f>+O135/O132*100</f>
        <v>117.77850466403162</v>
      </c>
      <c r="P136" s="77"/>
      <c r="Q136" s="77"/>
      <c r="R136" s="77"/>
      <c r="S136" s="77"/>
      <c r="T136" s="95">
        <f>+T135/T132*100</f>
        <v>117.77850466403162</v>
      </c>
      <c r="U136" s="78"/>
      <c r="V136" s="79"/>
      <c r="W136" s="10"/>
    </row>
    <row r="137" spans="1:23" ht="27">
      <c r="A137" s="18"/>
      <c r="B137" s="73">
        <v>3</v>
      </c>
      <c r="C137" s="73">
        <v>2</v>
      </c>
      <c r="D137" s="74">
        <v>6</v>
      </c>
      <c r="E137" s="75">
        <v>19</v>
      </c>
      <c r="F137" s="73" t="s">
        <v>51</v>
      </c>
      <c r="G137" s="73" t="s">
        <v>42</v>
      </c>
      <c r="H137" s="71"/>
      <c r="I137" s="92" t="s">
        <v>31</v>
      </c>
      <c r="J137" s="76"/>
      <c r="K137" s="95"/>
      <c r="L137" s="95"/>
      <c r="M137" s="95">
        <f>+M135/M133*100</f>
        <v>100</v>
      </c>
      <c r="N137" s="95"/>
      <c r="O137" s="95">
        <f>+O135/O133*100</f>
        <v>100</v>
      </c>
      <c r="P137" s="77"/>
      <c r="Q137" s="77"/>
      <c r="R137" s="77"/>
      <c r="S137" s="77"/>
      <c r="T137" s="95">
        <f>+T135/T133*100</f>
        <v>100</v>
      </c>
      <c r="U137" s="78"/>
      <c r="V137" s="79"/>
      <c r="W137" s="10"/>
    </row>
    <row r="138" spans="1:23" ht="27">
      <c r="A138" s="18"/>
      <c r="B138" s="73"/>
      <c r="C138" s="73"/>
      <c r="D138" s="74"/>
      <c r="E138" s="75"/>
      <c r="F138" s="73"/>
      <c r="G138" s="73"/>
      <c r="H138" s="71"/>
      <c r="I138" s="92"/>
      <c r="J138" s="76"/>
      <c r="K138" s="95"/>
      <c r="L138" s="95"/>
      <c r="M138" s="95"/>
      <c r="N138" s="95"/>
      <c r="O138" s="95"/>
      <c r="P138" s="77"/>
      <c r="Q138" s="77"/>
      <c r="R138" s="77"/>
      <c r="S138" s="77"/>
      <c r="T138" s="77"/>
      <c r="U138" s="78"/>
      <c r="V138" s="79"/>
      <c r="W138" s="10"/>
    </row>
    <row r="139" spans="1:23" ht="54">
      <c r="A139" s="18"/>
      <c r="B139" s="73">
        <v>3</v>
      </c>
      <c r="C139" s="73">
        <v>2</v>
      </c>
      <c r="D139" s="74">
        <v>6</v>
      </c>
      <c r="E139" s="75">
        <v>19</v>
      </c>
      <c r="F139" s="73" t="s">
        <v>53</v>
      </c>
      <c r="G139" s="73"/>
      <c r="H139" s="71"/>
      <c r="I139" s="92" t="s">
        <v>54</v>
      </c>
      <c r="J139" s="76"/>
      <c r="K139" s="95"/>
      <c r="L139" s="95"/>
      <c r="M139" s="95"/>
      <c r="N139" s="95"/>
      <c r="O139" s="95"/>
      <c r="P139" s="77"/>
      <c r="Q139" s="77"/>
      <c r="R139" s="77"/>
      <c r="S139" s="77"/>
      <c r="T139" s="77"/>
      <c r="U139" s="78"/>
      <c r="V139" s="79"/>
      <c r="W139" s="10"/>
    </row>
    <row r="140" spans="1:23" ht="27">
      <c r="A140" s="18"/>
      <c r="B140" s="73">
        <v>3</v>
      </c>
      <c r="C140" s="73">
        <v>2</v>
      </c>
      <c r="D140" s="74">
        <v>6</v>
      </c>
      <c r="E140" s="75">
        <v>19</v>
      </c>
      <c r="F140" s="73" t="s">
        <v>53</v>
      </c>
      <c r="G140" s="73"/>
      <c r="H140" s="71"/>
      <c r="I140" s="92" t="s">
        <v>33</v>
      </c>
      <c r="J140" s="76"/>
      <c r="K140" s="95"/>
      <c r="L140" s="95"/>
      <c r="M140" s="96">
        <v>150000000</v>
      </c>
      <c r="N140" s="96"/>
      <c r="O140" s="96">
        <f>+K140+L140+M140+N140</f>
        <v>150000000</v>
      </c>
      <c r="P140" s="77"/>
      <c r="Q140" s="77"/>
      <c r="R140" s="77"/>
      <c r="S140" s="77"/>
      <c r="T140" s="77">
        <f>+S140+O140</f>
        <v>150000000</v>
      </c>
      <c r="U140" s="78">
        <v>100</v>
      </c>
      <c r="V140" s="79"/>
      <c r="W140" s="10"/>
    </row>
    <row r="141" spans="1:23" ht="27">
      <c r="A141" s="18"/>
      <c r="B141" s="73">
        <v>3</v>
      </c>
      <c r="C141" s="73">
        <v>2</v>
      </c>
      <c r="D141" s="74">
        <v>6</v>
      </c>
      <c r="E141" s="75">
        <v>19</v>
      </c>
      <c r="F141" s="73" t="s">
        <v>53</v>
      </c>
      <c r="G141" s="73"/>
      <c r="H141" s="71"/>
      <c r="I141" s="92" t="s">
        <v>34</v>
      </c>
      <c r="J141" s="76"/>
      <c r="K141" s="95"/>
      <c r="L141" s="95"/>
      <c r="M141" s="96">
        <v>114832726</v>
      </c>
      <c r="N141" s="96"/>
      <c r="O141" s="96">
        <f>+K141+L141+M141+N141</f>
        <v>114832726</v>
      </c>
      <c r="P141" s="77"/>
      <c r="Q141" s="77"/>
      <c r="R141" s="77"/>
      <c r="S141" s="77"/>
      <c r="T141" s="77">
        <f>+S141+O141</f>
        <v>114832726</v>
      </c>
      <c r="U141" s="78">
        <v>100</v>
      </c>
      <c r="V141" s="79"/>
      <c r="W141" s="10"/>
    </row>
    <row r="142" spans="1:23" ht="27">
      <c r="A142" s="18"/>
      <c r="B142" s="73">
        <v>3</v>
      </c>
      <c r="C142" s="73">
        <v>2</v>
      </c>
      <c r="D142" s="74">
        <v>6</v>
      </c>
      <c r="E142" s="75">
        <v>19</v>
      </c>
      <c r="F142" s="73" t="s">
        <v>53</v>
      </c>
      <c r="G142" s="73"/>
      <c r="H142" s="71"/>
      <c r="I142" s="92" t="s">
        <v>35</v>
      </c>
      <c r="J142" s="76"/>
      <c r="K142" s="77"/>
      <c r="L142" s="77"/>
      <c r="M142" s="97">
        <v>114832726</v>
      </c>
      <c r="N142" s="97"/>
      <c r="O142" s="97">
        <f>+K142+L142+M142+N142</f>
        <v>114832726</v>
      </c>
      <c r="P142" s="77"/>
      <c r="Q142" s="77"/>
      <c r="R142" s="77"/>
      <c r="S142" s="77"/>
      <c r="T142" s="77">
        <f>+S142+O142</f>
        <v>114832726</v>
      </c>
      <c r="U142" s="78">
        <v>100</v>
      </c>
      <c r="V142" s="78"/>
      <c r="W142" s="10"/>
    </row>
    <row r="143" spans="1:23" ht="27">
      <c r="A143" s="18"/>
      <c r="B143" s="73">
        <v>3</v>
      </c>
      <c r="C143" s="73">
        <v>2</v>
      </c>
      <c r="D143" s="74">
        <v>6</v>
      </c>
      <c r="E143" s="75">
        <v>19</v>
      </c>
      <c r="F143" s="73" t="s">
        <v>53</v>
      </c>
      <c r="G143" s="73"/>
      <c r="H143" s="71"/>
      <c r="I143" s="92" t="s">
        <v>36</v>
      </c>
      <c r="J143" s="76"/>
      <c r="K143" s="77"/>
      <c r="L143" s="77"/>
      <c r="M143" s="97">
        <v>114882726</v>
      </c>
      <c r="N143" s="97"/>
      <c r="O143" s="97">
        <f>+K143+L143+M143+N143</f>
        <v>114882726</v>
      </c>
      <c r="P143" s="77"/>
      <c r="Q143" s="77"/>
      <c r="R143" s="77"/>
      <c r="S143" s="77"/>
      <c r="T143" s="77">
        <f>+S143+O143</f>
        <v>114882726</v>
      </c>
      <c r="U143" s="78">
        <v>100</v>
      </c>
      <c r="V143" s="78"/>
      <c r="W143" s="10"/>
    </row>
    <row r="144" spans="1:23" ht="27">
      <c r="A144" s="18"/>
      <c r="B144" s="73">
        <v>3</v>
      </c>
      <c r="C144" s="73">
        <v>2</v>
      </c>
      <c r="D144" s="74">
        <v>6</v>
      </c>
      <c r="E144" s="75">
        <v>19</v>
      </c>
      <c r="F144" s="73" t="s">
        <v>53</v>
      </c>
      <c r="G144" s="73"/>
      <c r="H144" s="71"/>
      <c r="I144" s="92" t="s">
        <v>30</v>
      </c>
      <c r="J144" s="76"/>
      <c r="K144" s="77"/>
      <c r="L144" s="77"/>
      <c r="M144" s="95">
        <f>+M143/M140*100</f>
        <v>76.588484</v>
      </c>
      <c r="N144" s="77"/>
      <c r="O144" s="95">
        <f>+O143/O140*100</f>
        <v>76.588484</v>
      </c>
      <c r="P144" s="77"/>
      <c r="Q144" s="77"/>
      <c r="R144" s="77"/>
      <c r="S144" s="77"/>
      <c r="T144" s="95">
        <f>+T143/T140*100</f>
        <v>76.588484</v>
      </c>
      <c r="U144" s="78"/>
      <c r="V144" s="78"/>
      <c r="W144" s="10"/>
    </row>
    <row r="145" spans="1:23" ht="27">
      <c r="A145" s="18"/>
      <c r="B145" s="73">
        <v>3</v>
      </c>
      <c r="C145" s="73">
        <v>2</v>
      </c>
      <c r="D145" s="74">
        <v>6</v>
      </c>
      <c r="E145" s="75">
        <v>19</v>
      </c>
      <c r="F145" s="73" t="s">
        <v>53</v>
      </c>
      <c r="G145" s="73"/>
      <c r="H145" s="71"/>
      <c r="I145" s="92" t="s">
        <v>31</v>
      </c>
      <c r="J145" s="76"/>
      <c r="K145" s="77"/>
      <c r="L145" s="77"/>
      <c r="M145" s="95">
        <f>+M143/M141*100</f>
        <v>100.04354159457993</v>
      </c>
      <c r="N145" s="77"/>
      <c r="O145" s="95">
        <f>+O143/O141*100</f>
        <v>100.04354159457993</v>
      </c>
      <c r="P145" s="77"/>
      <c r="Q145" s="77"/>
      <c r="R145" s="77"/>
      <c r="S145" s="77"/>
      <c r="T145" s="95">
        <f>+T143/T141*100</f>
        <v>100.04354159457993</v>
      </c>
      <c r="U145" s="78"/>
      <c r="V145" s="78"/>
      <c r="W145" s="10"/>
    </row>
    <row r="146" spans="1:23" ht="27">
      <c r="A146" s="18"/>
      <c r="B146" s="73"/>
      <c r="C146" s="73"/>
      <c r="D146" s="74"/>
      <c r="E146" s="75"/>
      <c r="F146" s="73"/>
      <c r="G146" s="73"/>
      <c r="H146" s="71"/>
      <c r="I146" s="92"/>
      <c r="J146" s="76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8"/>
      <c r="V146" s="78"/>
      <c r="W146" s="10"/>
    </row>
    <row r="147" spans="1:23" ht="27">
      <c r="A147" s="18"/>
      <c r="B147" s="73">
        <v>3</v>
      </c>
      <c r="C147" s="73">
        <v>2</v>
      </c>
      <c r="D147" s="74">
        <v>6</v>
      </c>
      <c r="E147" s="75">
        <v>19</v>
      </c>
      <c r="F147" s="73" t="s">
        <v>53</v>
      </c>
      <c r="G147" s="73" t="s">
        <v>42</v>
      </c>
      <c r="H147" s="71"/>
      <c r="I147" s="92" t="s">
        <v>43</v>
      </c>
      <c r="J147" s="76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8"/>
      <c r="V147" s="78"/>
      <c r="W147" s="10"/>
    </row>
    <row r="148" spans="1:23" ht="27">
      <c r="A148" s="18"/>
      <c r="B148" s="73">
        <v>3</v>
      </c>
      <c r="C148" s="73">
        <v>2</v>
      </c>
      <c r="D148" s="74">
        <v>6</v>
      </c>
      <c r="E148" s="75">
        <v>19</v>
      </c>
      <c r="F148" s="73" t="s">
        <v>53</v>
      </c>
      <c r="G148" s="73" t="s">
        <v>42</v>
      </c>
      <c r="H148" s="71"/>
      <c r="I148" s="92" t="s">
        <v>33</v>
      </c>
      <c r="J148" s="76"/>
      <c r="K148" s="77"/>
      <c r="L148" s="77"/>
      <c r="M148" s="77">
        <f>+M140</f>
        <v>150000000</v>
      </c>
      <c r="N148" s="77"/>
      <c r="O148" s="77">
        <f>+K148+L148+M148+N148</f>
        <v>150000000</v>
      </c>
      <c r="P148" s="77"/>
      <c r="Q148" s="77"/>
      <c r="R148" s="77"/>
      <c r="S148" s="77"/>
      <c r="T148" s="77">
        <f>+S148+O148</f>
        <v>150000000</v>
      </c>
      <c r="U148" s="78">
        <v>100</v>
      </c>
      <c r="V148" s="78"/>
      <c r="W148" s="10"/>
    </row>
    <row r="149" spans="1:23" ht="27">
      <c r="A149" s="18"/>
      <c r="B149" s="73">
        <v>3</v>
      </c>
      <c r="C149" s="73">
        <v>2</v>
      </c>
      <c r="D149" s="74">
        <v>6</v>
      </c>
      <c r="E149" s="75">
        <v>19</v>
      </c>
      <c r="F149" s="73" t="s">
        <v>53</v>
      </c>
      <c r="G149" s="73" t="s">
        <v>42</v>
      </c>
      <c r="H149" s="71"/>
      <c r="I149" s="92" t="s">
        <v>34</v>
      </c>
      <c r="J149" s="76"/>
      <c r="K149" s="77"/>
      <c r="L149" s="77"/>
      <c r="M149" s="77">
        <f>+M141</f>
        <v>114832726</v>
      </c>
      <c r="N149" s="77"/>
      <c r="O149" s="77">
        <f>+K149+L149+M149+N149</f>
        <v>114832726</v>
      </c>
      <c r="P149" s="77"/>
      <c r="Q149" s="77"/>
      <c r="R149" s="77"/>
      <c r="S149" s="77"/>
      <c r="T149" s="77">
        <f>+S149+O149</f>
        <v>114832726</v>
      </c>
      <c r="U149" s="78">
        <v>100</v>
      </c>
      <c r="V149" s="78"/>
      <c r="W149" s="10"/>
    </row>
    <row r="150" spans="1:23" ht="27">
      <c r="A150" s="18"/>
      <c r="B150" s="73">
        <v>3</v>
      </c>
      <c r="C150" s="73">
        <v>2</v>
      </c>
      <c r="D150" s="74">
        <v>6</v>
      </c>
      <c r="E150" s="75">
        <v>19</v>
      </c>
      <c r="F150" s="73" t="s">
        <v>53</v>
      </c>
      <c r="G150" s="73" t="s">
        <v>42</v>
      </c>
      <c r="H150" s="71"/>
      <c r="I150" s="92" t="s">
        <v>35</v>
      </c>
      <c r="J150" s="76"/>
      <c r="K150" s="77"/>
      <c r="L150" s="77"/>
      <c r="M150" s="77">
        <f>+M142</f>
        <v>114832726</v>
      </c>
      <c r="N150" s="77"/>
      <c r="O150" s="77">
        <f>+K150+L150+M150+N150</f>
        <v>114832726</v>
      </c>
      <c r="P150" s="77"/>
      <c r="Q150" s="77"/>
      <c r="R150" s="77"/>
      <c r="S150" s="77"/>
      <c r="T150" s="77">
        <f>+S150+O150</f>
        <v>114832726</v>
      </c>
      <c r="U150" s="78">
        <v>100</v>
      </c>
      <c r="V150" s="78"/>
      <c r="W150" s="10"/>
    </row>
    <row r="151" spans="1:23" ht="27">
      <c r="A151" s="18"/>
      <c r="B151" s="73">
        <v>3</v>
      </c>
      <c r="C151" s="73">
        <v>2</v>
      </c>
      <c r="D151" s="74">
        <v>6</v>
      </c>
      <c r="E151" s="75">
        <v>19</v>
      </c>
      <c r="F151" s="73" t="s">
        <v>53</v>
      </c>
      <c r="G151" s="73" t="s">
        <v>42</v>
      </c>
      <c r="H151" s="71"/>
      <c r="I151" s="92" t="s">
        <v>36</v>
      </c>
      <c r="J151" s="76"/>
      <c r="K151" s="77"/>
      <c r="L151" s="77"/>
      <c r="M151" s="77">
        <f>+M143</f>
        <v>114882726</v>
      </c>
      <c r="N151" s="77"/>
      <c r="O151" s="77">
        <f>+K151+L151+M151+N151</f>
        <v>114882726</v>
      </c>
      <c r="P151" s="77"/>
      <c r="Q151" s="77"/>
      <c r="R151" s="77"/>
      <c r="S151" s="77"/>
      <c r="T151" s="77">
        <f>+S151+O151</f>
        <v>114882726</v>
      </c>
      <c r="U151" s="78">
        <v>100</v>
      </c>
      <c r="V151" s="78"/>
      <c r="W151" s="10"/>
    </row>
    <row r="152" spans="1:23" ht="27">
      <c r="A152" s="18"/>
      <c r="B152" s="73">
        <v>3</v>
      </c>
      <c r="C152" s="73">
        <v>2</v>
      </c>
      <c r="D152" s="74">
        <v>6</v>
      </c>
      <c r="E152" s="75">
        <v>19</v>
      </c>
      <c r="F152" s="73" t="s">
        <v>53</v>
      </c>
      <c r="G152" s="73" t="s">
        <v>42</v>
      </c>
      <c r="H152" s="71"/>
      <c r="I152" s="92" t="s">
        <v>30</v>
      </c>
      <c r="J152" s="76"/>
      <c r="K152" s="77"/>
      <c r="L152" s="77"/>
      <c r="M152" s="95">
        <f>+M151/M148*100</f>
        <v>76.588484</v>
      </c>
      <c r="N152" s="77"/>
      <c r="O152" s="95">
        <f>+O151/O148*100</f>
        <v>76.588484</v>
      </c>
      <c r="P152" s="77"/>
      <c r="Q152" s="77"/>
      <c r="R152" s="77"/>
      <c r="S152" s="77"/>
      <c r="T152" s="95">
        <f>+T151/T148*100</f>
        <v>76.588484</v>
      </c>
      <c r="U152" s="78"/>
      <c r="V152" s="78"/>
      <c r="W152" s="10"/>
    </row>
    <row r="153" spans="1:23" ht="27">
      <c r="A153" s="18"/>
      <c r="B153" s="73">
        <v>3</v>
      </c>
      <c r="C153" s="73">
        <v>2</v>
      </c>
      <c r="D153" s="74">
        <v>6</v>
      </c>
      <c r="E153" s="75">
        <v>19</v>
      </c>
      <c r="F153" s="73" t="s">
        <v>53</v>
      </c>
      <c r="G153" s="73" t="s">
        <v>42</v>
      </c>
      <c r="H153" s="71"/>
      <c r="I153" s="92" t="s">
        <v>31</v>
      </c>
      <c r="J153" s="76"/>
      <c r="K153" s="77"/>
      <c r="L153" s="77"/>
      <c r="M153" s="95">
        <f>+M151/M149*100</f>
        <v>100.04354159457993</v>
      </c>
      <c r="N153" s="77"/>
      <c r="O153" s="95">
        <f>+O151/O149*100</f>
        <v>100.04354159457993</v>
      </c>
      <c r="P153" s="77"/>
      <c r="Q153" s="77"/>
      <c r="R153" s="77"/>
      <c r="S153" s="77"/>
      <c r="T153" s="95">
        <f>+T151/T149*100</f>
        <v>100.04354159457993</v>
      </c>
      <c r="U153" s="78"/>
      <c r="V153" s="78"/>
      <c r="W153" s="10"/>
    </row>
    <row r="154" spans="1:23" ht="27">
      <c r="A154" s="18"/>
      <c r="B154" s="73"/>
      <c r="C154" s="73"/>
      <c r="D154" s="74"/>
      <c r="E154" s="75"/>
      <c r="F154" s="73"/>
      <c r="G154" s="73"/>
      <c r="H154" s="71"/>
      <c r="I154" s="92"/>
      <c r="J154" s="76"/>
      <c r="K154" s="77"/>
      <c r="L154" s="77"/>
      <c r="M154" s="95"/>
      <c r="N154" s="77"/>
      <c r="O154" s="95"/>
      <c r="P154" s="77"/>
      <c r="Q154" s="77"/>
      <c r="R154" s="77"/>
      <c r="S154" s="77"/>
      <c r="T154" s="77"/>
      <c r="U154" s="78"/>
      <c r="V154" s="78"/>
      <c r="W154" s="10"/>
    </row>
    <row r="155" spans="1:23" ht="54">
      <c r="A155" s="18"/>
      <c r="B155" s="73">
        <v>3</v>
      </c>
      <c r="C155" s="73">
        <v>2</v>
      </c>
      <c r="D155" s="74">
        <v>6</v>
      </c>
      <c r="E155" s="75">
        <v>19</v>
      </c>
      <c r="F155" s="73" t="s">
        <v>55</v>
      </c>
      <c r="G155" s="73"/>
      <c r="H155" s="71"/>
      <c r="I155" s="92" t="s">
        <v>56</v>
      </c>
      <c r="J155" s="76"/>
      <c r="K155" s="77"/>
      <c r="L155" s="77"/>
      <c r="M155" s="95"/>
      <c r="N155" s="77"/>
      <c r="O155" s="95"/>
      <c r="P155" s="77"/>
      <c r="Q155" s="77"/>
      <c r="R155" s="77"/>
      <c r="S155" s="77"/>
      <c r="T155" s="77"/>
      <c r="U155" s="78"/>
      <c r="V155" s="78"/>
      <c r="W155" s="10"/>
    </row>
    <row r="156" spans="1:23" ht="27">
      <c r="A156" s="18"/>
      <c r="B156" s="73">
        <v>3</v>
      </c>
      <c r="C156" s="73">
        <v>2</v>
      </c>
      <c r="D156" s="74">
        <v>6</v>
      </c>
      <c r="E156" s="75">
        <v>19</v>
      </c>
      <c r="F156" s="73" t="s">
        <v>55</v>
      </c>
      <c r="G156" s="73"/>
      <c r="H156" s="71"/>
      <c r="I156" s="92" t="s">
        <v>33</v>
      </c>
      <c r="J156" s="76"/>
      <c r="K156" s="77"/>
      <c r="L156" s="77"/>
      <c r="M156" s="96">
        <v>94500000</v>
      </c>
      <c r="N156" s="97"/>
      <c r="O156" s="77">
        <f>+K156+L156+M156+N156</f>
        <v>94500000</v>
      </c>
      <c r="P156" s="77"/>
      <c r="Q156" s="77"/>
      <c r="R156" s="77"/>
      <c r="S156" s="77"/>
      <c r="T156" s="77">
        <f>+S156+O156</f>
        <v>94500000</v>
      </c>
      <c r="U156" s="78">
        <v>100</v>
      </c>
      <c r="V156" s="78"/>
      <c r="W156" s="10"/>
    </row>
    <row r="157" spans="1:23" ht="27">
      <c r="A157" s="18"/>
      <c r="B157" s="73">
        <v>3</v>
      </c>
      <c r="C157" s="73">
        <v>2</v>
      </c>
      <c r="D157" s="74">
        <v>6</v>
      </c>
      <c r="E157" s="75">
        <v>19</v>
      </c>
      <c r="F157" s="73" t="s">
        <v>55</v>
      </c>
      <c r="G157" s="73"/>
      <c r="H157" s="71"/>
      <c r="I157" s="92" t="s">
        <v>34</v>
      </c>
      <c r="J157" s="76"/>
      <c r="K157" s="77"/>
      <c r="L157" s="77"/>
      <c r="M157" s="96">
        <v>94298251</v>
      </c>
      <c r="N157" s="97"/>
      <c r="O157" s="77">
        <f>+K157+L157+M157+N157</f>
        <v>94298251</v>
      </c>
      <c r="P157" s="77"/>
      <c r="Q157" s="77"/>
      <c r="R157" s="77"/>
      <c r="S157" s="77"/>
      <c r="T157" s="77">
        <f>+S157+O157</f>
        <v>94298251</v>
      </c>
      <c r="U157" s="78">
        <v>100</v>
      </c>
      <c r="V157" s="78"/>
      <c r="W157" s="10"/>
    </row>
    <row r="158" spans="1:23" ht="27">
      <c r="A158" s="18"/>
      <c r="B158" s="73">
        <v>3</v>
      </c>
      <c r="C158" s="73">
        <v>2</v>
      </c>
      <c r="D158" s="74">
        <v>6</v>
      </c>
      <c r="E158" s="75">
        <v>19</v>
      </c>
      <c r="F158" s="73" t="s">
        <v>55</v>
      </c>
      <c r="G158" s="73"/>
      <c r="H158" s="71"/>
      <c r="I158" s="92" t="s">
        <v>35</v>
      </c>
      <c r="J158" s="76"/>
      <c r="K158" s="77"/>
      <c r="L158" s="77"/>
      <c r="M158" s="96">
        <v>94298251</v>
      </c>
      <c r="N158" s="97"/>
      <c r="O158" s="77">
        <f>+K158+L158+M158+N158</f>
        <v>94298251</v>
      </c>
      <c r="P158" s="77"/>
      <c r="Q158" s="77"/>
      <c r="R158" s="77"/>
      <c r="S158" s="77"/>
      <c r="T158" s="77">
        <f>+S158+O158</f>
        <v>94298251</v>
      </c>
      <c r="U158" s="78">
        <v>100</v>
      </c>
      <c r="V158" s="78"/>
      <c r="W158" s="10"/>
    </row>
    <row r="159" spans="1:23" ht="27">
      <c r="A159" s="18"/>
      <c r="B159" s="73">
        <v>3</v>
      </c>
      <c r="C159" s="73">
        <v>2</v>
      </c>
      <c r="D159" s="74">
        <v>6</v>
      </c>
      <c r="E159" s="75">
        <v>19</v>
      </c>
      <c r="F159" s="73" t="s">
        <v>55</v>
      </c>
      <c r="G159" s="73"/>
      <c r="H159" s="71"/>
      <c r="I159" s="92" t="s">
        <v>36</v>
      </c>
      <c r="J159" s="76"/>
      <c r="K159" s="77"/>
      <c r="L159" s="77"/>
      <c r="M159" s="96">
        <f>94298251+165179</f>
        <v>94463430</v>
      </c>
      <c r="N159" s="97"/>
      <c r="O159" s="77">
        <f>+K159+L159+M159+N159</f>
        <v>94463430</v>
      </c>
      <c r="P159" s="77"/>
      <c r="Q159" s="77"/>
      <c r="R159" s="77"/>
      <c r="S159" s="77"/>
      <c r="T159" s="77">
        <f>+S159+O159</f>
        <v>94463430</v>
      </c>
      <c r="U159" s="78">
        <v>100</v>
      </c>
      <c r="V159" s="78"/>
      <c r="W159" s="10"/>
    </row>
    <row r="160" spans="1:23" ht="27">
      <c r="A160" s="18"/>
      <c r="B160" s="73">
        <v>3</v>
      </c>
      <c r="C160" s="73">
        <v>2</v>
      </c>
      <c r="D160" s="74">
        <v>6</v>
      </c>
      <c r="E160" s="75">
        <v>19</v>
      </c>
      <c r="F160" s="73" t="s">
        <v>55</v>
      </c>
      <c r="G160" s="73"/>
      <c r="H160" s="71"/>
      <c r="I160" s="92" t="s">
        <v>30</v>
      </c>
      <c r="J160" s="76"/>
      <c r="K160" s="77"/>
      <c r="L160" s="77"/>
      <c r="M160" s="95">
        <f>+M159/M156*100</f>
        <v>99.96130158730159</v>
      </c>
      <c r="N160" s="77"/>
      <c r="O160" s="95">
        <f>+O159/O156*100</f>
        <v>99.96130158730159</v>
      </c>
      <c r="P160" s="77"/>
      <c r="Q160" s="77"/>
      <c r="R160" s="77"/>
      <c r="S160" s="77"/>
      <c r="T160" s="95">
        <f>+T159/T156*100</f>
        <v>99.96130158730159</v>
      </c>
      <c r="U160" s="78"/>
      <c r="V160" s="78"/>
      <c r="W160" s="10"/>
    </row>
    <row r="161" spans="1:23" ht="27">
      <c r="A161" s="18"/>
      <c r="B161" s="73">
        <v>3</v>
      </c>
      <c r="C161" s="73">
        <v>2</v>
      </c>
      <c r="D161" s="74">
        <v>6</v>
      </c>
      <c r="E161" s="75">
        <v>19</v>
      </c>
      <c r="F161" s="73" t="s">
        <v>55</v>
      </c>
      <c r="G161" s="73"/>
      <c r="H161" s="71"/>
      <c r="I161" s="92" t="s">
        <v>31</v>
      </c>
      <c r="J161" s="76"/>
      <c r="K161" s="77"/>
      <c r="L161" s="77"/>
      <c r="M161" s="95">
        <f>+M159/M157*100</f>
        <v>100.175166557437</v>
      </c>
      <c r="N161" s="77"/>
      <c r="O161" s="95">
        <f>+O159/O157*100</f>
        <v>100.175166557437</v>
      </c>
      <c r="P161" s="77"/>
      <c r="Q161" s="77"/>
      <c r="R161" s="77"/>
      <c r="S161" s="77"/>
      <c r="T161" s="95">
        <f>+T159/T157*100</f>
        <v>100.175166557437</v>
      </c>
      <c r="U161" s="78"/>
      <c r="V161" s="78"/>
      <c r="W161" s="10"/>
    </row>
    <row r="162" spans="1:23" ht="27">
      <c r="A162" s="18"/>
      <c r="B162" s="73"/>
      <c r="C162" s="73"/>
      <c r="D162" s="74"/>
      <c r="E162" s="75"/>
      <c r="F162" s="73"/>
      <c r="G162" s="73"/>
      <c r="H162" s="71"/>
      <c r="I162" s="92"/>
      <c r="J162" s="76"/>
      <c r="K162" s="77"/>
      <c r="L162" s="77"/>
      <c r="M162" s="95"/>
      <c r="N162" s="77"/>
      <c r="O162" s="95"/>
      <c r="P162" s="77"/>
      <c r="Q162" s="77"/>
      <c r="R162" s="77"/>
      <c r="S162" s="77"/>
      <c r="T162" s="77"/>
      <c r="U162" s="78"/>
      <c r="V162" s="78"/>
      <c r="W162" s="10"/>
    </row>
    <row r="163" spans="1:23" ht="27">
      <c r="A163" s="18"/>
      <c r="B163" s="73">
        <v>3</v>
      </c>
      <c r="C163" s="73">
        <v>2</v>
      </c>
      <c r="D163" s="74">
        <v>6</v>
      </c>
      <c r="E163" s="75">
        <v>19</v>
      </c>
      <c r="F163" s="73" t="s">
        <v>55</v>
      </c>
      <c r="G163" s="73" t="s">
        <v>42</v>
      </c>
      <c r="H163" s="71"/>
      <c r="I163" s="92" t="s">
        <v>43</v>
      </c>
      <c r="J163" s="76"/>
      <c r="K163" s="77"/>
      <c r="L163" s="77"/>
      <c r="M163" s="95"/>
      <c r="N163" s="77"/>
      <c r="O163" s="95"/>
      <c r="P163" s="77"/>
      <c r="Q163" s="77"/>
      <c r="R163" s="77"/>
      <c r="S163" s="77"/>
      <c r="T163" s="77"/>
      <c r="U163" s="78"/>
      <c r="V163" s="78"/>
      <c r="W163" s="10"/>
    </row>
    <row r="164" spans="1:23" ht="27">
      <c r="A164" s="18"/>
      <c r="B164" s="73">
        <v>3</v>
      </c>
      <c r="C164" s="73">
        <v>2</v>
      </c>
      <c r="D164" s="74">
        <v>6</v>
      </c>
      <c r="E164" s="75">
        <v>19</v>
      </c>
      <c r="F164" s="73" t="s">
        <v>55</v>
      </c>
      <c r="G164" s="73" t="s">
        <v>42</v>
      </c>
      <c r="H164" s="71"/>
      <c r="I164" s="92" t="s">
        <v>33</v>
      </c>
      <c r="J164" s="76"/>
      <c r="K164" s="77"/>
      <c r="L164" s="77"/>
      <c r="M164" s="96">
        <f>+M156</f>
        <v>94500000</v>
      </c>
      <c r="N164" s="96"/>
      <c r="O164" s="96">
        <f>+K164+L164+M164+N164</f>
        <v>94500000</v>
      </c>
      <c r="P164" s="96"/>
      <c r="Q164" s="77"/>
      <c r="R164" s="77"/>
      <c r="S164" s="77"/>
      <c r="T164" s="77">
        <f>+S164+O164</f>
        <v>94500000</v>
      </c>
      <c r="U164" s="78">
        <v>100</v>
      </c>
      <c r="V164" s="78"/>
      <c r="W164" s="10"/>
    </row>
    <row r="165" spans="1:23" ht="27">
      <c r="A165" s="18"/>
      <c r="B165" s="73">
        <v>3</v>
      </c>
      <c r="C165" s="73">
        <v>2</v>
      </c>
      <c r="D165" s="74">
        <v>6</v>
      </c>
      <c r="E165" s="75">
        <v>19</v>
      </c>
      <c r="F165" s="73" t="s">
        <v>55</v>
      </c>
      <c r="G165" s="73" t="s">
        <v>42</v>
      </c>
      <c r="H165" s="71"/>
      <c r="I165" s="92" t="s">
        <v>34</v>
      </c>
      <c r="J165" s="76"/>
      <c r="K165" s="77"/>
      <c r="L165" s="77"/>
      <c r="M165" s="96">
        <f>+M157</f>
        <v>94298251</v>
      </c>
      <c r="N165" s="96"/>
      <c r="O165" s="96">
        <f>+K165+L165+M165+N165</f>
        <v>94298251</v>
      </c>
      <c r="P165" s="96"/>
      <c r="Q165" s="77"/>
      <c r="R165" s="77"/>
      <c r="S165" s="77"/>
      <c r="T165" s="77">
        <f>+S165+O165</f>
        <v>94298251</v>
      </c>
      <c r="U165" s="78">
        <v>100</v>
      </c>
      <c r="V165" s="78"/>
      <c r="W165" s="10"/>
    </row>
    <row r="166" spans="1:23" ht="27">
      <c r="A166" s="18"/>
      <c r="B166" s="73">
        <v>3</v>
      </c>
      <c r="C166" s="73">
        <v>2</v>
      </c>
      <c r="D166" s="74">
        <v>6</v>
      </c>
      <c r="E166" s="75">
        <v>19</v>
      </c>
      <c r="F166" s="73" t="s">
        <v>55</v>
      </c>
      <c r="G166" s="73" t="s">
        <v>42</v>
      </c>
      <c r="H166" s="71"/>
      <c r="I166" s="92" t="s">
        <v>35</v>
      </c>
      <c r="J166" s="76"/>
      <c r="K166" s="77"/>
      <c r="L166" s="77"/>
      <c r="M166" s="96">
        <f>+M158</f>
        <v>94298251</v>
      </c>
      <c r="N166" s="96"/>
      <c r="O166" s="96">
        <f>+K166+L166+M166+N166</f>
        <v>94298251</v>
      </c>
      <c r="P166" s="96"/>
      <c r="Q166" s="77"/>
      <c r="R166" s="77"/>
      <c r="S166" s="77"/>
      <c r="T166" s="77">
        <f>+S166+O166</f>
        <v>94298251</v>
      </c>
      <c r="U166" s="78">
        <v>100</v>
      </c>
      <c r="V166" s="78"/>
      <c r="W166" s="10"/>
    </row>
    <row r="167" spans="1:23" ht="27">
      <c r="A167" s="18"/>
      <c r="B167" s="73">
        <v>3</v>
      </c>
      <c r="C167" s="73">
        <v>2</v>
      </c>
      <c r="D167" s="74">
        <v>6</v>
      </c>
      <c r="E167" s="75">
        <v>19</v>
      </c>
      <c r="F167" s="73" t="s">
        <v>55</v>
      </c>
      <c r="G167" s="73" t="s">
        <v>42</v>
      </c>
      <c r="H167" s="71"/>
      <c r="I167" s="92" t="s">
        <v>36</v>
      </c>
      <c r="J167" s="76"/>
      <c r="K167" s="77"/>
      <c r="L167" s="77"/>
      <c r="M167" s="96">
        <f>+M159</f>
        <v>94463430</v>
      </c>
      <c r="N167" s="96"/>
      <c r="O167" s="96">
        <f>+K167+L167+M167+N167</f>
        <v>94463430</v>
      </c>
      <c r="P167" s="96"/>
      <c r="Q167" s="77"/>
      <c r="R167" s="77"/>
      <c r="S167" s="77"/>
      <c r="T167" s="77">
        <f>+S167+O167</f>
        <v>94463430</v>
      </c>
      <c r="U167" s="78">
        <v>100</v>
      </c>
      <c r="V167" s="78"/>
      <c r="W167" s="10"/>
    </row>
    <row r="168" spans="1:23" ht="27">
      <c r="A168" s="18"/>
      <c r="B168" s="73">
        <v>3</v>
      </c>
      <c r="C168" s="73">
        <v>2</v>
      </c>
      <c r="D168" s="74">
        <v>6</v>
      </c>
      <c r="E168" s="75">
        <v>19</v>
      </c>
      <c r="F168" s="73" t="s">
        <v>55</v>
      </c>
      <c r="G168" s="73" t="s">
        <v>42</v>
      </c>
      <c r="H168" s="71"/>
      <c r="I168" s="92" t="s">
        <v>30</v>
      </c>
      <c r="J168" s="76"/>
      <c r="K168" s="77"/>
      <c r="L168" s="77"/>
      <c r="M168" s="95">
        <f>+M167/M164*100</f>
        <v>99.96130158730159</v>
      </c>
      <c r="N168" s="95"/>
      <c r="O168" s="95">
        <f>+O167/O164*100</f>
        <v>99.96130158730159</v>
      </c>
      <c r="P168" s="77"/>
      <c r="Q168" s="77"/>
      <c r="R168" s="77"/>
      <c r="S168" s="77"/>
      <c r="T168" s="95">
        <f>+T167/T164*100</f>
        <v>99.96130158730159</v>
      </c>
      <c r="U168" s="78"/>
      <c r="V168" s="78"/>
      <c r="W168" s="10"/>
    </row>
    <row r="169" spans="1:23" ht="27">
      <c r="A169" s="18"/>
      <c r="B169" s="73">
        <v>3</v>
      </c>
      <c r="C169" s="73">
        <v>2</v>
      </c>
      <c r="D169" s="74">
        <v>6</v>
      </c>
      <c r="E169" s="75">
        <v>19</v>
      </c>
      <c r="F169" s="73" t="s">
        <v>55</v>
      </c>
      <c r="G169" s="73" t="s">
        <v>42</v>
      </c>
      <c r="H169" s="71"/>
      <c r="I169" s="92" t="s">
        <v>31</v>
      </c>
      <c r="J169" s="76"/>
      <c r="K169" s="77"/>
      <c r="L169" s="77"/>
      <c r="M169" s="95">
        <f>+M167/M165*100</f>
        <v>100.175166557437</v>
      </c>
      <c r="N169" s="95"/>
      <c r="O169" s="95">
        <f>+O167/O165*100</f>
        <v>100.175166557437</v>
      </c>
      <c r="P169" s="77"/>
      <c r="Q169" s="77"/>
      <c r="R169" s="77"/>
      <c r="S169" s="77"/>
      <c r="T169" s="95">
        <f>+T167/T165*100</f>
        <v>100.175166557437</v>
      </c>
      <c r="U169" s="78"/>
      <c r="V169" s="78"/>
      <c r="W169" s="10"/>
    </row>
    <row r="170" spans="1:23" ht="27">
      <c r="A170" s="18"/>
      <c r="B170" s="73"/>
      <c r="C170" s="73"/>
      <c r="D170" s="74"/>
      <c r="E170" s="75"/>
      <c r="F170" s="73"/>
      <c r="G170" s="73"/>
      <c r="H170" s="71"/>
      <c r="I170" s="92"/>
      <c r="J170" s="76"/>
      <c r="K170" s="77"/>
      <c r="L170" s="77"/>
      <c r="M170" s="95"/>
      <c r="N170" s="95"/>
      <c r="O170" s="95"/>
      <c r="P170" s="77"/>
      <c r="Q170" s="77"/>
      <c r="R170" s="77"/>
      <c r="S170" s="77"/>
      <c r="T170" s="77"/>
      <c r="U170" s="78"/>
      <c r="V170" s="78"/>
      <c r="W170" s="10"/>
    </row>
    <row r="171" spans="1:23" ht="27">
      <c r="A171" s="18"/>
      <c r="B171" s="73">
        <v>3</v>
      </c>
      <c r="C171" s="73">
        <v>2</v>
      </c>
      <c r="D171" s="74">
        <v>6</v>
      </c>
      <c r="E171" s="75">
        <v>301</v>
      </c>
      <c r="F171" s="73"/>
      <c r="G171" s="73"/>
      <c r="H171" s="71"/>
      <c r="I171" s="92" t="s">
        <v>57</v>
      </c>
      <c r="J171" s="76"/>
      <c r="K171" s="77"/>
      <c r="L171" s="77"/>
      <c r="M171" s="95"/>
      <c r="N171" s="95"/>
      <c r="O171" s="95"/>
      <c r="P171" s="77"/>
      <c r="Q171" s="77"/>
      <c r="R171" s="77"/>
      <c r="S171" s="77"/>
      <c r="T171" s="77"/>
      <c r="U171" s="78"/>
      <c r="V171" s="78"/>
      <c r="W171" s="10"/>
    </row>
    <row r="172" spans="1:23" ht="27">
      <c r="A172" s="18"/>
      <c r="B172" s="73">
        <v>3</v>
      </c>
      <c r="C172" s="73">
        <v>2</v>
      </c>
      <c r="D172" s="74">
        <v>6</v>
      </c>
      <c r="E172" s="75">
        <v>301</v>
      </c>
      <c r="F172" s="73"/>
      <c r="G172" s="73"/>
      <c r="H172" s="71"/>
      <c r="I172" s="92" t="s">
        <v>33</v>
      </c>
      <c r="J172" s="76"/>
      <c r="K172" s="77">
        <f>+K180</f>
        <v>91886210</v>
      </c>
      <c r="L172" s="77">
        <f>+L180</f>
        <v>87014892</v>
      </c>
      <c r="M172" s="77">
        <f>+M180</f>
        <v>0</v>
      </c>
      <c r="N172" s="77">
        <f>+N180</f>
        <v>167572</v>
      </c>
      <c r="O172" s="95">
        <f>+K172+L172+M172+N172</f>
        <v>179068674</v>
      </c>
      <c r="P172" s="77">
        <f>+P180</f>
        <v>6000000</v>
      </c>
      <c r="Q172" s="77"/>
      <c r="R172" s="77"/>
      <c r="S172" s="77">
        <f>+P172+Q172+R172</f>
        <v>6000000</v>
      </c>
      <c r="T172" s="77">
        <f>+S172+O172</f>
        <v>185068674</v>
      </c>
      <c r="U172" s="78">
        <f>+O172/T172*100</f>
        <v>96.75796023696589</v>
      </c>
      <c r="V172" s="78">
        <f>+S172/T172*100</f>
        <v>3.242039763034126</v>
      </c>
      <c r="W172" s="10"/>
    </row>
    <row r="173" spans="1:23" ht="27">
      <c r="A173" s="18"/>
      <c r="B173" s="73">
        <v>3</v>
      </c>
      <c r="C173" s="73">
        <v>2</v>
      </c>
      <c r="D173" s="74">
        <v>6</v>
      </c>
      <c r="E173" s="75">
        <v>301</v>
      </c>
      <c r="F173" s="73"/>
      <c r="G173" s="73"/>
      <c r="H173" s="71"/>
      <c r="I173" s="92" t="s">
        <v>34</v>
      </c>
      <c r="J173" s="76"/>
      <c r="K173" s="77">
        <f aca="true" t="shared" si="21" ref="K173:N175">+K181</f>
        <v>86046452</v>
      </c>
      <c r="L173" s="77">
        <f t="shared" si="21"/>
        <v>86920825</v>
      </c>
      <c r="M173" s="77">
        <f t="shared" si="21"/>
        <v>0</v>
      </c>
      <c r="N173" s="77">
        <f t="shared" si="21"/>
        <v>167572</v>
      </c>
      <c r="O173" s="95">
        <f>+K173+L173+M173+N173</f>
        <v>173134849</v>
      </c>
      <c r="P173" s="77">
        <f>+P181</f>
        <v>6000000</v>
      </c>
      <c r="Q173" s="77"/>
      <c r="R173" s="77"/>
      <c r="S173" s="77">
        <f>+P173+Q173+R173</f>
        <v>6000000</v>
      </c>
      <c r="T173" s="77">
        <f>+S173+O173</f>
        <v>179134849</v>
      </c>
      <c r="U173" s="78">
        <f>+O173/T173*100</f>
        <v>96.65056797519058</v>
      </c>
      <c r="V173" s="78">
        <f>+S173/T173*100</f>
        <v>3.349432024809422</v>
      </c>
      <c r="W173" s="10"/>
    </row>
    <row r="174" spans="1:23" ht="27">
      <c r="A174" s="18"/>
      <c r="B174" s="73">
        <v>3</v>
      </c>
      <c r="C174" s="73">
        <v>2</v>
      </c>
      <c r="D174" s="74">
        <v>6</v>
      </c>
      <c r="E174" s="75">
        <v>301</v>
      </c>
      <c r="F174" s="73"/>
      <c r="G174" s="73"/>
      <c r="H174" s="71"/>
      <c r="I174" s="92" t="s">
        <v>35</v>
      </c>
      <c r="J174" s="76"/>
      <c r="K174" s="77">
        <f t="shared" si="21"/>
        <v>81471055</v>
      </c>
      <c r="L174" s="77">
        <f t="shared" si="21"/>
        <v>79116424</v>
      </c>
      <c r="M174" s="77">
        <f t="shared" si="21"/>
        <v>0</v>
      </c>
      <c r="N174" s="77">
        <f t="shared" si="21"/>
        <v>183679</v>
      </c>
      <c r="O174" s="95">
        <f>+K174+L174+M174+N174</f>
        <v>160771158</v>
      </c>
      <c r="P174" s="77">
        <f>+P182</f>
        <v>1477438</v>
      </c>
      <c r="Q174" s="77"/>
      <c r="R174" s="77"/>
      <c r="S174" s="77">
        <f>+P174+Q174+R174</f>
        <v>1477438</v>
      </c>
      <c r="T174" s="77">
        <f>+S174+O174</f>
        <v>162248596</v>
      </c>
      <c r="U174" s="78">
        <f>+O174/T174*100</f>
        <v>99.08939859177579</v>
      </c>
      <c r="V174" s="78">
        <f>+S174/T174*100</f>
        <v>0.9106014082242042</v>
      </c>
      <c r="W174" s="10"/>
    </row>
    <row r="175" spans="1:23" ht="27">
      <c r="A175" s="18"/>
      <c r="B175" s="73">
        <v>3</v>
      </c>
      <c r="C175" s="73">
        <v>2</v>
      </c>
      <c r="D175" s="74">
        <v>6</v>
      </c>
      <c r="E175" s="75">
        <v>301</v>
      </c>
      <c r="F175" s="73"/>
      <c r="G175" s="73"/>
      <c r="H175" s="71"/>
      <c r="I175" s="92" t="s">
        <v>36</v>
      </c>
      <c r="J175" s="76"/>
      <c r="K175" s="77">
        <f t="shared" si="21"/>
        <v>81471055</v>
      </c>
      <c r="L175" s="77">
        <f t="shared" si="21"/>
        <v>79116424</v>
      </c>
      <c r="M175" s="77">
        <f t="shared" si="21"/>
        <v>0</v>
      </c>
      <c r="N175" s="77">
        <f t="shared" si="21"/>
        <v>183679</v>
      </c>
      <c r="O175" s="95">
        <f>+K175+L175+M175+N175</f>
        <v>160771158</v>
      </c>
      <c r="P175" s="77">
        <f>+P183</f>
        <v>1477438</v>
      </c>
      <c r="Q175" s="77"/>
      <c r="R175" s="77"/>
      <c r="S175" s="77">
        <f>+P175+Q175+R175</f>
        <v>1477438</v>
      </c>
      <c r="T175" s="77">
        <f>+S175+O175</f>
        <v>162248596</v>
      </c>
      <c r="U175" s="78">
        <f>+O175/T175*100</f>
        <v>99.08939859177579</v>
      </c>
      <c r="V175" s="78">
        <f>+S175/T175*100</f>
        <v>0.9106014082242042</v>
      </c>
      <c r="W175" s="10"/>
    </row>
    <row r="176" spans="1:23" ht="27">
      <c r="A176" s="18"/>
      <c r="B176" s="73">
        <v>3</v>
      </c>
      <c r="C176" s="73">
        <v>2</v>
      </c>
      <c r="D176" s="74">
        <v>6</v>
      </c>
      <c r="E176" s="75">
        <v>301</v>
      </c>
      <c r="F176" s="73"/>
      <c r="G176" s="73"/>
      <c r="H176" s="71"/>
      <c r="I176" s="92" t="s">
        <v>30</v>
      </c>
      <c r="J176" s="76"/>
      <c r="K176" s="95">
        <f>+K175/K172*100</f>
        <v>88.66515987545901</v>
      </c>
      <c r="L176" s="95">
        <f>+L175/L172*100</f>
        <v>90.92285490626134</v>
      </c>
      <c r="M176" s="95"/>
      <c r="N176" s="95">
        <f>+N175/N172*100</f>
        <v>109.61198768290646</v>
      </c>
      <c r="O176" s="95">
        <f>+O175/O172*100</f>
        <v>89.781844254903</v>
      </c>
      <c r="P176" s="95">
        <f>+P175/P172*100</f>
        <v>24.623966666666668</v>
      </c>
      <c r="Q176" s="77"/>
      <c r="R176" s="77"/>
      <c r="S176" s="95">
        <f>+S175/S172*100</f>
        <v>24.623966666666668</v>
      </c>
      <c r="T176" s="95">
        <f>+T175/T172*100</f>
        <v>87.66939995474328</v>
      </c>
      <c r="U176" s="78"/>
      <c r="V176" s="78"/>
      <c r="W176" s="10"/>
    </row>
    <row r="177" spans="1:23" ht="27">
      <c r="A177" s="18"/>
      <c r="B177" s="73">
        <v>3</v>
      </c>
      <c r="C177" s="73">
        <v>2</v>
      </c>
      <c r="D177" s="74">
        <v>6</v>
      </c>
      <c r="E177" s="75">
        <v>301</v>
      </c>
      <c r="F177" s="73"/>
      <c r="G177" s="73"/>
      <c r="H177" s="71"/>
      <c r="I177" s="92" t="s">
        <v>31</v>
      </c>
      <c r="J177" s="76"/>
      <c r="K177" s="95">
        <f>+K175/K173*100</f>
        <v>94.68264304494507</v>
      </c>
      <c r="L177" s="95">
        <f>+L175/L173*100</f>
        <v>91.0212529621066</v>
      </c>
      <c r="M177" s="95"/>
      <c r="N177" s="95">
        <f>+N175/N173*100</f>
        <v>109.61198768290646</v>
      </c>
      <c r="O177" s="95">
        <f>+O175/O173*100</f>
        <v>92.85892408639234</v>
      </c>
      <c r="P177" s="95">
        <f>+P175/P173*100</f>
        <v>24.623966666666668</v>
      </c>
      <c r="Q177" s="77"/>
      <c r="R177" s="77"/>
      <c r="S177" s="95">
        <f>+S175/S173*100</f>
        <v>24.623966666666668</v>
      </c>
      <c r="T177" s="95">
        <f>+T175/T173*100</f>
        <v>90.57344057046097</v>
      </c>
      <c r="U177" s="78"/>
      <c r="V177" s="78"/>
      <c r="W177" s="10"/>
    </row>
    <row r="178" spans="1:23" ht="27">
      <c r="A178" s="18"/>
      <c r="B178" s="73"/>
      <c r="C178" s="73"/>
      <c r="D178" s="74"/>
      <c r="E178" s="75"/>
      <c r="F178" s="73"/>
      <c r="G178" s="73"/>
      <c r="H178" s="71"/>
      <c r="I178" s="92"/>
      <c r="J178" s="76"/>
      <c r="K178" s="77"/>
      <c r="L178" s="77"/>
      <c r="M178" s="95"/>
      <c r="N178" s="95"/>
      <c r="O178" s="95"/>
      <c r="P178" s="77"/>
      <c r="Q178" s="77"/>
      <c r="R178" s="77"/>
      <c r="S178" s="77"/>
      <c r="T178" s="77"/>
      <c r="U178" s="78"/>
      <c r="V178" s="78"/>
      <c r="W178" s="10"/>
    </row>
    <row r="179" spans="1:23" ht="54">
      <c r="A179" s="18"/>
      <c r="B179" s="73">
        <v>3</v>
      </c>
      <c r="C179" s="73">
        <v>2</v>
      </c>
      <c r="D179" s="74">
        <v>6</v>
      </c>
      <c r="E179" s="75">
        <v>301</v>
      </c>
      <c r="F179" s="73" t="s">
        <v>58</v>
      </c>
      <c r="G179" s="73"/>
      <c r="H179" s="71"/>
      <c r="I179" s="92" t="s">
        <v>59</v>
      </c>
      <c r="J179" s="76"/>
      <c r="K179" s="77"/>
      <c r="L179" s="77"/>
      <c r="M179" s="95"/>
      <c r="N179" s="95"/>
      <c r="O179" s="95"/>
      <c r="P179" s="77"/>
      <c r="Q179" s="77"/>
      <c r="R179" s="77"/>
      <c r="S179" s="77"/>
      <c r="T179" s="77"/>
      <c r="U179" s="78"/>
      <c r="V179" s="78"/>
      <c r="W179" s="10"/>
    </row>
    <row r="180" spans="1:23" ht="27">
      <c r="A180" s="18"/>
      <c r="B180" s="73">
        <v>3</v>
      </c>
      <c r="C180" s="73">
        <v>2</v>
      </c>
      <c r="D180" s="74">
        <v>6</v>
      </c>
      <c r="E180" s="75">
        <v>301</v>
      </c>
      <c r="F180" s="73" t="s">
        <v>58</v>
      </c>
      <c r="G180" s="73"/>
      <c r="H180" s="71"/>
      <c r="I180" s="92" t="s">
        <v>33</v>
      </c>
      <c r="J180" s="76"/>
      <c r="K180" s="77">
        <v>91886210</v>
      </c>
      <c r="L180" s="77">
        <v>87014892</v>
      </c>
      <c r="M180" s="95"/>
      <c r="N180" s="96">
        <v>167572</v>
      </c>
      <c r="O180" s="96">
        <f>+K180+L180+M180+N180</f>
        <v>179068674</v>
      </c>
      <c r="P180" s="77">
        <v>6000000</v>
      </c>
      <c r="Q180" s="77"/>
      <c r="R180" s="77"/>
      <c r="S180" s="77">
        <f>+P180+Q180+R180</f>
        <v>6000000</v>
      </c>
      <c r="T180" s="77">
        <f>+S180+O180</f>
        <v>185068674</v>
      </c>
      <c r="U180" s="78">
        <f>+O180/T180*100</f>
        <v>96.75796023696589</v>
      </c>
      <c r="V180" s="78">
        <f>+S180/T180*100</f>
        <v>3.242039763034126</v>
      </c>
      <c r="W180" s="10"/>
    </row>
    <row r="181" spans="1:23" ht="27">
      <c r="A181" s="18"/>
      <c r="B181" s="73">
        <v>3</v>
      </c>
      <c r="C181" s="73">
        <v>2</v>
      </c>
      <c r="D181" s="74">
        <v>6</v>
      </c>
      <c r="E181" s="75">
        <v>301</v>
      </c>
      <c r="F181" s="73" t="s">
        <v>58</v>
      </c>
      <c r="G181" s="73"/>
      <c r="H181" s="71"/>
      <c r="I181" s="92" t="s">
        <v>34</v>
      </c>
      <c r="J181" s="76"/>
      <c r="K181" s="77">
        <v>86046452</v>
      </c>
      <c r="L181" s="77">
        <v>86920825</v>
      </c>
      <c r="M181" s="95"/>
      <c r="N181" s="96">
        <v>167572</v>
      </c>
      <c r="O181" s="96">
        <f>+K181+L181+M181+N181</f>
        <v>173134849</v>
      </c>
      <c r="P181" s="77">
        <v>6000000</v>
      </c>
      <c r="Q181" s="77"/>
      <c r="R181" s="77"/>
      <c r="S181" s="77">
        <f>+P181+Q181+R181</f>
        <v>6000000</v>
      </c>
      <c r="T181" s="77">
        <f>+S181+O181</f>
        <v>179134849</v>
      </c>
      <c r="U181" s="78">
        <f>+O181/T181*100</f>
        <v>96.65056797519058</v>
      </c>
      <c r="V181" s="78">
        <f>+S181/T181*100</f>
        <v>3.349432024809422</v>
      </c>
      <c r="W181" s="10"/>
    </row>
    <row r="182" spans="1:23" ht="27">
      <c r="A182" s="18"/>
      <c r="B182" s="73">
        <v>3</v>
      </c>
      <c r="C182" s="73">
        <v>2</v>
      </c>
      <c r="D182" s="74">
        <v>6</v>
      </c>
      <c r="E182" s="75">
        <v>301</v>
      </c>
      <c r="F182" s="73" t="s">
        <v>58</v>
      </c>
      <c r="G182" s="73"/>
      <c r="H182" s="71"/>
      <c r="I182" s="92" t="s">
        <v>35</v>
      </c>
      <c r="J182" s="76"/>
      <c r="K182" s="77">
        <v>81471055</v>
      </c>
      <c r="L182" s="77">
        <f>1385679+77914424-183679</f>
        <v>79116424</v>
      </c>
      <c r="M182" s="95"/>
      <c r="N182" s="96">
        <v>183679</v>
      </c>
      <c r="O182" s="96">
        <f>+K182+L182+M182+N182</f>
        <v>160771158</v>
      </c>
      <c r="P182" s="77">
        <v>1477438</v>
      </c>
      <c r="Q182" s="77"/>
      <c r="R182" s="77"/>
      <c r="S182" s="77">
        <f>+P182+Q182+R182</f>
        <v>1477438</v>
      </c>
      <c r="T182" s="77">
        <f>+S182+O182</f>
        <v>162248596</v>
      </c>
      <c r="U182" s="78">
        <f>+O182/T182*100</f>
        <v>99.08939859177579</v>
      </c>
      <c r="V182" s="78">
        <f>+S182/T182*100</f>
        <v>0.9106014082242042</v>
      </c>
      <c r="W182" s="10"/>
    </row>
    <row r="183" spans="1:23" ht="27">
      <c r="A183" s="18"/>
      <c r="B183" s="73">
        <v>3</v>
      </c>
      <c r="C183" s="73">
        <v>2</v>
      </c>
      <c r="D183" s="74">
        <v>6</v>
      </c>
      <c r="E183" s="75">
        <v>301</v>
      </c>
      <c r="F183" s="73" t="s">
        <v>58</v>
      </c>
      <c r="G183" s="73"/>
      <c r="H183" s="71"/>
      <c r="I183" s="92" t="s">
        <v>36</v>
      </c>
      <c r="J183" s="76"/>
      <c r="K183" s="77">
        <v>81471055</v>
      </c>
      <c r="L183" s="77">
        <f>79300103-183679</f>
        <v>79116424</v>
      </c>
      <c r="M183" s="95"/>
      <c r="N183" s="96">
        <v>183679</v>
      </c>
      <c r="O183" s="96">
        <f>+K183+L183+M183+N183</f>
        <v>160771158</v>
      </c>
      <c r="P183" s="77">
        <v>1477438</v>
      </c>
      <c r="Q183" s="77"/>
      <c r="R183" s="77"/>
      <c r="S183" s="77">
        <f>+P183+Q183+R183</f>
        <v>1477438</v>
      </c>
      <c r="T183" s="77">
        <f>+S183+O183</f>
        <v>162248596</v>
      </c>
      <c r="U183" s="78">
        <f>+O183/T183*100</f>
        <v>99.08939859177579</v>
      </c>
      <c r="V183" s="78">
        <f>+S183/T183*100</f>
        <v>0.9106014082242042</v>
      </c>
      <c r="W183" s="10"/>
    </row>
    <row r="184" spans="1:23" ht="27">
      <c r="A184" s="18"/>
      <c r="B184" s="73">
        <v>3</v>
      </c>
      <c r="C184" s="73">
        <v>2</v>
      </c>
      <c r="D184" s="74">
        <v>6</v>
      </c>
      <c r="E184" s="75">
        <v>301</v>
      </c>
      <c r="F184" s="73" t="s">
        <v>58</v>
      </c>
      <c r="G184" s="73"/>
      <c r="H184" s="71"/>
      <c r="I184" s="92" t="s">
        <v>30</v>
      </c>
      <c r="J184" s="76"/>
      <c r="K184" s="95">
        <f>+K183/K180*100</f>
        <v>88.66515987545901</v>
      </c>
      <c r="L184" s="95">
        <f>+L183/L180*100</f>
        <v>90.92285490626134</v>
      </c>
      <c r="M184" s="95"/>
      <c r="N184" s="95">
        <f>+N183/N180*100</f>
        <v>109.61198768290646</v>
      </c>
      <c r="O184" s="95">
        <f>+O183/O180*100</f>
        <v>89.781844254903</v>
      </c>
      <c r="P184" s="95">
        <f>+P183/P180*100</f>
        <v>24.623966666666668</v>
      </c>
      <c r="Q184" s="95"/>
      <c r="R184" s="95"/>
      <c r="S184" s="95">
        <f>+S183/S180*100</f>
        <v>24.623966666666668</v>
      </c>
      <c r="T184" s="95">
        <f>+T183/T180*100</f>
        <v>87.66939995474328</v>
      </c>
      <c r="U184" s="78"/>
      <c r="V184" s="78"/>
      <c r="W184" s="10"/>
    </row>
    <row r="185" spans="1:23" ht="27">
      <c r="A185" s="18"/>
      <c r="B185" s="73">
        <v>3</v>
      </c>
      <c r="C185" s="73">
        <v>2</v>
      </c>
      <c r="D185" s="74">
        <v>6</v>
      </c>
      <c r="E185" s="75">
        <v>301</v>
      </c>
      <c r="F185" s="73" t="s">
        <v>58</v>
      </c>
      <c r="G185" s="73"/>
      <c r="H185" s="71"/>
      <c r="I185" s="92" t="s">
        <v>31</v>
      </c>
      <c r="J185" s="76"/>
      <c r="K185" s="95">
        <f>+K183/K181*100</f>
        <v>94.68264304494507</v>
      </c>
      <c r="L185" s="95">
        <f>+L183/L181*100</f>
        <v>91.0212529621066</v>
      </c>
      <c r="M185" s="95"/>
      <c r="N185" s="95">
        <f>+N183/N181*100</f>
        <v>109.61198768290646</v>
      </c>
      <c r="O185" s="95">
        <f>+O183/O181*100</f>
        <v>92.85892408639234</v>
      </c>
      <c r="P185" s="95">
        <f>+P183/P181*100</f>
        <v>24.623966666666668</v>
      </c>
      <c r="Q185" s="95"/>
      <c r="R185" s="95"/>
      <c r="S185" s="95">
        <f>+S183/S181*100</f>
        <v>24.623966666666668</v>
      </c>
      <c r="T185" s="95">
        <f>+T183/T181*100</f>
        <v>90.57344057046097</v>
      </c>
      <c r="U185" s="78"/>
      <c r="V185" s="78"/>
      <c r="W185" s="10"/>
    </row>
    <row r="186" spans="1:23" ht="27">
      <c r="A186" s="18"/>
      <c r="B186" s="73"/>
      <c r="C186" s="73"/>
      <c r="D186" s="74"/>
      <c r="E186" s="75"/>
      <c r="F186" s="73"/>
      <c r="G186" s="73"/>
      <c r="H186" s="71"/>
      <c r="I186" s="92"/>
      <c r="J186" s="76"/>
      <c r="K186" s="77"/>
      <c r="L186" s="77"/>
      <c r="M186" s="95"/>
      <c r="N186" s="95"/>
      <c r="O186" s="95"/>
      <c r="P186" s="77"/>
      <c r="Q186" s="77"/>
      <c r="R186" s="77"/>
      <c r="S186" s="77"/>
      <c r="T186" s="77"/>
      <c r="U186" s="78"/>
      <c r="V186" s="78"/>
      <c r="W186" s="10"/>
    </row>
    <row r="187" spans="1:23" ht="27">
      <c r="A187" s="18"/>
      <c r="B187" s="73">
        <v>3</v>
      </c>
      <c r="C187" s="73">
        <v>2</v>
      </c>
      <c r="D187" s="74">
        <v>6</v>
      </c>
      <c r="E187" s="75">
        <v>301</v>
      </c>
      <c r="F187" s="73" t="s">
        <v>58</v>
      </c>
      <c r="G187" s="73" t="s">
        <v>42</v>
      </c>
      <c r="H187" s="71"/>
      <c r="I187" s="92" t="s">
        <v>43</v>
      </c>
      <c r="J187" s="76"/>
      <c r="K187" s="77"/>
      <c r="L187" s="77"/>
      <c r="M187" s="95"/>
      <c r="N187" s="95"/>
      <c r="O187" s="95"/>
      <c r="P187" s="77"/>
      <c r="Q187" s="77"/>
      <c r="R187" s="77"/>
      <c r="S187" s="77"/>
      <c r="T187" s="77"/>
      <c r="U187" s="78"/>
      <c r="V187" s="78"/>
      <c r="W187" s="10"/>
    </row>
    <row r="188" spans="1:23" ht="27">
      <c r="A188" s="18"/>
      <c r="B188" s="73">
        <v>3</v>
      </c>
      <c r="C188" s="73">
        <v>2</v>
      </c>
      <c r="D188" s="74">
        <v>6</v>
      </c>
      <c r="E188" s="75">
        <v>301</v>
      </c>
      <c r="F188" s="73" t="s">
        <v>58</v>
      </c>
      <c r="G188" s="73" t="s">
        <v>42</v>
      </c>
      <c r="H188" s="71"/>
      <c r="I188" s="92" t="s">
        <v>33</v>
      </c>
      <c r="J188" s="76"/>
      <c r="K188" s="77">
        <f aca="true" t="shared" si="22" ref="K188:N191">+K180</f>
        <v>91886210</v>
      </c>
      <c r="L188" s="77">
        <f t="shared" si="22"/>
        <v>87014892</v>
      </c>
      <c r="M188" s="77">
        <f t="shared" si="22"/>
        <v>0</v>
      </c>
      <c r="N188" s="77">
        <f t="shared" si="22"/>
        <v>167572</v>
      </c>
      <c r="O188" s="95">
        <f>+K188+L188+M188+N188</f>
        <v>179068674</v>
      </c>
      <c r="P188" s="77">
        <f>+P180</f>
        <v>6000000</v>
      </c>
      <c r="Q188" s="77"/>
      <c r="R188" s="77"/>
      <c r="S188" s="77">
        <f>+P188+Q188+R188</f>
        <v>6000000</v>
      </c>
      <c r="T188" s="77">
        <f>+S188+O188</f>
        <v>185068674</v>
      </c>
      <c r="U188" s="78">
        <f>+O188/T188*100</f>
        <v>96.75796023696589</v>
      </c>
      <c r="V188" s="78">
        <f>+S188/T188*100</f>
        <v>3.242039763034126</v>
      </c>
      <c r="W188" s="10"/>
    </row>
    <row r="189" spans="1:23" ht="27">
      <c r="A189" s="18"/>
      <c r="B189" s="73">
        <v>3</v>
      </c>
      <c r="C189" s="73">
        <v>2</v>
      </c>
      <c r="D189" s="74">
        <v>6</v>
      </c>
      <c r="E189" s="75">
        <v>301</v>
      </c>
      <c r="F189" s="73" t="s">
        <v>58</v>
      </c>
      <c r="G189" s="73" t="s">
        <v>42</v>
      </c>
      <c r="H189" s="71"/>
      <c r="I189" s="92" t="s">
        <v>34</v>
      </c>
      <c r="J189" s="76"/>
      <c r="K189" s="77">
        <f t="shared" si="22"/>
        <v>86046452</v>
      </c>
      <c r="L189" s="77">
        <f t="shared" si="22"/>
        <v>86920825</v>
      </c>
      <c r="M189" s="77">
        <f t="shared" si="22"/>
        <v>0</v>
      </c>
      <c r="N189" s="77">
        <f t="shared" si="22"/>
        <v>167572</v>
      </c>
      <c r="O189" s="95">
        <f>+K189+L189+M189+N189</f>
        <v>173134849</v>
      </c>
      <c r="P189" s="77">
        <f>+P181</f>
        <v>6000000</v>
      </c>
      <c r="Q189" s="77"/>
      <c r="R189" s="77"/>
      <c r="S189" s="77">
        <f>+P189+Q189+R189</f>
        <v>6000000</v>
      </c>
      <c r="T189" s="77">
        <f>+S189+O189</f>
        <v>179134849</v>
      </c>
      <c r="U189" s="78">
        <f>+O189/T189*100</f>
        <v>96.65056797519058</v>
      </c>
      <c r="V189" s="78">
        <f>+S189/T189*100</f>
        <v>3.349432024809422</v>
      </c>
      <c r="W189" s="10"/>
    </row>
    <row r="190" spans="1:23" ht="27">
      <c r="A190" s="18"/>
      <c r="B190" s="73">
        <v>3</v>
      </c>
      <c r="C190" s="73">
        <v>2</v>
      </c>
      <c r="D190" s="74">
        <v>6</v>
      </c>
      <c r="E190" s="75">
        <v>301</v>
      </c>
      <c r="F190" s="73" t="s">
        <v>58</v>
      </c>
      <c r="G190" s="73" t="s">
        <v>42</v>
      </c>
      <c r="H190" s="71"/>
      <c r="I190" s="92" t="s">
        <v>35</v>
      </c>
      <c r="J190" s="76"/>
      <c r="K190" s="77">
        <f t="shared" si="22"/>
        <v>81471055</v>
      </c>
      <c r="L190" s="77">
        <f t="shared" si="22"/>
        <v>79116424</v>
      </c>
      <c r="M190" s="77">
        <f t="shared" si="22"/>
        <v>0</v>
      </c>
      <c r="N190" s="77">
        <f t="shared" si="22"/>
        <v>183679</v>
      </c>
      <c r="O190" s="95">
        <f>+K190+L190+M190+N190</f>
        <v>160771158</v>
      </c>
      <c r="P190" s="77">
        <f>+P182</f>
        <v>1477438</v>
      </c>
      <c r="Q190" s="77"/>
      <c r="R190" s="77"/>
      <c r="S190" s="77">
        <f>+P190+Q190+R190</f>
        <v>1477438</v>
      </c>
      <c r="T190" s="77">
        <f>+S190+O190</f>
        <v>162248596</v>
      </c>
      <c r="U190" s="78">
        <f>+O190/T190*100</f>
        <v>99.08939859177579</v>
      </c>
      <c r="V190" s="78">
        <f>+S190/T190*100</f>
        <v>0.9106014082242042</v>
      </c>
      <c r="W190" s="10"/>
    </row>
    <row r="191" spans="1:23" ht="27">
      <c r="A191" s="18"/>
      <c r="B191" s="73">
        <v>3</v>
      </c>
      <c r="C191" s="73">
        <v>2</v>
      </c>
      <c r="D191" s="74">
        <v>6</v>
      </c>
      <c r="E191" s="75">
        <v>301</v>
      </c>
      <c r="F191" s="73" t="s">
        <v>58</v>
      </c>
      <c r="G191" s="73" t="s">
        <v>42</v>
      </c>
      <c r="H191" s="71"/>
      <c r="I191" s="92" t="s">
        <v>36</v>
      </c>
      <c r="J191" s="76"/>
      <c r="K191" s="77">
        <f t="shared" si="22"/>
        <v>81471055</v>
      </c>
      <c r="L191" s="77">
        <f t="shared" si="22"/>
        <v>79116424</v>
      </c>
      <c r="M191" s="77">
        <f t="shared" si="22"/>
        <v>0</v>
      </c>
      <c r="N191" s="77">
        <f t="shared" si="22"/>
        <v>183679</v>
      </c>
      <c r="O191" s="95">
        <f>+K191+L191+M191+N191</f>
        <v>160771158</v>
      </c>
      <c r="P191" s="77">
        <f>+P183</f>
        <v>1477438</v>
      </c>
      <c r="Q191" s="77"/>
      <c r="R191" s="77"/>
      <c r="S191" s="77">
        <f>+P191+Q191+R191</f>
        <v>1477438</v>
      </c>
      <c r="T191" s="77">
        <f>+S191+O191</f>
        <v>162248596</v>
      </c>
      <c r="U191" s="78">
        <f>+O191/T191*100</f>
        <v>99.08939859177579</v>
      </c>
      <c r="V191" s="78">
        <f>+S191/T191*100</f>
        <v>0.9106014082242042</v>
      </c>
      <c r="W191" s="10"/>
    </row>
    <row r="192" spans="1:23" ht="27">
      <c r="A192" s="18"/>
      <c r="B192" s="73">
        <v>3</v>
      </c>
      <c r="C192" s="73">
        <v>2</v>
      </c>
      <c r="D192" s="74">
        <v>6</v>
      </c>
      <c r="E192" s="75">
        <v>301</v>
      </c>
      <c r="F192" s="73" t="s">
        <v>58</v>
      </c>
      <c r="G192" s="73" t="s">
        <v>42</v>
      </c>
      <c r="H192" s="71"/>
      <c r="I192" s="92" t="s">
        <v>30</v>
      </c>
      <c r="J192" s="76"/>
      <c r="K192" s="95">
        <f>+K191/K188*100</f>
        <v>88.66515987545901</v>
      </c>
      <c r="L192" s="95">
        <f>+L191/L188*100</f>
        <v>90.92285490626134</v>
      </c>
      <c r="M192" s="95"/>
      <c r="N192" s="95">
        <f>+N191/N188*100</f>
        <v>109.61198768290646</v>
      </c>
      <c r="O192" s="95">
        <f>+O191/O188*100</f>
        <v>89.781844254903</v>
      </c>
      <c r="P192" s="95">
        <f>+P191/P188*100</f>
        <v>24.623966666666668</v>
      </c>
      <c r="Q192" s="95"/>
      <c r="R192" s="95"/>
      <c r="S192" s="95">
        <f>+S191/S188*100</f>
        <v>24.623966666666668</v>
      </c>
      <c r="T192" s="95">
        <f>+T191/T188*100</f>
        <v>87.66939995474328</v>
      </c>
      <c r="U192" s="78"/>
      <c r="V192" s="78"/>
      <c r="W192" s="10"/>
    </row>
    <row r="193" spans="1:23" ht="27">
      <c r="A193" s="18"/>
      <c r="B193" s="73">
        <v>3</v>
      </c>
      <c r="C193" s="73">
        <v>2</v>
      </c>
      <c r="D193" s="74">
        <v>6</v>
      </c>
      <c r="E193" s="75">
        <v>301</v>
      </c>
      <c r="F193" s="73" t="s">
        <v>58</v>
      </c>
      <c r="G193" s="73" t="s">
        <v>42</v>
      </c>
      <c r="H193" s="71"/>
      <c r="I193" s="92" t="s">
        <v>31</v>
      </c>
      <c r="J193" s="76"/>
      <c r="K193" s="95">
        <f>+K191/K189*100</f>
        <v>94.68264304494507</v>
      </c>
      <c r="L193" s="95">
        <f>+L191/L189*100</f>
        <v>91.0212529621066</v>
      </c>
      <c r="M193" s="95"/>
      <c r="N193" s="95">
        <f>+N191/N189*100</f>
        <v>109.61198768290646</v>
      </c>
      <c r="O193" s="95">
        <f>+O191/O189*100</f>
        <v>92.85892408639234</v>
      </c>
      <c r="P193" s="95">
        <f>+P191/P189*100</f>
        <v>24.623966666666668</v>
      </c>
      <c r="Q193" s="95"/>
      <c r="R193" s="95"/>
      <c r="S193" s="95">
        <f>+S191/S189*100</f>
        <v>24.623966666666668</v>
      </c>
      <c r="T193" s="95">
        <f>+T191/T189*100</f>
        <v>90.57344057046097</v>
      </c>
      <c r="U193" s="78"/>
      <c r="V193" s="78"/>
      <c r="W193" s="10"/>
    </row>
    <row r="194" spans="1:23" ht="27">
      <c r="A194" s="18"/>
      <c r="B194" s="70"/>
      <c r="C194" s="74"/>
      <c r="D194" s="75"/>
      <c r="E194" s="75"/>
      <c r="F194" s="70"/>
      <c r="G194" s="70"/>
      <c r="H194" s="71"/>
      <c r="I194" s="93"/>
      <c r="J194" s="76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8"/>
      <c r="V194" s="79"/>
      <c r="W194" s="10"/>
    </row>
    <row r="195" spans="1:23" ht="27">
      <c r="A195" s="18"/>
      <c r="B195" s="73"/>
      <c r="C195" s="73"/>
      <c r="D195" s="74"/>
      <c r="E195" s="75"/>
      <c r="F195" s="73"/>
      <c r="G195" s="73"/>
      <c r="H195" s="71"/>
      <c r="I195" s="92"/>
      <c r="J195" s="76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8"/>
      <c r="V195" s="79"/>
      <c r="W195" s="10"/>
    </row>
    <row r="196" spans="1:23" ht="27">
      <c r="A196" s="18"/>
      <c r="B196" s="73"/>
      <c r="C196" s="73"/>
      <c r="D196" s="74"/>
      <c r="E196" s="75"/>
      <c r="F196" s="73"/>
      <c r="G196" s="73"/>
      <c r="H196" s="71"/>
      <c r="I196" s="92"/>
      <c r="J196" s="76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8"/>
      <c r="V196" s="78"/>
      <c r="W196" s="10"/>
    </row>
    <row r="197" spans="1:23" ht="27">
      <c r="A197" s="18"/>
      <c r="B197" s="73"/>
      <c r="C197" s="73"/>
      <c r="D197" s="74"/>
      <c r="E197" s="75"/>
      <c r="F197" s="73"/>
      <c r="G197" s="73"/>
      <c r="H197" s="71"/>
      <c r="I197" s="93"/>
      <c r="J197" s="76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8"/>
      <c r="V197" s="78"/>
      <c r="W197" s="10"/>
    </row>
    <row r="198" spans="1:23" s="99" customFormat="1" ht="27">
      <c r="A198" s="18"/>
      <c r="B198" s="73"/>
      <c r="C198" s="73"/>
      <c r="D198" s="74"/>
      <c r="E198" s="75"/>
      <c r="F198" s="73"/>
      <c r="G198" s="73"/>
      <c r="H198" s="71"/>
      <c r="I198" s="93"/>
      <c r="J198" s="76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8"/>
      <c r="V198" s="78"/>
      <c r="W198" s="11"/>
    </row>
    <row r="199" spans="1:23" s="109" customFormat="1" ht="27">
      <c r="A199" s="18"/>
      <c r="B199" s="100"/>
      <c r="C199" s="100"/>
      <c r="D199" s="101"/>
      <c r="E199" s="102"/>
      <c r="F199" s="100"/>
      <c r="G199" s="100"/>
      <c r="H199" s="103"/>
      <c r="I199" s="104"/>
      <c r="J199" s="105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7"/>
      <c r="V199" s="107"/>
      <c r="W199" s="108"/>
    </row>
    <row r="200" spans="1:23" ht="27">
      <c r="A200" s="18"/>
      <c r="B200" s="123" t="s">
        <v>64</v>
      </c>
      <c r="C200" s="117"/>
      <c r="D200" s="118"/>
      <c r="E200" s="119"/>
      <c r="F200" s="117"/>
      <c r="G200" s="117"/>
      <c r="H200" s="120"/>
      <c r="I200" s="91"/>
      <c r="J200" s="120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2"/>
      <c r="V200" s="122"/>
      <c r="W200" s="10"/>
    </row>
    <row r="201" spans="1:23" ht="27">
      <c r="A201" s="18"/>
      <c r="B201" s="110" t="s">
        <v>63</v>
      </c>
      <c r="C201" s="111"/>
      <c r="D201" s="111"/>
      <c r="E201" s="111"/>
      <c r="F201" s="111"/>
      <c r="G201" s="112"/>
      <c r="H201" s="113"/>
      <c r="I201" s="114"/>
      <c r="J201" s="113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6"/>
      <c r="V201" s="116"/>
      <c r="W201" s="18"/>
    </row>
    <row r="202" spans="1:23" ht="27">
      <c r="A202" s="63"/>
      <c r="B202" s="98" t="s">
        <v>61</v>
      </c>
      <c r="C202" s="18"/>
      <c r="D202" s="18"/>
      <c r="E202" s="18"/>
      <c r="F202" s="18"/>
      <c r="G202" s="18"/>
      <c r="H202" s="18"/>
      <c r="I202" s="94"/>
      <c r="J202" s="18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18"/>
      <c r="V202" s="18"/>
      <c r="W202" s="18" t="s">
        <v>19</v>
      </c>
    </row>
    <row r="203" spans="1:23" ht="23.25">
      <c r="A203" s="63"/>
      <c r="C203" s="63"/>
      <c r="D203" s="63"/>
      <c r="E203" s="63"/>
      <c r="F203" s="63"/>
      <c r="G203" s="63"/>
      <c r="H203" s="63"/>
      <c r="I203" s="63"/>
      <c r="J203" s="63"/>
      <c r="K203" s="81"/>
      <c r="L203" s="81"/>
      <c r="M203" s="81"/>
      <c r="N203" s="81"/>
      <c r="O203" s="81"/>
      <c r="P203" s="81"/>
      <c r="Q203" s="81"/>
      <c r="R203" s="81"/>
      <c r="S203" s="82"/>
      <c r="T203" s="82"/>
      <c r="U203" s="64"/>
      <c r="V203" s="64"/>
      <c r="W203" s="18" t="s">
        <v>19</v>
      </c>
    </row>
    <row r="204" spans="1:23" ht="23.25">
      <c r="A204" s="63"/>
      <c r="B204" s="65"/>
      <c r="C204" s="65"/>
      <c r="D204" s="65"/>
      <c r="E204" s="65"/>
      <c r="F204" s="65"/>
      <c r="G204" s="63"/>
      <c r="H204" s="63"/>
      <c r="I204" s="63"/>
      <c r="J204" s="6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65"/>
      <c r="V204" s="65"/>
      <c r="W204" s="63"/>
    </row>
    <row r="205" spans="1:23" ht="23.25">
      <c r="A205" s="63"/>
      <c r="B205" s="65"/>
      <c r="C205" s="65"/>
      <c r="D205" s="65"/>
      <c r="E205" s="65"/>
      <c r="F205" s="65"/>
      <c r="G205" s="63"/>
      <c r="H205" s="63"/>
      <c r="I205" s="89"/>
      <c r="J205" s="63"/>
      <c r="K205" s="84"/>
      <c r="L205" s="84"/>
      <c r="M205" s="84"/>
      <c r="N205" s="84"/>
      <c r="O205" s="84"/>
      <c r="P205" s="85"/>
      <c r="Q205" s="85"/>
      <c r="R205" s="85"/>
      <c r="S205" s="84"/>
      <c r="T205" s="86"/>
      <c r="U205" s="13"/>
      <c r="V205" s="13"/>
      <c r="W205" s="63"/>
    </row>
    <row r="206" spans="1:23" ht="23.25">
      <c r="A206" s="63"/>
      <c r="B206" s="66"/>
      <c r="C206" s="66"/>
      <c r="D206" s="66"/>
      <c r="E206" s="66"/>
      <c r="F206" s="66"/>
      <c r="G206" s="66"/>
      <c r="H206" s="63"/>
      <c r="I206" s="66"/>
      <c r="J206" s="63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12"/>
      <c r="V206" s="12"/>
      <c r="W206" s="63"/>
    </row>
    <row r="207" spans="1:23" ht="23.25">
      <c r="A207" s="63"/>
      <c r="B207" s="66"/>
      <c r="C207" s="66"/>
      <c r="D207" s="66"/>
      <c r="E207" s="66"/>
      <c r="F207" s="66"/>
      <c r="G207" s="66"/>
      <c r="H207" s="63"/>
      <c r="I207" s="66"/>
      <c r="J207" s="63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12"/>
      <c r="V207" s="12"/>
      <c r="W207" s="63"/>
    </row>
    <row r="208" spans="1:23" ht="23.25">
      <c r="A208" s="63"/>
      <c r="B208" s="67"/>
      <c r="C208" s="67"/>
      <c r="D208" s="67"/>
      <c r="E208" s="67"/>
      <c r="F208" s="67"/>
      <c r="G208" s="67"/>
      <c r="H208" s="14"/>
      <c r="I208" s="14"/>
      <c r="J208" s="1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11"/>
      <c r="V208" s="11"/>
      <c r="W208" s="63"/>
    </row>
    <row r="209" spans="1:23" ht="23.25">
      <c r="A209" s="63"/>
      <c r="B209" s="67"/>
      <c r="C209" s="67"/>
      <c r="D209" s="67"/>
      <c r="E209" s="67"/>
      <c r="F209" s="67"/>
      <c r="G209" s="67"/>
      <c r="H209" s="14"/>
      <c r="I209" s="14"/>
      <c r="J209" s="1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11"/>
      <c r="V209" s="11"/>
      <c r="W209" s="63"/>
    </row>
    <row r="210" spans="1:23" ht="23.25">
      <c r="A210" s="63"/>
      <c r="B210" s="67"/>
      <c r="C210" s="67"/>
      <c r="D210" s="67"/>
      <c r="E210" s="67"/>
      <c r="F210" s="67"/>
      <c r="G210" s="67"/>
      <c r="H210" s="14"/>
      <c r="I210" s="15"/>
      <c r="J210" s="15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11"/>
      <c r="V210" s="11"/>
      <c r="W210" s="63"/>
    </row>
    <row r="211" spans="1:23" ht="23.25">
      <c r="A211" s="63"/>
      <c r="B211" s="67"/>
      <c r="C211" s="67"/>
      <c r="D211" s="67"/>
      <c r="E211" s="67"/>
      <c r="F211" s="67"/>
      <c r="G211" s="67"/>
      <c r="H211" s="14"/>
      <c r="I211" s="15"/>
      <c r="J211" s="15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11"/>
      <c r="V211" s="11"/>
      <c r="W211" s="63"/>
    </row>
    <row r="212" spans="1:23" ht="23.25">
      <c r="A212" s="63"/>
      <c r="B212" s="67"/>
      <c r="C212" s="67"/>
      <c r="D212" s="67"/>
      <c r="E212" s="67"/>
      <c r="F212" s="67"/>
      <c r="G212" s="67"/>
      <c r="H212" s="14"/>
      <c r="I212" s="14"/>
      <c r="J212" s="1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11"/>
      <c r="V212" s="11"/>
      <c r="W212" s="63"/>
    </row>
    <row r="213" spans="1:23" ht="23.25">
      <c r="A213" s="63"/>
      <c r="B213" s="67"/>
      <c r="C213" s="67"/>
      <c r="D213" s="67"/>
      <c r="E213" s="67"/>
      <c r="F213" s="67"/>
      <c r="G213" s="67"/>
      <c r="H213" s="14"/>
      <c r="I213" s="14"/>
      <c r="J213" s="1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11"/>
      <c r="V213" s="11"/>
      <c r="W213" s="63"/>
    </row>
    <row r="214" spans="1:23" ht="23.25">
      <c r="A214" s="63"/>
      <c r="B214" s="67"/>
      <c r="C214" s="67"/>
      <c r="D214" s="67"/>
      <c r="E214" s="67"/>
      <c r="F214" s="67"/>
      <c r="G214" s="67"/>
      <c r="H214" s="14"/>
      <c r="I214" s="14"/>
      <c r="J214" s="1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11"/>
      <c r="V214" s="11"/>
      <c r="W214" s="63"/>
    </row>
    <row r="215" spans="1:23" ht="23.25">
      <c r="A215" s="63"/>
      <c r="B215" s="67"/>
      <c r="C215" s="67"/>
      <c r="D215" s="67"/>
      <c r="E215" s="67"/>
      <c r="F215" s="67"/>
      <c r="G215" s="67"/>
      <c r="H215" s="14"/>
      <c r="I215" s="14"/>
      <c r="J215" s="1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11"/>
      <c r="V215" s="11"/>
      <c r="W215" s="63"/>
    </row>
    <row r="216" spans="1:23" ht="23.25">
      <c r="A216" s="63"/>
      <c r="B216" s="67"/>
      <c r="C216" s="67"/>
      <c r="D216" s="67"/>
      <c r="E216" s="67"/>
      <c r="F216" s="67"/>
      <c r="G216" s="67"/>
      <c r="H216" s="14"/>
      <c r="I216" s="14"/>
      <c r="J216" s="1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11"/>
      <c r="V216" s="11"/>
      <c r="W216" s="63"/>
    </row>
    <row r="217" spans="1:23" ht="23.25">
      <c r="A217" s="63"/>
      <c r="B217" s="67"/>
      <c r="C217" s="67"/>
      <c r="D217" s="67"/>
      <c r="E217" s="67"/>
      <c r="F217" s="67"/>
      <c r="G217" s="67"/>
      <c r="H217" s="14"/>
      <c r="I217" s="14"/>
      <c r="J217" s="1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11"/>
      <c r="V217" s="11"/>
      <c r="W217" s="63"/>
    </row>
    <row r="218" spans="1:23" ht="23.25">
      <c r="A218" s="63"/>
      <c r="B218" s="67"/>
      <c r="C218" s="67"/>
      <c r="D218" s="67"/>
      <c r="E218" s="67"/>
      <c r="F218" s="67"/>
      <c r="G218" s="67"/>
      <c r="H218" s="14"/>
      <c r="I218" s="14"/>
      <c r="J218" s="1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11"/>
      <c r="V218" s="11"/>
      <c r="W218" s="63"/>
    </row>
    <row r="219" spans="1:23" ht="23.25">
      <c r="A219" s="63"/>
      <c r="B219" s="67"/>
      <c r="C219" s="67"/>
      <c r="D219" s="67"/>
      <c r="E219" s="67"/>
      <c r="F219" s="67"/>
      <c r="G219" s="67"/>
      <c r="H219" s="14"/>
      <c r="I219" s="14"/>
      <c r="J219" s="1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11"/>
      <c r="V219" s="11"/>
      <c r="W219" s="63"/>
    </row>
    <row r="220" spans="1:23" ht="23.25">
      <c r="A220" s="63"/>
      <c r="B220" s="67"/>
      <c r="C220" s="67"/>
      <c r="D220" s="67"/>
      <c r="E220" s="67"/>
      <c r="F220" s="67"/>
      <c r="G220" s="67"/>
      <c r="H220" s="14"/>
      <c r="I220" s="14"/>
      <c r="J220" s="1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11"/>
      <c r="V220" s="11"/>
      <c r="W220" s="63"/>
    </row>
    <row r="221" spans="1:23" ht="23.25">
      <c r="A221" s="63"/>
      <c r="B221" s="67"/>
      <c r="C221" s="67"/>
      <c r="D221" s="67"/>
      <c r="E221" s="67"/>
      <c r="F221" s="67"/>
      <c r="G221" s="67"/>
      <c r="H221" s="14"/>
      <c r="I221" s="14"/>
      <c r="J221" s="1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11"/>
      <c r="V221" s="11"/>
      <c r="W221" s="63"/>
    </row>
    <row r="222" spans="1:23" ht="23.25">
      <c r="A222" s="63"/>
      <c r="B222" s="67"/>
      <c r="C222" s="67"/>
      <c r="D222" s="67"/>
      <c r="E222" s="67"/>
      <c r="F222" s="67"/>
      <c r="G222" s="67"/>
      <c r="H222" s="14"/>
      <c r="I222" s="14"/>
      <c r="J222" s="1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11"/>
      <c r="V222" s="11"/>
      <c r="W222" s="63"/>
    </row>
    <row r="223" spans="1:23" ht="23.25">
      <c r="A223" s="63"/>
      <c r="B223" s="67"/>
      <c r="C223" s="67"/>
      <c r="D223" s="67"/>
      <c r="E223" s="67"/>
      <c r="F223" s="67"/>
      <c r="G223" s="67"/>
      <c r="H223" s="14"/>
      <c r="I223" s="14"/>
      <c r="J223" s="1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11"/>
      <c r="V223" s="11"/>
      <c r="W223" s="63"/>
    </row>
    <row r="224" spans="1:23" ht="23.25">
      <c r="A224" s="63"/>
      <c r="B224" s="67"/>
      <c r="C224" s="67"/>
      <c r="D224" s="67"/>
      <c r="E224" s="67"/>
      <c r="F224" s="67"/>
      <c r="G224" s="67"/>
      <c r="H224" s="14"/>
      <c r="I224" s="14"/>
      <c r="J224" s="14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63"/>
      <c r="V224" s="63"/>
      <c r="W224" s="63"/>
    </row>
    <row r="225" spans="1:23" ht="23.25">
      <c r="A225" s="63"/>
      <c r="B225" s="67"/>
      <c r="C225" s="67"/>
      <c r="D225" s="67"/>
      <c r="E225" s="67"/>
      <c r="F225" s="67"/>
      <c r="G225" s="67"/>
      <c r="H225" s="14"/>
      <c r="I225" s="14"/>
      <c r="J225" s="1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11"/>
      <c r="V225" s="11"/>
      <c r="W225" s="63"/>
    </row>
    <row r="226" spans="1:23" ht="23.25">
      <c r="A226" s="63"/>
      <c r="B226" s="67"/>
      <c r="C226" s="67"/>
      <c r="D226" s="67"/>
      <c r="E226" s="67"/>
      <c r="F226" s="67"/>
      <c r="G226" s="67"/>
      <c r="H226" s="14"/>
      <c r="I226" s="14"/>
      <c r="J226" s="1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11"/>
      <c r="V226" s="11"/>
      <c r="W226" s="63"/>
    </row>
    <row r="227" spans="1:23" ht="23.25">
      <c r="A227" s="63"/>
      <c r="B227" s="67"/>
      <c r="C227" s="67"/>
      <c r="D227" s="67"/>
      <c r="E227" s="67"/>
      <c r="F227" s="67"/>
      <c r="G227" s="67"/>
      <c r="H227" s="14"/>
      <c r="I227" s="14"/>
      <c r="J227" s="1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11"/>
      <c r="V227" s="11"/>
      <c r="W227" s="63"/>
    </row>
    <row r="228" spans="1:23" ht="23.25">
      <c r="A228" s="63"/>
      <c r="B228" s="67"/>
      <c r="C228" s="67"/>
      <c r="D228" s="67"/>
      <c r="E228" s="67"/>
      <c r="F228" s="67"/>
      <c r="G228" s="67"/>
      <c r="H228" s="14"/>
      <c r="I228" s="14"/>
      <c r="J228" s="1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11"/>
      <c r="V228" s="11"/>
      <c r="W228" s="63"/>
    </row>
    <row r="229" spans="1:23" ht="23.25">
      <c r="A229" s="63"/>
      <c r="B229" s="67"/>
      <c r="C229" s="67"/>
      <c r="D229" s="67"/>
      <c r="E229" s="67"/>
      <c r="F229" s="67"/>
      <c r="G229" s="67"/>
      <c r="H229" s="14"/>
      <c r="I229" s="14"/>
      <c r="J229" s="1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11"/>
      <c r="V229" s="11"/>
      <c r="W229" s="63"/>
    </row>
    <row r="230" spans="1:23" ht="23.25">
      <c r="A230" s="63"/>
      <c r="B230" s="67"/>
      <c r="C230" s="67"/>
      <c r="D230" s="67"/>
      <c r="E230" s="67"/>
      <c r="F230" s="67"/>
      <c r="G230" s="67"/>
      <c r="H230" s="14"/>
      <c r="I230" s="14"/>
      <c r="J230" s="1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11"/>
      <c r="V230" s="11"/>
      <c r="W230" s="63"/>
    </row>
    <row r="231" spans="1:23" ht="23.25">
      <c r="A231" s="63"/>
      <c r="B231" s="67"/>
      <c r="C231" s="67"/>
      <c r="D231" s="67"/>
      <c r="E231" s="67"/>
      <c r="F231" s="67"/>
      <c r="G231" s="67"/>
      <c r="H231" s="14"/>
      <c r="I231" s="14"/>
      <c r="J231" s="1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11"/>
      <c r="V231" s="11"/>
      <c r="W231" s="63"/>
    </row>
    <row r="232" spans="1:23" ht="23.25">
      <c r="A232" s="63"/>
      <c r="B232" s="67"/>
      <c r="C232" s="67"/>
      <c r="D232" s="67"/>
      <c r="E232" s="67"/>
      <c r="F232" s="67"/>
      <c r="G232" s="67"/>
      <c r="H232" s="14"/>
      <c r="I232" s="14"/>
      <c r="J232" s="1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11"/>
      <c r="V232" s="11"/>
      <c r="W232" s="63"/>
    </row>
    <row r="233" spans="1:23" ht="23.25">
      <c r="A233" s="63"/>
      <c r="B233" s="67"/>
      <c r="C233" s="67"/>
      <c r="D233" s="67"/>
      <c r="E233" s="67"/>
      <c r="F233" s="67"/>
      <c r="G233" s="67"/>
      <c r="H233" s="14"/>
      <c r="I233" s="14"/>
      <c r="J233" s="14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63"/>
      <c r="V233" s="63"/>
      <c r="W233" s="63"/>
    </row>
    <row r="234" spans="1:23" ht="23.25">
      <c r="A234" s="63"/>
      <c r="B234" s="67"/>
      <c r="C234" s="67"/>
      <c r="D234" s="67"/>
      <c r="E234" s="67"/>
      <c r="F234" s="67"/>
      <c r="G234" s="67"/>
      <c r="H234" s="14"/>
      <c r="I234" s="14"/>
      <c r="J234" s="1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11"/>
      <c r="V234" s="11"/>
      <c r="W234" s="63"/>
    </row>
    <row r="235" spans="1:23" ht="23.25">
      <c r="A235" s="63"/>
      <c r="B235" s="67"/>
      <c r="C235" s="67"/>
      <c r="D235" s="67"/>
      <c r="E235" s="67"/>
      <c r="F235" s="67"/>
      <c r="G235" s="67"/>
      <c r="H235" s="14"/>
      <c r="I235" s="14"/>
      <c r="J235" s="1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11"/>
      <c r="V235" s="11"/>
      <c r="W235" s="63"/>
    </row>
    <row r="236" spans="1:23" ht="23.25">
      <c r="A236" s="63"/>
      <c r="B236" s="67"/>
      <c r="C236" s="67"/>
      <c r="D236" s="67"/>
      <c r="E236" s="67"/>
      <c r="F236" s="67"/>
      <c r="G236" s="67"/>
      <c r="H236" s="14"/>
      <c r="I236" s="14"/>
      <c r="J236" s="1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11"/>
      <c r="V236" s="11"/>
      <c r="W236" s="63"/>
    </row>
    <row r="237" spans="1:23" ht="23.25">
      <c r="A237" s="63"/>
      <c r="B237" s="67"/>
      <c r="C237" s="67"/>
      <c r="D237" s="67"/>
      <c r="E237" s="67"/>
      <c r="F237" s="67"/>
      <c r="G237" s="67"/>
      <c r="H237" s="14"/>
      <c r="I237" s="14"/>
      <c r="J237" s="1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11"/>
      <c r="V237" s="11"/>
      <c r="W237" s="63"/>
    </row>
    <row r="238" spans="1:23" ht="23.25">
      <c r="A238" s="63"/>
      <c r="B238" s="67"/>
      <c r="C238" s="67"/>
      <c r="D238" s="67"/>
      <c r="E238" s="67"/>
      <c r="F238" s="67"/>
      <c r="G238" s="67"/>
      <c r="H238" s="14"/>
      <c r="I238" s="14"/>
      <c r="J238" s="1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11"/>
      <c r="V238" s="11"/>
      <c r="W238" s="63"/>
    </row>
    <row r="239" spans="1:23" ht="23.25">
      <c r="A239" s="63"/>
      <c r="B239" s="67"/>
      <c r="C239" s="67"/>
      <c r="D239" s="67"/>
      <c r="E239" s="67"/>
      <c r="F239" s="67"/>
      <c r="G239" s="67"/>
      <c r="H239" s="14"/>
      <c r="I239" s="14"/>
      <c r="J239" s="14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63"/>
      <c r="V239" s="63"/>
      <c r="W239" s="63"/>
    </row>
    <row r="240" spans="1:23" ht="23.25">
      <c r="A240" s="63"/>
      <c r="B240" s="67"/>
      <c r="C240" s="67"/>
      <c r="D240" s="67"/>
      <c r="E240" s="67"/>
      <c r="F240" s="67"/>
      <c r="G240" s="67"/>
      <c r="H240" s="14"/>
      <c r="I240" s="14"/>
      <c r="J240" s="14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11"/>
      <c r="V240" s="11"/>
      <c r="W240" s="63"/>
    </row>
    <row r="241" spans="1:23" ht="23.25">
      <c r="A241" s="63"/>
      <c r="B241" s="67"/>
      <c r="C241" s="67"/>
      <c r="D241" s="67"/>
      <c r="E241" s="67"/>
      <c r="F241" s="67"/>
      <c r="G241" s="67"/>
      <c r="H241" s="14"/>
      <c r="I241" s="14"/>
      <c r="J241" s="1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11"/>
      <c r="V241" s="11"/>
      <c r="W241" s="63"/>
    </row>
    <row r="242" spans="1:23" ht="23.25">
      <c r="A242" s="63"/>
      <c r="B242" s="67"/>
      <c r="C242" s="67"/>
      <c r="D242" s="67"/>
      <c r="E242" s="67"/>
      <c r="F242" s="67"/>
      <c r="G242" s="67"/>
      <c r="H242" s="14"/>
      <c r="I242" s="14"/>
      <c r="J242" s="1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11"/>
      <c r="V242" s="11"/>
      <c r="W242" s="63"/>
    </row>
    <row r="243" spans="1:23" ht="23.25">
      <c r="A243" s="63"/>
      <c r="B243" s="67"/>
      <c r="C243" s="67"/>
      <c r="D243" s="67"/>
      <c r="E243" s="67"/>
      <c r="F243" s="67"/>
      <c r="G243" s="67"/>
      <c r="H243" s="14"/>
      <c r="I243" s="14"/>
      <c r="J243" s="1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11"/>
      <c r="V243" s="11"/>
      <c r="W243" s="63"/>
    </row>
    <row r="244" spans="1:23" ht="23.25">
      <c r="A244" s="63"/>
      <c r="B244" s="67"/>
      <c r="C244" s="67"/>
      <c r="D244" s="67"/>
      <c r="E244" s="67"/>
      <c r="F244" s="67"/>
      <c r="G244" s="67"/>
      <c r="H244" s="14"/>
      <c r="I244" s="14"/>
      <c r="J244" s="1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11"/>
      <c r="V244" s="11"/>
      <c r="W244" s="63"/>
    </row>
    <row r="245" spans="1:23" ht="23.25">
      <c r="A245" s="63"/>
      <c r="B245" s="67"/>
      <c r="C245" s="67"/>
      <c r="D245" s="67"/>
      <c r="E245" s="67"/>
      <c r="F245" s="67"/>
      <c r="G245" s="67"/>
      <c r="H245" s="14"/>
      <c r="I245" s="14"/>
      <c r="J245" s="1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11"/>
      <c r="V245" s="11"/>
      <c r="W245" s="63"/>
    </row>
    <row r="246" spans="1:23" ht="23.25">
      <c r="A246" s="63"/>
      <c r="B246" s="67"/>
      <c r="C246" s="67"/>
      <c r="D246" s="67"/>
      <c r="E246" s="67"/>
      <c r="F246" s="67"/>
      <c r="G246" s="67"/>
      <c r="H246" s="14"/>
      <c r="I246" s="14"/>
      <c r="J246" s="14"/>
      <c r="K246" s="84"/>
      <c r="L246" s="84"/>
      <c r="M246" s="84"/>
      <c r="N246" s="84"/>
      <c r="O246" s="84"/>
      <c r="P246" s="84"/>
      <c r="Q246" s="84"/>
      <c r="R246" s="84"/>
      <c r="S246" s="84"/>
      <c r="T246" s="84"/>
      <c r="U246" s="11"/>
      <c r="V246" s="11"/>
      <c r="W246" s="63"/>
    </row>
    <row r="247" spans="2:23" ht="23.25">
      <c r="B247" s="63"/>
      <c r="C247" s="63"/>
      <c r="D247" s="63"/>
      <c r="E247" s="63"/>
      <c r="F247" s="63"/>
      <c r="G247" s="66"/>
      <c r="H247" s="63"/>
      <c r="I247" s="63"/>
      <c r="J247" s="63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11"/>
      <c r="V247" s="11"/>
      <c r="W247" s="63"/>
    </row>
  </sheetData>
  <sheetProtection/>
  <mergeCells count="3">
    <mergeCell ref="M1:O1"/>
    <mergeCell ref="T7:V7"/>
    <mergeCell ref="U8:V8"/>
  </mergeCells>
  <printOptions horizontalCentered="1"/>
  <pageMargins left="0.4724409448818898" right="0.4724409448818898" top="0.984251968503937" bottom="0.7874015748031497" header="0.5905511811023623" footer="0.3937007874015748"/>
  <pageSetup horizontalDpi="600" verticalDpi="600" orientation="landscape" paperSize="119" scale="2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Carlos Lopez Zavala</cp:lastModifiedBy>
  <cp:lastPrinted>2014-04-08T16:02:22Z</cp:lastPrinted>
  <dcterms:created xsi:type="dcterms:W3CDTF">2014-02-18T18:42:36Z</dcterms:created>
  <dcterms:modified xsi:type="dcterms:W3CDTF">2014-04-08T16:02:31Z</dcterms:modified>
  <cp:category/>
  <cp:version/>
  <cp:contentType/>
  <cp:contentStatus/>
</cp:coreProperties>
</file>