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932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_xlfn.IFERROR" hidden="1">#NAME?</definedName>
    <definedName name="A_impresión_IM" localSheetId="0">#REF!</definedName>
    <definedName name="A_impresión_IM">#REF!</definedName>
    <definedName name="_xlnm.Print_Area" localSheetId="0">'MASC RESUMEN ECONÓMICO'!$B$1:$IV$246</definedName>
    <definedName name="DIFERENCIAS">#N/A</definedName>
    <definedName name="FORM" localSheetId="0">'MASC RESUMEN ECONÓMICO'!$A$29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<sst xmlns="http://schemas.openxmlformats.org/spreadsheetml/2006/main" count="1129" uniqueCount="82">
  <si>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</si>
  <si>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</si>
  <si>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</si>
  <si>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</si>
  <si>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</si>
  <si>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</si>
  <si>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</si>
  <si>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</si>
  <si>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</si>
  <si>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</si>
  <si>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</si>
  <si>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</si>
  <si>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</si>
  <si>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</si>
  <si>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</si>
  <si>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</si>
  <si>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</si>
  <si>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</si>
  <si>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</si>
  <si>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</si>
  <si>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</si>
  <si>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</si>
  <si>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</si>
  <si>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</si>
  <si>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</si>
  <si>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</si>
  <si>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</si>
  <si>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TOTAL APROBADO</t>
  </si>
  <si>
    <t>TOTAL MODIFICADO</t>
  </si>
  <si>
    <t>TOTAL DEVENGADO</t>
  </si>
  <si>
    <t>TOTAL PAGADO</t>
  </si>
  <si>
    <t>Porcentaje Pag/ Aprob</t>
  </si>
  <si>
    <t>Porcentaje Pag/ Modif</t>
  </si>
  <si>
    <t>1</t>
  </si>
  <si>
    <t>Gobierno</t>
  </si>
  <si>
    <t xml:space="preserve">  Aprobado</t>
  </si>
  <si>
    <t xml:space="preserve">  Modificado</t>
  </si>
  <si>
    <t xml:space="preserve">  Devengado</t>
  </si>
  <si>
    <t xml:space="preserve">  Pagado </t>
  </si>
  <si>
    <t xml:space="preserve">  Porcentaje Pag/Aprob</t>
  </si>
  <si>
    <t xml:space="preserve">  Porcentaje Pag/Modif</t>
  </si>
  <si>
    <t>3</t>
  </si>
  <si>
    <t>Coordinación de la Politica de Gobierno</t>
  </si>
  <si>
    <t>04</t>
  </si>
  <si>
    <t>Función Pública</t>
  </si>
  <si>
    <t>001</t>
  </si>
  <si>
    <t>Función pública y buen gobierno</t>
  </si>
  <si>
    <t>O001</t>
  </si>
  <si>
    <t>Actividades de apoyo a  la función pública y buen  gobierno</t>
  </si>
  <si>
    <t>HAN</t>
  </si>
  <si>
    <t>Financiera Rural</t>
  </si>
  <si>
    <t>Desarrollo Económico</t>
  </si>
  <si>
    <t>2</t>
  </si>
  <si>
    <t>Agropecuaria, Silvicola, Pesca y Caza</t>
  </si>
  <si>
    <t>06</t>
  </si>
  <si>
    <t xml:space="preserve">Apoyo Financiero a la Banca y Seguro Agropecuario </t>
  </si>
  <si>
    <t>002</t>
  </si>
  <si>
    <t xml:space="preserve">Servicios de Apoyo Administrativo </t>
  </si>
  <si>
    <t>M001</t>
  </si>
  <si>
    <t>Actividades de Apoyo Administrativo</t>
  </si>
  <si>
    <t>018</t>
  </si>
  <si>
    <t>Financiamiento y Fomento al Sector Rural</t>
  </si>
  <si>
    <t>F001</t>
  </si>
  <si>
    <t xml:space="preserve">Programa de Garantías Liquidas </t>
  </si>
  <si>
    <t xml:space="preserve">Programa de constitución de Garantías Liquidas </t>
  </si>
  <si>
    <t>F002</t>
  </si>
  <si>
    <t>Programa Integral de Formación Capacitación y Consultoria para Productores e Intermediarios Financieros Rurales</t>
  </si>
  <si>
    <t>F029</t>
  </si>
  <si>
    <t xml:space="preserve">Constitución y Operación de Unidades de Promoción de Crédito </t>
  </si>
  <si>
    <t>F30</t>
  </si>
  <si>
    <t>Reducción de  Costos Acceso al Crédito</t>
  </si>
  <si>
    <t>101</t>
  </si>
  <si>
    <t>Financiamiento y Recuperación de Banca de Desarrollo</t>
  </si>
  <si>
    <t>F003</t>
  </si>
  <si>
    <t>Créditos a Productores e Intermediarios Financieros del Sector Rural (Financiera Rural)</t>
  </si>
  <si>
    <t>F004</t>
  </si>
  <si>
    <t>Recuperación de Cartera de Productores e Intermediarios Financieros del Sector Rural (Financiera Rural)</t>
  </si>
  <si>
    <t>K027</t>
  </si>
  <si>
    <t>Mantenimiento de Infraestructura</t>
  </si>
  <si>
    <t>HAN FINANCIERA RURAL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</si>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</sst>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0.0"/>
    <numFmt numFmtId="169" formatCode="_-[$€-2]* #,##0.00_-;\-[$€-2]* #,##0.00_-;_-[$€-2]* &quot;-&quot;??_-"/>
    <numFmt numFmtId="170" formatCode="#,##0.0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sz val="20"/>
      <color rgb="FF00000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49" fillId="33" borderId="10" xfId="0" applyNumberFormat="1" applyFont="1" applyFill="1" applyBorder="1" applyAlignment="1">
      <alignment horizontal="centerContinuous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 vertical="center"/>
    </xf>
    <xf numFmtId="164" fontId="49" fillId="33" borderId="14" xfId="0" applyNumberFormat="1" applyFont="1" applyFill="1" applyBorder="1" applyAlignment="1">
      <alignment horizontal="center" vertical="center"/>
    </xf>
    <xf numFmtId="164" fontId="49" fillId="33" borderId="15" xfId="0" applyNumberFormat="1" applyFont="1" applyFill="1" applyBorder="1" applyAlignment="1">
      <alignment horizontal="center" vertical="center"/>
    </xf>
    <xf numFmtId="164" fontId="49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49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0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0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0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0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 vertical="center"/>
    </xf>
    <xf numFmtId="164" fontId="10" fillId="33" borderId="24" xfId="0" applyNumberFormat="1" applyFont="1" applyFill="1" applyBorder="1" applyAlignment="1">
      <alignment vertical="center"/>
    </xf>
    <xf numFmtId="164" fontId="10" fillId="33" borderId="25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0" fillId="33" borderId="0" xfId="0" applyNumberFormat="1" applyFont="1" applyFill="1" applyBorder="1" applyAlignment="1">
      <alignment horizontal="centerContinuous" vertical="center"/>
    </xf>
    <xf numFmtId="164" fontId="50" fillId="33" borderId="0" xfId="0" applyNumberFormat="1" applyFont="1" applyFill="1" applyBorder="1" applyAlignment="1">
      <alignment horizontal="center" vertical="center"/>
    </xf>
    <xf numFmtId="164" fontId="50" fillId="33" borderId="24" xfId="0" applyNumberFormat="1" applyFont="1" applyFill="1" applyBorder="1" applyAlignment="1">
      <alignment horizontal="center" vertical="center"/>
    </xf>
    <xf numFmtId="164" fontId="50" fillId="33" borderId="25" xfId="0" applyNumberFormat="1" applyFont="1" applyFill="1" applyBorder="1" applyAlignment="1">
      <alignment horizontal="center" vertical="center"/>
    </xf>
    <xf numFmtId="164" fontId="50" fillId="33" borderId="21" xfId="0" applyNumberFormat="1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0" fillId="33" borderId="28" xfId="0" applyNumberFormat="1" applyFont="1" applyFill="1" applyBorder="1" applyAlignment="1">
      <alignment horizontal="center" vertical="center"/>
    </xf>
    <xf numFmtId="164" fontId="50" fillId="33" borderId="29" xfId="0" applyNumberFormat="1" applyFont="1" applyFill="1" applyBorder="1" applyAlignment="1">
      <alignment horizontal="center" vertical="center"/>
    </xf>
    <xf numFmtId="164" fontId="50" fillId="33" borderId="15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164" fontId="50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6" fontId="11" fillId="0" borderId="26" xfId="0" applyNumberFormat="1" applyFont="1" applyFill="1" applyBorder="1" applyAlignment="1">
      <alignment horizontal="center" vertical="top"/>
    </xf>
    <xf numFmtId="167" fontId="11" fillId="0" borderId="26" xfId="0" applyNumberFormat="1" applyFont="1" applyFill="1" applyBorder="1" applyAlignment="1">
      <alignment horizontal="center" vertical="top"/>
    </xf>
    <xf numFmtId="0" fontId="11" fillId="0" borderId="24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4" xfId="0" applyFont="1" applyBorder="1" applyAlignment="1">
      <alignment horizontal="center" vertical="top"/>
    </xf>
    <xf numFmtId="166" fontId="11" fillId="0" borderId="21" xfId="0" applyNumberFormat="1" applyFont="1" applyFill="1" applyBorder="1" applyAlignment="1">
      <alignment horizontal="center" vertical="top"/>
    </xf>
    <xf numFmtId="167" fontId="11" fillId="0" borderId="21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/>
    </xf>
    <xf numFmtId="3" fontId="12" fillId="0" borderId="24" xfId="0" applyNumberFormat="1" applyFont="1" applyBorder="1" applyAlignment="1">
      <alignment/>
    </xf>
    <xf numFmtId="168" fontId="12" fillId="0" borderId="24" xfId="0" applyNumberFormat="1" applyFont="1" applyBorder="1" applyAlignment="1">
      <alignment/>
    </xf>
    <xf numFmtId="168" fontId="12" fillId="0" borderId="24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3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32" xfId="0" applyFont="1" applyBorder="1" applyAlignment="1">
      <alignment horizontal="center" vertical="top"/>
    </xf>
    <xf numFmtId="166" fontId="11" fillId="0" borderId="33" xfId="0" applyNumberFormat="1" applyFont="1" applyFill="1" applyBorder="1" applyAlignment="1">
      <alignment horizontal="center" vertical="top"/>
    </xf>
    <xf numFmtId="167" fontId="11" fillId="0" borderId="33" xfId="0" applyNumberFormat="1" applyFont="1" applyFill="1" applyBorder="1" applyAlignment="1">
      <alignment horizontal="center" vertical="top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 wrapText="1"/>
    </xf>
    <xf numFmtId="0" fontId="11" fillId="0" borderId="35" xfId="0" applyFont="1" applyBorder="1" applyAlignment="1">
      <alignment/>
    </xf>
    <xf numFmtId="3" fontId="12" fillId="0" borderId="32" xfId="0" applyNumberFormat="1" applyFont="1" applyBorder="1" applyAlignment="1">
      <alignment/>
    </xf>
    <xf numFmtId="168" fontId="12" fillId="0" borderId="32" xfId="0" applyNumberFormat="1" applyFont="1" applyBorder="1" applyAlignment="1">
      <alignment/>
    </xf>
    <xf numFmtId="168" fontId="12" fillId="0" borderId="32" xfId="0" applyNumberFormat="1" applyFont="1" applyFill="1" applyBorder="1" applyAlignment="1">
      <alignment vertical="top"/>
    </xf>
    <xf numFmtId="170" fontId="12" fillId="0" borderId="24" xfId="0" applyNumberFormat="1" applyFont="1" applyBorder="1" applyAlignment="1">
      <alignment/>
    </xf>
    <xf numFmtId="170" fontId="12" fillId="0" borderId="24" xfId="0" applyNumberFormat="1" applyFont="1" applyFill="1" applyBorder="1" applyAlignment="1">
      <alignment vertical="top"/>
    </xf>
    <xf numFmtId="170" fontId="5" fillId="0" borderId="0" xfId="0" applyNumberFormat="1" applyFont="1" applyFill="1" applyAlignment="1">
      <alignment vertical="center"/>
    </xf>
    <xf numFmtId="170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0" fillId="33" borderId="3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247"/>
  <sheetViews>
    <sheetView showGridLines="0" showZeros="0" tabSelected="1" showOutlineSymbols="0" zoomScale="40" zoomScaleNormal="40" zoomScalePageLayoutView="0" workbookViewId="0" topLeftCell="A226">
      <selection activeCell="B247" sqref="B247"/>
    </sheetView>
  </sheetViews>
  <sheetFormatPr defaultColWidth="0" defaultRowHeight="23.25"/>
  <cols>
    <col min="1" max="1" width="1.60546875" style="0" customWidth="1"/>
    <col min="2" max="4" width="5.69140625" style="71" customWidth="1"/>
    <col min="5" max="5" width="6.69140625" style="71" customWidth="1"/>
    <col min="6" max="6" width="7.69140625" style="71" customWidth="1"/>
    <col min="7" max="7" width="6.69140625" style="71" customWidth="1"/>
    <col min="8" max="8" width="0.453125" style="71" customWidth="1"/>
    <col min="9" max="9" width="43.69140625" style="73" customWidth="1"/>
    <col min="10" max="10" width="1.69140625" style="71" customWidth="1"/>
    <col min="11" max="20" width="18.69140625" style="72" customWidth="1"/>
    <col min="21" max="22" width="13.69140625" style="71" customWidth="1"/>
    <col min="23" max="23" width="0.453125" style="0" customWidth="1"/>
    <col min="24" max="16384" width="0" style="0" hidden="1" customWidth="1"/>
  </cols>
  <sheetData>
    <row r="1" spans="1:23" ht="26.2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6"/>
      <c r="N1" s="97"/>
      <c r="O1" s="97"/>
      <c r="P1" s="11"/>
      <c r="Q1" s="11"/>
      <c r="R1" s="11"/>
      <c r="S1" s="11"/>
      <c r="T1" s="14"/>
      <c r="U1" s="14"/>
      <c r="V1" s="14"/>
      <c r="W1" s="13"/>
    </row>
    <row r="2" spans="1:23" ht="30">
      <c r="A2" s="13"/>
      <c r="B2" s="15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6"/>
      <c r="N2" s="11"/>
      <c r="O2" s="11"/>
      <c r="P2" s="11"/>
      <c r="Q2" s="11"/>
      <c r="R2" s="11"/>
      <c r="S2" s="11"/>
      <c r="T2" s="1"/>
      <c r="U2" s="1"/>
      <c r="V2" s="1"/>
      <c r="W2" s="13"/>
    </row>
    <row r="3" spans="1:23" ht="30">
      <c r="A3" s="13"/>
      <c r="B3" s="15" t="s">
        <v>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7"/>
      <c r="U3" s="17"/>
      <c r="V3" s="17"/>
      <c r="W3" s="13"/>
    </row>
    <row r="4" spans="1:23" ht="30.75">
      <c r="A4" s="13"/>
      <c r="B4" s="102" t="s">
        <v>79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3"/>
    </row>
    <row r="5" spans="1:23" ht="30.75">
      <c r="A5" s="13"/>
      <c r="B5" s="15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7"/>
      <c r="U5" s="17"/>
      <c r="V5" s="17"/>
      <c r="W5" s="13"/>
    </row>
    <row r="6" spans="1:23" ht="23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/>
      <c r="U6" s="18"/>
      <c r="V6" s="18"/>
      <c r="W6" s="13"/>
    </row>
    <row r="7" spans="1:23" ht="34.5" customHeight="1">
      <c r="A7" s="13"/>
      <c r="B7" s="19" t="s">
        <v>1</v>
      </c>
      <c r="C7" s="20"/>
      <c r="D7" s="21"/>
      <c r="E7" s="21"/>
      <c r="F7" s="21"/>
      <c r="G7" s="22"/>
      <c r="H7" s="23"/>
      <c r="I7" s="24"/>
      <c r="J7" s="25"/>
      <c r="K7" s="26" t="s">
        <v>2</v>
      </c>
      <c r="L7" s="27"/>
      <c r="M7" s="27"/>
      <c r="N7" s="27"/>
      <c r="O7" s="27"/>
      <c r="P7" s="28" t="s">
        <v>3</v>
      </c>
      <c r="Q7" s="2"/>
      <c r="R7" s="2"/>
      <c r="S7" s="2"/>
      <c r="T7" s="98" t="s">
        <v>4</v>
      </c>
      <c r="U7" s="99"/>
      <c r="V7" s="100"/>
      <c r="W7" s="29"/>
    </row>
    <row r="8" spans="1:23" ht="30.75">
      <c r="A8" s="13"/>
      <c r="B8" s="30" t="s">
        <v>5</v>
      </c>
      <c r="C8" s="31"/>
      <c r="D8" s="32"/>
      <c r="E8" s="32"/>
      <c r="F8" s="32"/>
      <c r="G8" s="33"/>
      <c r="H8" s="34"/>
      <c r="I8" s="35"/>
      <c r="J8" s="36"/>
      <c r="K8" s="37"/>
      <c r="L8" s="38"/>
      <c r="M8" s="39"/>
      <c r="N8" s="40"/>
      <c r="O8" s="41"/>
      <c r="P8" s="3"/>
      <c r="Q8" s="3"/>
      <c r="R8" s="3"/>
      <c r="S8" s="4"/>
      <c r="T8" s="5"/>
      <c r="U8" s="98" t="s">
        <v>6</v>
      </c>
      <c r="V8" s="101"/>
      <c r="W8" s="29"/>
    </row>
    <row r="9" spans="1:23" ht="30.75">
      <c r="A9" s="13"/>
      <c r="B9" s="42"/>
      <c r="C9" s="42"/>
      <c r="D9" s="42"/>
      <c r="E9" s="42"/>
      <c r="F9" s="42"/>
      <c r="G9" s="43"/>
      <c r="H9" s="34"/>
      <c r="I9" s="44" t="s">
        <v>25</v>
      </c>
      <c r="J9" s="36"/>
      <c r="K9" s="45" t="s">
        <v>7</v>
      </c>
      <c r="L9" s="46" t="s">
        <v>21</v>
      </c>
      <c r="M9" s="47" t="s">
        <v>22</v>
      </c>
      <c r="N9" s="45" t="s">
        <v>8</v>
      </c>
      <c r="O9" s="48" t="s">
        <v>9</v>
      </c>
      <c r="P9" s="49" t="s">
        <v>10</v>
      </c>
      <c r="Q9" s="47" t="s">
        <v>22</v>
      </c>
      <c r="R9" s="49" t="s">
        <v>8</v>
      </c>
      <c r="S9" s="49" t="s">
        <v>9</v>
      </c>
      <c r="T9" s="49" t="s">
        <v>4</v>
      </c>
      <c r="U9" s="12"/>
      <c r="V9" s="5"/>
      <c r="W9" s="29"/>
    </row>
    <row r="10" spans="1:23" ht="30.75">
      <c r="A10" s="13"/>
      <c r="B10" s="50" t="s">
        <v>11</v>
      </c>
      <c r="C10" s="50" t="s">
        <v>12</v>
      </c>
      <c r="D10" s="50" t="s">
        <v>23</v>
      </c>
      <c r="E10" s="50" t="s">
        <v>13</v>
      </c>
      <c r="F10" s="50" t="s">
        <v>14</v>
      </c>
      <c r="G10" s="50" t="s">
        <v>15</v>
      </c>
      <c r="H10" s="34"/>
      <c r="I10" s="51"/>
      <c r="J10" s="52"/>
      <c r="K10" s="53" t="s">
        <v>16</v>
      </c>
      <c r="L10" s="54" t="s">
        <v>24</v>
      </c>
      <c r="M10" s="7"/>
      <c r="N10" s="53" t="s">
        <v>17</v>
      </c>
      <c r="O10" s="6"/>
      <c r="P10" s="55" t="s">
        <v>18</v>
      </c>
      <c r="Q10" s="8"/>
      <c r="R10" s="55" t="s">
        <v>10</v>
      </c>
      <c r="S10" s="8"/>
      <c r="T10" s="9"/>
      <c r="U10" s="56" t="s">
        <v>17</v>
      </c>
      <c r="V10" s="57" t="s">
        <v>10</v>
      </c>
      <c r="W10" s="29"/>
    </row>
    <row r="11" spans="1:23" ht="27">
      <c r="A11" s="13"/>
      <c r="B11" s="61"/>
      <c r="C11" s="59"/>
      <c r="D11" s="60"/>
      <c r="E11" s="60"/>
      <c r="F11" s="61"/>
      <c r="G11" s="61"/>
      <c r="H11" s="62"/>
      <c r="I11" s="74"/>
      <c r="J11" s="63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  <c r="V11" s="70"/>
      <c r="W11" s="10"/>
    </row>
    <row r="12" spans="1:23" ht="27">
      <c r="A12" s="13"/>
      <c r="B12" s="64"/>
      <c r="C12" s="64"/>
      <c r="D12" s="65"/>
      <c r="E12" s="66"/>
      <c r="F12" s="64"/>
      <c r="G12" s="64"/>
      <c r="H12" s="62"/>
      <c r="I12" s="75" t="s">
        <v>27</v>
      </c>
      <c r="J12" s="67"/>
      <c r="K12" s="68">
        <f>+K20+K68</f>
        <v>644700968</v>
      </c>
      <c r="L12" s="68">
        <f>+L20+L68</f>
        <v>595668969</v>
      </c>
      <c r="M12" s="68">
        <f>+M20+M68</f>
        <v>0</v>
      </c>
      <c r="N12" s="68">
        <f>+N20+N68</f>
        <v>0</v>
      </c>
      <c r="O12" s="68">
        <f>+N12+M12+L12+K12</f>
        <v>1240369937</v>
      </c>
      <c r="P12" s="68">
        <f aca="true" t="shared" si="0" ref="P12:R15">+P20+P68</f>
        <v>34430398</v>
      </c>
      <c r="Q12" s="68">
        <f t="shared" si="0"/>
        <v>0</v>
      </c>
      <c r="R12" s="68">
        <f t="shared" si="0"/>
        <v>629500000</v>
      </c>
      <c r="S12" s="68">
        <f>+R12+Q12+P12</f>
        <v>663930398</v>
      </c>
      <c r="T12" s="68">
        <f>+S12+O12</f>
        <v>1904300335</v>
      </c>
      <c r="U12" s="69">
        <f>+(O12/T12)*100</f>
        <v>65.13520552418535</v>
      </c>
      <c r="V12" s="70">
        <f>(+S12/T12)*100</f>
        <v>34.86479447581466</v>
      </c>
      <c r="W12" s="10"/>
    </row>
    <row r="13" spans="1:23" ht="27">
      <c r="A13" s="13"/>
      <c r="B13" s="64"/>
      <c r="C13" s="64"/>
      <c r="D13" s="65"/>
      <c r="E13" s="66"/>
      <c r="F13" s="64"/>
      <c r="G13" s="64"/>
      <c r="H13" s="62"/>
      <c r="I13" s="75" t="s">
        <v>28</v>
      </c>
      <c r="J13" s="67"/>
      <c r="K13" s="68">
        <f aca="true" t="shared" si="1" ref="K13:N15">+K21+K69</f>
        <v>648543095</v>
      </c>
      <c r="L13" s="68">
        <f t="shared" si="1"/>
        <v>565668969</v>
      </c>
      <c r="M13" s="68">
        <f t="shared" si="1"/>
        <v>0</v>
      </c>
      <c r="N13" s="68">
        <f t="shared" si="1"/>
        <v>0</v>
      </c>
      <c r="O13" s="68">
        <f>+N13+M13+L13+K13</f>
        <v>1214212064</v>
      </c>
      <c r="P13" s="68">
        <f t="shared" si="0"/>
        <v>34430398</v>
      </c>
      <c r="Q13" s="68">
        <f t="shared" si="0"/>
        <v>0</v>
      </c>
      <c r="R13" s="68">
        <f t="shared" si="0"/>
        <v>1399400000</v>
      </c>
      <c r="S13" s="68">
        <f>+R13+Q13+P13</f>
        <v>1433830398</v>
      </c>
      <c r="T13" s="68">
        <f>+S13+O13</f>
        <v>2648042462</v>
      </c>
      <c r="U13" s="69">
        <f>+(O13/T13)*100</f>
        <v>45.85319463053232</v>
      </c>
      <c r="V13" s="70">
        <f>(+S13/T13)*100</f>
        <v>54.14680536946768</v>
      </c>
      <c r="W13" s="10"/>
    </row>
    <row r="14" spans="1:23" ht="27">
      <c r="A14" s="13"/>
      <c r="B14" s="64"/>
      <c r="C14" s="64"/>
      <c r="D14" s="65"/>
      <c r="E14" s="66"/>
      <c r="F14" s="64"/>
      <c r="G14" s="64"/>
      <c r="H14" s="62"/>
      <c r="I14" s="75" t="s">
        <v>29</v>
      </c>
      <c r="J14" s="67"/>
      <c r="K14" s="68">
        <f t="shared" si="1"/>
        <v>669039328</v>
      </c>
      <c r="L14" s="68">
        <f t="shared" si="1"/>
        <v>499498607</v>
      </c>
      <c r="M14" s="68">
        <f t="shared" si="1"/>
        <v>0</v>
      </c>
      <c r="N14" s="68">
        <f t="shared" si="1"/>
        <v>0</v>
      </c>
      <c r="O14" s="68">
        <f>+N14+M14+L14+K14</f>
        <v>1168537935</v>
      </c>
      <c r="P14" s="68">
        <f t="shared" si="0"/>
        <v>19440209</v>
      </c>
      <c r="Q14" s="68">
        <f t="shared" si="0"/>
        <v>0</v>
      </c>
      <c r="R14" s="68">
        <f t="shared" si="0"/>
        <v>1399400000</v>
      </c>
      <c r="S14" s="68">
        <f>+R14+Q14+P14</f>
        <v>1418840209</v>
      </c>
      <c r="T14" s="68">
        <f>+S14+O14</f>
        <v>2587378144</v>
      </c>
      <c r="U14" s="69">
        <f>+(O14/T14)*100</f>
        <v>45.16301328855934</v>
      </c>
      <c r="V14" s="70">
        <f>(+S14/T14)*100</f>
        <v>54.83698671144066</v>
      </c>
      <c r="W14" s="10"/>
    </row>
    <row r="15" spans="1:23" ht="27">
      <c r="A15" s="13"/>
      <c r="B15" s="64"/>
      <c r="C15" s="64"/>
      <c r="D15" s="65"/>
      <c r="E15" s="66"/>
      <c r="F15" s="64"/>
      <c r="G15" s="64"/>
      <c r="H15" s="62"/>
      <c r="I15" s="75" t="s">
        <v>30</v>
      </c>
      <c r="J15" s="67"/>
      <c r="K15" s="68">
        <f t="shared" si="1"/>
        <v>648493149</v>
      </c>
      <c r="L15" s="68">
        <f t="shared" si="1"/>
        <v>495680105</v>
      </c>
      <c r="M15" s="68">
        <f t="shared" si="1"/>
        <v>0</v>
      </c>
      <c r="N15" s="68">
        <f t="shared" si="1"/>
        <v>0</v>
      </c>
      <c r="O15" s="68">
        <f>+N15+M15+L15+K15</f>
        <v>1144173254</v>
      </c>
      <c r="P15" s="68">
        <f t="shared" si="0"/>
        <v>19440209</v>
      </c>
      <c r="Q15" s="68">
        <f t="shared" si="0"/>
        <v>0</v>
      </c>
      <c r="R15" s="68">
        <f t="shared" si="0"/>
        <v>1399400000</v>
      </c>
      <c r="S15" s="68">
        <f>+R15+Q15+P15</f>
        <v>1418840209</v>
      </c>
      <c r="T15" s="68">
        <f>+S15+O15</f>
        <v>2563013463</v>
      </c>
      <c r="U15" s="69">
        <f>+(O15/T15)*100</f>
        <v>44.64171845046606</v>
      </c>
      <c r="V15" s="70">
        <f>(+S15/T15)*100</f>
        <v>55.35828154953394</v>
      </c>
      <c r="W15" s="10"/>
    </row>
    <row r="16" spans="1:23" ht="27">
      <c r="A16" s="13"/>
      <c r="B16" s="64"/>
      <c r="C16" s="64"/>
      <c r="D16" s="65"/>
      <c r="E16" s="66"/>
      <c r="F16" s="64"/>
      <c r="G16" s="64"/>
      <c r="H16" s="62"/>
      <c r="I16" s="75" t="s">
        <v>31</v>
      </c>
      <c r="J16" s="67"/>
      <c r="K16" s="86">
        <f>ROUND(+K15/K12*100,1)</f>
        <v>100.6</v>
      </c>
      <c r="L16" s="86">
        <f aca="true" t="shared" si="2" ref="L16:T16">ROUND(+L15/L12*100,1)</f>
        <v>83.2</v>
      </c>
      <c r="M16" s="86">
        <f>_xlfn.IFERROR(ROUND(+M15/M12*100,1),0)</f>
        <v>0</v>
      </c>
      <c r="N16" s="86">
        <f>_xlfn.IFERROR(ROUND(+N15/N12*100,1),0)</f>
        <v>0</v>
      </c>
      <c r="O16" s="86">
        <f t="shared" si="2"/>
        <v>92.2</v>
      </c>
      <c r="P16" s="86">
        <f t="shared" si="2"/>
        <v>56.5</v>
      </c>
      <c r="Q16" s="86">
        <f>_xlfn.IFERROR(ROUND(+Q15/Q12*100,1),0)</f>
        <v>0</v>
      </c>
      <c r="R16" s="86">
        <f t="shared" si="2"/>
        <v>222.3</v>
      </c>
      <c r="S16" s="86">
        <f t="shared" si="2"/>
        <v>213.7</v>
      </c>
      <c r="T16" s="86">
        <f t="shared" si="2"/>
        <v>134.6</v>
      </c>
      <c r="U16" s="86"/>
      <c r="V16" s="87"/>
      <c r="W16" s="10"/>
    </row>
    <row r="17" spans="1:23" ht="27">
      <c r="A17" s="13"/>
      <c r="B17" s="64"/>
      <c r="C17" s="64"/>
      <c r="D17" s="65"/>
      <c r="E17" s="66"/>
      <c r="F17" s="64"/>
      <c r="G17" s="64"/>
      <c r="H17" s="62"/>
      <c r="I17" s="75" t="s">
        <v>32</v>
      </c>
      <c r="J17" s="67"/>
      <c r="K17" s="86">
        <f>ROUND(+K15/K13*100,1)</f>
        <v>100</v>
      </c>
      <c r="L17" s="86">
        <f>ROUND(+L15/L13*100,1)</f>
        <v>87.6</v>
      </c>
      <c r="M17" s="86">
        <f>_xlfn.IFERROR(ROUND(+M16/M13*100,1),0)</f>
        <v>0</v>
      </c>
      <c r="N17" s="86">
        <f>_xlfn.IFERROR(ROUND(+N16/N13*100,1),0)</f>
        <v>0</v>
      </c>
      <c r="O17" s="86">
        <f>ROUND(+O15/O13*100,1)</f>
        <v>94.2</v>
      </c>
      <c r="P17" s="86">
        <f>ROUND(+P15/P13*100,1)</f>
        <v>56.5</v>
      </c>
      <c r="Q17" s="86">
        <f>_xlfn.IFERROR(ROUND(+Q16/Q13*100,1),0)</f>
        <v>0</v>
      </c>
      <c r="R17" s="86">
        <f>ROUND(+R15/R13*100,1)</f>
        <v>100</v>
      </c>
      <c r="S17" s="86">
        <f>ROUND(+S15/S13*100,1)</f>
        <v>99</v>
      </c>
      <c r="T17" s="86">
        <f>ROUND(+T15/T13*100,1)</f>
        <v>96.8</v>
      </c>
      <c r="U17" s="86"/>
      <c r="V17" s="87"/>
      <c r="W17" s="10"/>
    </row>
    <row r="18" spans="1:23" ht="27">
      <c r="A18" s="13"/>
      <c r="B18" s="64"/>
      <c r="C18" s="64"/>
      <c r="D18" s="65"/>
      <c r="E18" s="66"/>
      <c r="F18" s="64"/>
      <c r="G18" s="64"/>
      <c r="H18" s="62"/>
      <c r="I18" s="75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70"/>
      <c r="W18" s="10"/>
    </row>
    <row r="19" spans="1:23" ht="27">
      <c r="A19" s="13"/>
      <c r="B19" s="64" t="s">
        <v>33</v>
      </c>
      <c r="C19" s="64"/>
      <c r="D19" s="65"/>
      <c r="E19" s="66"/>
      <c r="F19" s="64"/>
      <c r="G19" s="64"/>
      <c r="H19" s="62"/>
      <c r="I19" s="75" t="s">
        <v>34</v>
      </c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  <c r="V19" s="70"/>
      <c r="W19" s="10"/>
    </row>
    <row r="20" spans="1:23" ht="27">
      <c r="A20" s="13"/>
      <c r="B20" s="64" t="s">
        <v>33</v>
      </c>
      <c r="C20" s="64"/>
      <c r="D20" s="65"/>
      <c r="E20" s="66"/>
      <c r="F20" s="64"/>
      <c r="G20" s="64"/>
      <c r="H20" s="62"/>
      <c r="I20" s="75" t="s">
        <v>35</v>
      </c>
      <c r="J20" s="67"/>
      <c r="K20" s="68">
        <f aca="true" t="shared" si="3" ref="K20:N23">+K28</f>
        <v>19766940</v>
      </c>
      <c r="L20" s="68">
        <f t="shared" si="3"/>
        <v>15545139</v>
      </c>
      <c r="M20" s="68">
        <f t="shared" si="3"/>
        <v>0</v>
      </c>
      <c r="N20" s="68">
        <f t="shared" si="3"/>
        <v>0</v>
      </c>
      <c r="O20" s="68">
        <f>+N20+M20+L20+K20</f>
        <v>35312079</v>
      </c>
      <c r="P20" s="68">
        <f aca="true" t="shared" si="4" ref="P20:R23">+P28</f>
        <v>0</v>
      </c>
      <c r="Q20" s="68">
        <f t="shared" si="4"/>
        <v>0</v>
      </c>
      <c r="R20" s="68">
        <f t="shared" si="4"/>
        <v>0</v>
      </c>
      <c r="S20" s="68">
        <f>+R20+Q20+P20</f>
        <v>0</v>
      </c>
      <c r="T20" s="68">
        <f>+S20+O20</f>
        <v>35312079</v>
      </c>
      <c r="U20" s="69">
        <f>+(O20/T20)*100</f>
        <v>100</v>
      </c>
      <c r="V20" s="70">
        <f>(+S20/T20)*100</f>
        <v>0</v>
      </c>
      <c r="W20" s="10"/>
    </row>
    <row r="21" spans="1:23" ht="27">
      <c r="A21" s="13"/>
      <c r="B21" s="64" t="s">
        <v>33</v>
      </c>
      <c r="C21" s="64"/>
      <c r="D21" s="65"/>
      <c r="E21" s="66"/>
      <c r="F21" s="64"/>
      <c r="G21" s="64"/>
      <c r="H21" s="62"/>
      <c r="I21" s="75" t="s">
        <v>36</v>
      </c>
      <c r="J21" s="67"/>
      <c r="K21" s="68">
        <f t="shared" si="3"/>
        <v>19817648</v>
      </c>
      <c r="L21" s="68">
        <f t="shared" si="3"/>
        <v>14857443</v>
      </c>
      <c r="M21" s="68">
        <f t="shared" si="3"/>
        <v>0</v>
      </c>
      <c r="N21" s="68">
        <f t="shared" si="3"/>
        <v>0</v>
      </c>
      <c r="O21" s="68">
        <f>+N21+M21+L21+K21</f>
        <v>34675091</v>
      </c>
      <c r="P21" s="68">
        <f t="shared" si="4"/>
        <v>0</v>
      </c>
      <c r="Q21" s="68">
        <f t="shared" si="4"/>
        <v>0</v>
      </c>
      <c r="R21" s="68">
        <f t="shared" si="4"/>
        <v>0</v>
      </c>
      <c r="S21" s="68">
        <f>+R21+Q21+P21</f>
        <v>0</v>
      </c>
      <c r="T21" s="68">
        <f>+S21+O21</f>
        <v>34675091</v>
      </c>
      <c r="U21" s="69">
        <f>+(O21/T21)*100</f>
        <v>100</v>
      </c>
      <c r="V21" s="70">
        <f>(+S21/T21)*100</f>
        <v>0</v>
      </c>
      <c r="W21" s="10"/>
    </row>
    <row r="22" spans="1:23" ht="27">
      <c r="A22" s="13"/>
      <c r="B22" s="64" t="s">
        <v>33</v>
      </c>
      <c r="C22" s="64"/>
      <c r="D22" s="65"/>
      <c r="E22" s="66"/>
      <c r="F22" s="64"/>
      <c r="G22" s="64"/>
      <c r="H22" s="62"/>
      <c r="I22" s="75" t="s">
        <v>37</v>
      </c>
      <c r="J22" s="67"/>
      <c r="K22" s="68">
        <f t="shared" si="3"/>
        <v>20482389</v>
      </c>
      <c r="L22" s="68">
        <f t="shared" si="3"/>
        <v>12988485</v>
      </c>
      <c r="M22" s="68">
        <f t="shared" si="3"/>
        <v>0</v>
      </c>
      <c r="N22" s="68">
        <f t="shared" si="3"/>
        <v>0</v>
      </c>
      <c r="O22" s="68">
        <f>+O30</f>
        <v>33470874</v>
      </c>
      <c r="P22" s="68">
        <f t="shared" si="4"/>
        <v>0</v>
      </c>
      <c r="Q22" s="68">
        <f t="shared" si="4"/>
        <v>0</v>
      </c>
      <c r="R22" s="68">
        <f t="shared" si="4"/>
        <v>0</v>
      </c>
      <c r="S22" s="68">
        <f>+S30</f>
        <v>0</v>
      </c>
      <c r="T22" s="68">
        <f>+T30</f>
        <v>33470874</v>
      </c>
      <c r="U22" s="69">
        <f>+(O22/T22)*100</f>
        <v>100</v>
      </c>
      <c r="V22" s="70">
        <f>(+S22/T22)*100</f>
        <v>0</v>
      </c>
      <c r="W22" s="10"/>
    </row>
    <row r="23" spans="1:23" ht="27">
      <c r="A23" s="13"/>
      <c r="B23" s="64" t="s">
        <v>33</v>
      </c>
      <c r="C23" s="64"/>
      <c r="D23" s="65"/>
      <c r="E23" s="66"/>
      <c r="F23" s="64"/>
      <c r="G23" s="64"/>
      <c r="H23" s="62"/>
      <c r="I23" s="75" t="s">
        <v>38</v>
      </c>
      <c r="J23" s="67"/>
      <c r="K23" s="68">
        <f t="shared" si="3"/>
        <v>19813922</v>
      </c>
      <c r="L23" s="68">
        <f t="shared" si="3"/>
        <v>12954869</v>
      </c>
      <c r="M23" s="68">
        <f t="shared" si="3"/>
        <v>0</v>
      </c>
      <c r="N23" s="68">
        <f t="shared" si="3"/>
        <v>0</v>
      </c>
      <c r="O23" s="68">
        <f>+N23+M23+L23+K23</f>
        <v>32768791</v>
      </c>
      <c r="P23" s="68">
        <f t="shared" si="4"/>
        <v>0</v>
      </c>
      <c r="Q23" s="68">
        <f t="shared" si="4"/>
        <v>0</v>
      </c>
      <c r="R23" s="68">
        <f t="shared" si="4"/>
        <v>0</v>
      </c>
      <c r="S23" s="68">
        <f>+R23+Q23+P23</f>
        <v>0</v>
      </c>
      <c r="T23" s="68">
        <f>+S23+O23</f>
        <v>32768791</v>
      </c>
      <c r="U23" s="69">
        <f>+(O23/T23)*100</f>
        <v>100</v>
      </c>
      <c r="V23" s="70">
        <f>(+S23/T23)*100</f>
        <v>0</v>
      </c>
      <c r="W23" s="10"/>
    </row>
    <row r="24" spans="1:23" ht="27">
      <c r="A24" s="13"/>
      <c r="B24" s="64" t="s">
        <v>33</v>
      </c>
      <c r="C24" s="64"/>
      <c r="D24" s="65"/>
      <c r="E24" s="66"/>
      <c r="F24" s="64"/>
      <c r="G24" s="64"/>
      <c r="H24" s="62"/>
      <c r="I24" s="75" t="s">
        <v>39</v>
      </c>
      <c r="J24" s="67"/>
      <c r="K24" s="86">
        <f>ROUND(+K23/K20*100,1)</f>
        <v>100.2</v>
      </c>
      <c r="L24" s="86">
        <f>ROUND(+L23/L20*100,1)</f>
        <v>83.3</v>
      </c>
      <c r="M24" s="86">
        <f>_xlfn.IFERROR(ROUND(+M23/M20*100,1),0)</f>
        <v>0</v>
      </c>
      <c r="N24" s="86">
        <f>_xlfn.IFERROR(ROUND(+N23/N20*100,1),0)</f>
        <v>0</v>
      </c>
      <c r="O24" s="86">
        <f>ROUND(+O23/O20*100,1)</f>
        <v>92.8</v>
      </c>
      <c r="P24" s="86">
        <f aca="true" t="shared" si="5" ref="P24:S25">_xlfn.IFERROR(ROUND(+P23/P20*100,1),0)</f>
        <v>0</v>
      </c>
      <c r="Q24" s="86">
        <f t="shared" si="5"/>
        <v>0</v>
      </c>
      <c r="R24" s="86">
        <f t="shared" si="5"/>
        <v>0</v>
      </c>
      <c r="S24" s="86">
        <f t="shared" si="5"/>
        <v>0</v>
      </c>
      <c r="T24" s="86">
        <f>ROUND(+T23/T20*100,1)</f>
        <v>92.8</v>
      </c>
      <c r="U24" s="86"/>
      <c r="V24" s="87"/>
      <c r="W24" s="10"/>
    </row>
    <row r="25" spans="1:23" ht="27">
      <c r="A25" s="13"/>
      <c r="B25" s="64" t="s">
        <v>33</v>
      </c>
      <c r="C25" s="64"/>
      <c r="D25" s="65"/>
      <c r="E25" s="66"/>
      <c r="F25" s="64"/>
      <c r="G25" s="64"/>
      <c r="H25" s="62"/>
      <c r="I25" s="75" t="s">
        <v>40</v>
      </c>
      <c r="J25" s="67"/>
      <c r="K25" s="86">
        <f>ROUND(+K23/K21*100,1)</f>
        <v>100</v>
      </c>
      <c r="L25" s="86">
        <f>ROUND(+L23/L21*100,1)</f>
        <v>87.2</v>
      </c>
      <c r="M25" s="86">
        <f>_xlfn.IFERROR(ROUND(+M24/M21*100,1),0)</f>
        <v>0</v>
      </c>
      <c r="N25" s="86">
        <f>_xlfn.IFERROR(ROUND(+N24/N21*100,1),0)</f>
        <v>0</v>
      </c>
      <c r="O25" s="86">
        <f>ROUND(+O23/O21*100,1)</f>
        <v>94.5</v>
      </c>
      <c r="P25" s="86">
        <f t="shared" si="5"/>
        <v>0</v>
      </c>
      <c r="Q25" s="86">
        <f t="shared" si="5"/>
        <v>0</v>
      </c>
      <c r="R25" s="86">
        <f t="shared" si="5"/>
        <v>0</v>
      </c>
      <c r="S25" s="86">
        <f t="shared" si="5"/>
        <v>0</v>
      </c>
      <c r="T25" s="86">
        <f>ROUND(+T23/T21*100,1)</f>
        <v>94.5</v>
      </c>
      <c r="U25" s="86"/>
      <c r="V25" s="87"/>
      <c r="W25" s="10"/>
    </row>
    <row r="26" spans="1:23" ht="27">
      <c r="A26" s="13"/>
      <c r="B26" s="64"/>
      <c r="C26" s="64"/>
      <c r="D26" s="65"/>
      <c r="E26" s="66"/>
      <c r="F26" s="64"/>
      <c r="G26" s="64"/>
      <c r="H26" s="62"/>
      <c r="I26" s="75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70"/>
      <c r="W26" s="10"/>
    </row>
    <row r="27" spans="1:23" ht="27">
      <c r="A27" s="13"/>
      <c r="B27" s="64" t="s">
        <v>33</v>
      </c>
      <c r="C27" s="64" t="s">
        <v>41</v>
      </c>
      <c r="D27" s="65"/>
      <c r="E27" s="66"/>
      <c r="F27" s="64"/>
      <c r="G27" s="64"/>
      <c r="H27" s="62"/>
      <c r="I27" s="75" t="s">
        <v>42</v>
      </c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70"/>
      <c r="W27" s="10"/>
    </row>
    <row r="28" spans="1:23" ht="27">
      <c r="A28" s="13"/>
      <c r="B28" s="64" t="s">
        <v>33</v>
      </c>
      <c r="C28" s="64" t="s">
        <v>41</v>
      </c>
      <c r="D28" s="65"/>
      <c r="E28" s="66"/>
      <c r="F28" s="64"/>
      <c r="G28" s="64"/>
      <c r="H28" s="62"/>
      <c r="I28" s="75" t="s">
        <v>35</v>
      </c>
      <c r="J28" s="67"/>
      <c r="K28" s="68">
        <f aca="true" t="shared" si="6" ref="K28:R31">+K36</f>
        <v>19766940</v>
      </c>
      <c r="L28" s="68">
        <f t="shared" si="6"/>
        <v>15545139</v>
      </c>
      <c r="M28" s="68">
        <f t="shared" si="6"/>
        <v>0</v>
      </c>
      <c r="N28" s="68">
        <f t="shared" si="6"/>
        <v>0</v>
      </c>
      <c r="O28" s="68">
        <f>+N28+M28+L28+K28</f>
        <v>35312079</v>
      </c>
      <c r="P28" s="68">
        <f aca="true" t="shared" si="7" ref="P28:R30">+P36</f>
        <v>0</v>
      </c>
      <c r="Q28" s="68">
        <f t="shared" si="7"/>
        <v>0</v>
      </c>
      <c r="R28" s="68">
        <f t="shared" si="7"/>
        <v>0</v>
      </c>
      <c r="S28" s="68">
        <f>+R28+Q28+P28</f>
        <v>0</v>
      </c>
      <c r="T28" s="68">
        <f>+S28+O28</f>
        <v>35312079</v>
      </c>
      <c r="U28" s="69">
        <f>+(O28/T28)*100</f>
        <v>100</v>
      </c>
      <c r="V28" s="70">
        <f>(+S28/T28)*100</f>
        <v>0</v>
      </c>
      <c r="W28" s="10"/>
    </row>
    <row r="29" spans="1:23" ht="27">
      <c r="A29" s="13" t="s">
        <v>19</v>
      </c>
      <c r="B29" s="64" t="s">
        <v>33</v>
      </c>
      <c r="C29" s="64" t="s">
        <v>41</v>
      </c>
      <c r="D29" s="65"/>
      <c r="E29" s="66"/>
      <c r="F29" s="64"/>
      <c r="G29" s="64"/>
      <c r="H29" s="62"/>
      <c r="I29" s="75" t="s">
        <v>36</v>
      </c>
      <c r="J29" s="67"/>
      <c r="K29" s="68">
        <f t="shared" si="6"/>
        <v>19817648</v>
      </c>
      <c r="L29" s="68">
        <f t="shared" si="6"/>
        <v>14857443</v>
      </c>
      <c r="M29" s="68">
        <f t="shared" si="6"/>
        <v>0</v>
      </c>
      <c r="N29" s="68">
        <f t="shared" si="6"/>
        <v>0</v>
      </c>
      <c r="O29" s="68">
        <f>+N29+M29+L29+K29</f>
        <v>34675091</v>
      </c>
      <c r="P29" s="68">
        <f t="shared" si="7"/>
        <v>0</v>
      </c>
      <c r="Q29" s="68">
        <f t="shared" si="7"/>
        <v>0</v>
      </c>
      <c r="R29" s="68">
        <f t="shared" si="7"/>
        <v>0</v>
      </c>
      <c r="S29" s="68">
        <f>+R29+Q29+P29</f>
        <v>0</v>
      </c>
      <c r="T29" s="68">
        <f>+S29+O29</f>
        <v>34675091</v>
      </c>
      <c r="U29" s="69">
        <f>+(O29/T29)*100</f>
        <v>100</v>
      </c>
      <c r="V29" s="70">
        <f>(+S29/T29)*100</f>
        <v>0</v>
      </c>
      <c r="W29" s="10" t="s">
        <v>19</v>
      </c>
    </row>
    <row r="30" spans="1:23" ht="27">
      <c r="A30" s="13"/>
      <c r="B30" s="64" t="s">
        <v>33</v>
      </c>
      <c r="C30" s="64" t="s">
        <v>41</v>
      </c>
      <c r="D30" s="65"/>
      <c r="E30" s="66"/>
      <c r="F30" s="64"/>
      <c r="G30" s="64"/>
      <c r="H30" s="62"/>
      <c r="I30" s="75" t="s">
        <v>37</v>
      </c>
      <c r="J30" s="67"/>
      <c r="K30" s="68">
        <f t="shared" si="6"/>
        <v>20482389</v>
      </c>
      <c r="L30" s="68">
        <f t="shared" si="6"/>
        <v>12988485</v>
      </c>
      <c r="M30" s="68">
        <f t="shared" si="6"/>
        <v>0</v>
      </c>
      <c r="N30" s="68">
        <f t="shared" si="6"/>
        <v>0</v>
      </c>
      <c r="O30" s="68">
        <f>+N30+M30+L30+K30</f>
        <v>33470874</v>
      </c>
      <c r="P30" s="68">
        <f t="shared" si="7"/>
        <v>0</v>
      </c>
      <c r="Q30" s="68">
        <f t="shared" si="7"/>
        <v>0</v>
      </c>
      <c r="R30" s="68">
        <f t="shared" si="7"/>
        <v>0</v>
      </c>
      <c r="S30" s="68">
        <f>+R30+Q30+P30</f>
        <v>0</v>
      </c>
      <c r="T30" s="68">
        <f>+S30+O30</f>
        <v>33470874</v>
      </c>
      <c r="U30" s="69">
        <f>+(O30/T30)*100</f>
        <v>100</v>
      </c>
      <c r="V30" s="70">
        <f>(+S30/T30)*100</f>
        <v>0</v>
      </c>
      <c r="W30" s="10"/>
    </row>
    <row r="31" spans="1:23" ht="27">
      <c r="A31" s="13"/>
      <c r="B31" s="64" t="s">
        <v>33</v>
      </c>
      <c r="C31" s="64" t="s">
        <v>41</v>
      </c>
      <c r="D31" s="65"/>
      <c r="E31" s="66"/>
      <c r="F31" s="64"/>
      <c r="G31" s="64"/>
      <c r="H31" s="62"/>
      <c r="I31" s="75" t="s">
        <v>38</v>
      </c>
      <c r="J31" s="67"/>
      <c r="K31" s="68">
        <f t="shared" si="6"/>
        <v>19813922</v>
      </c>
      <c r="L31" s="68">
        <f t="shared" si="6"/>
        <v>12954869</v>
      </c>
      <c r="M31" s="68">
        <f t="shared" si="6"/>
        <v>0</v>
      </c>
      <c r="N31" s="68">
        <f t="shared" si="6"/>
        <v>0</v>
      </c>
      <c r="O31" s="68">
        <f>+N31+M31+L31+K31</f>
        <v>32768791</v>
      </c>
      <c r="P31" s="68">
        <f t="shared" si="6"/>
        <v>0</v>
      </c>
      <c r="Q31" s="68">
        <f t="shared" si="6"/>
        <v>0</v>
      </c>
      <c r="R31" s="68">
        <f t="shared" si="6"/>
        <v>0</v>
      </c>
      <c r="S31" s="68">
        <f>+R31+Q31+P31</f>
        <v>0</v>
      </c>
      <c r="T31" s="68">
        <f>+S31+O31</f>
        <v>32768791</v>
      </c>
      <c r="U31" s="69">
        <f>+(O31/T31)*100</f>
        <v>100</v>
      </c>
      <c r="V31" s="70">
        <f>(+S31/T31)*100</f>
        <v>0</v>
      </c>
      <c r="W31" s="10"/>
    </row>
    <row r="32" spans="1:23" ht="27">
      <c r="A32" s="13"/>
      <c r="B32" s="64" t="s">
        <v>33</v>
      </c>
      <c r="C32" s="64" t="s">
        <v>41</v>
      </c>
      <c r="D32" s="65"/>
      <c r="E32" s="66"/>
      <c r="F32" s="64"/>
      <c r="G32" s="64"/>
      <c r="H32" s="62"/>
      <c r="I32" s="75" t="s">
        <v>39</v>
      </c>
      <c r="J32" s="67"/>
      <c r="K32" s="69">
        <f>ROUND(+K31/K28*100,1)</f>
        <v>100.2</v>
      </c>
      <c r="L32" s="69">
        <f>ROUND(+L31/L28*100,1)</f>
        <v>83.3</v>
      </c>
      <c r="M32" s="69">
        <f aca="true" t="shared" si="8" ref="M32:N34">_xlfn.IFERROR(ROUND(+M31/M28*100,1),0)</f>
        <v>0</v>
      </c>
      <c r="N32" s="69">
        <f t="shared" si="8"/>
        <v>0</v>
      </c>
      <c r="O32" s="69">
        <f>ROUND(+O31/O28*100,1)</f>
        <v>92.8</v>
      </c>
      <c r="P32" s="69">
        <f aca="true" t="shared" si="9" ref="P32:S33">_xlfn.IFERROR(ROUND(+P31/P28*100,1),0)</f>
        <v>0</v>
      </c>
      <c r="Q32" s="69">
        <f t="shared" si="9"/>
        <v>0</v>
      </c>
      <c r="R32" s="69">
        <f t="shared" si="9"/>
        <v>0</v>
      </c>
      <c r="S32" s="69">
        <f t="shared" si="9"/>
        <v>0</v>
      </c>
      <c r="T32" s="69">
        <f>ROUND(+T31/T28*100,1)</f>
        <v>92.8</v>
      </c>
      <c r="U32" s="69"/>
      <c r="V32" s="70"/>
      <c r="W32" s="10"/>
    </row>
    <row r="33" spans="1:23" ht="27">
      <c r="A33" s="13"/>
      <c r="B33" s="64" t="s">
        <v>33</v>
      </c>
      <c r="C33" s="64" t="s">
        <v>41</v>
      </c>
      <c r="D33" s="65"/>
      <c r="E33" s="66"/>
      <c r="F33" s="64"/>
      <c r="G33" s="64"/>
      <c r="H33" s="62"/>
      <c r="I33" s="75" t="s">
        <v>40</v>
      </c>
      <c r="J33" s="67"/>
      <c r="K33" s="69">
        <f>ROUND(+K31/K29*100,1)</f>
        <v>100</v>
      </c>
      <c r="L33" s="69">
        <f>ROUND(+L31/L29*100,1)</f>
        <v>87.2</v>
      </c>
      <c r="M33" s="69">
        <f t="shared" si="8"/>
        <v>0</v>
      </c>
      <c r="N33" s="69">
        <f t="shared" si="8"/>
        <v>0</v>
      </c>
      <c r="O33" s="69">
        <f>ROUND(+O31/O29*100,1)</f>
        <v>94.5</v>
      </c>
      <c r="P33" s="69">
        <f t="shared" si="9"/>
        <v>0</v>
      </c>
      <c r="Q33" s="69">
        <f t="shared" si="9"/>
        <v>0</v>
      </c>
      <c r="R33" s="69">
        <f t="shared" si="9"/>
        <v>0</v>
      </c>
      <c r="S33" s="69">
        <f t="shared" si="9"/>
        <v>0</v>
      </c>
      <c r="T33" s="69">
        <f>ROUND(+T31/T29*100,1)</f>
        <v>94.5</v>
      </c>
      <c r="U33" s="69"/>
      <c r="V33" s="70"/>
      <c r="W33" s="10"/>
    </row>
    <row r="34" spans="1:23" ht="27">
      <c r="A34" s="13"/>
      <c r="B34" s="64"/>
      <c r="C34" s="64"/>
      <c r="D34" s="65"/>
      <c r="E34" s="66"/>
      <c r="F34" s="64"/>
      <c r="G34" s="64"/>
      <c r="H34" s="62"/>
      <c r="I34" s="75"/>
      <c r="J34" s="67"/>
      <c r="K34" s="68"/>
      <c r="L34" s="68"/>
      <c r="M34" s="68">
        <f t="shared" si="8"/>
        <v>0</v>
      </c>
      <c r="N34" s="68">
        <f t="shared" si="8"/>
        <v>0</v>
      </c>
      <c r="O34" s="68"/>
      <c r="P34" s="68"/>
      <c r="Q34" s="68"/>
      <c r="R34" s="68"/>
      <c r="S34" s="68"/>
      <c r="T34" s="68"/>
      <c r="U34" s="69"/>
      <c r="V34" s="70"/>
      <c r="W34" s="10"/>
    </row>
    <row r="35" spans="1:23" ht="27">
      <c r="A35" s="13"/>
      <c r="B35" s="64" t="s">
        <v>33</v>
      </c>
      <c r="C35" s="64" t="s">
        <v>41</v>
      </c>
      <c r="D35" s="65" t="s">
        <v>43</v>
      </c>
      <c r="E35" s="66"/>
      <c r="F35" s="64"/>
      <c r="G35" s="64"/>
      <c r="H35" s="62"/>
      <c r="I35" s="75" t="s">
        <v>44</v>
      </c>
      <c r="J35" s="67"/>
      <c r="K35" s="68">
        <f aca="true" t="shared" si="10" ref="K35:T39">+K43</f>
        <v>0</v>
      </c>
      <c r="L35" s="68">
        <f t="shared" si="10"/>
        <v>0</v>
      </c>
      <c r="M35" s="68">
        <f t="shared" si="10"/>
        <v>0</v>
      </c>
      <c r="N35" s="68">
        <f t="shared" si="10"/>
        <v>0</v>
      </c>
      <c r="O35" s="68">
        <f t="shared" si="10"/>
        <v>0</v>
      </c>
      <c r="P35" s="68">
        <f t="shared" si="10"/>
        <v>0</v>
      </c>
      <c r="Q35" s="68">
        <f t="shared" si="10"/>
        <v>0</v>
      </c>
      <c r="R35" s="68">
        <f t="shared" si="10"/>
        <v>0</v>
      </c>
      <c r="S35" s="68">
        <f t="shared" si="10"/>
        <v>0</v>
      </c>
      <c r="T35" s="68">
        <f t="shared" si="10"/>
        <v>0</v>
      </c>
      <c r="U35" s="69"/>
      <c r="V35" s="70"/>
      <c r="W35" s="10"/>
    </row>
    <row r="36" spans="1:23" ht="27">
      <c r="A36" s="13"/>
      <c r="B36" s="64" t="s">
        <v>33</v>
      </c>
      <c r="C36" s="64" t="s">
        <v>41</v>
      </c>
      <c r="D36" s="65" t="s">
        <v>43</v>
      </c>
      <c r="E36" s="66"/>
      <c r="F36" s="64"/>
      <c r="G36" s="64"/>
      <c r="H36" s="62"/>
      <c r="I36" s="75" t="s">
        <v>35</v>
      </c>
      <c r="J36" s="67"/>
      <c r="K36" s="68">
        <f t="shared" si="10"/>
        <v>19766940</v>
      </c>
      <c r="L36" s="68">
        <f t="shared" si="10"/>
        <v>15545139</v>
      </c>
      <c r="M36" s="68">
        <f t="shared" si="10"/>
        <v>0</v>
      </c>
      <c r="N36" s="68">
        <f t="shared" si="10"/>
        <v>0</v>
      </c>
      <c r="O36" s="68">
        <f>+N36+M36+L36+K36</f>
        <v>35312079</v>
      </c>
      <c r="P36" s="68">
        <f t="shared" si="10"/>
        <v>0</v>
      </c>
      <c r="Q36" s="68">
        <f t="shared" si="10"/>
        <v>0</v>
      </c>
      <c r="R36" s="68">
        <f t="shared" si="10"/>
        <v>0</v>
      </c>
      <c r="S36" s="68">
        <f>+R36+Q36+P36</f>
        <v>0</v>
      </c>
      <c r="T36" s="68">
        <f>+S36+O36</f>
        <v>35312079</v>
      </c>
      <c r="U36" s="69">
        <f>+(O36/T36)*100</f>
        <v>100</v>
      </c>
      <c r="V36" s="70">
        <f>(+S36/T36)*100</f>
        <v>0</v>
      </c>
      <c r="W36" s="10"/>
    </row>
    <row r="37" spans="1:23" ht="27">
      <c r="A37" s="13"/>
      <c r="B37" s="64" t="s">
        <v>33</v>
      </c>
      <c r="C37" s="64" t="s">
        <v>41</v>
      </c>
      <c r="D37" s="65" t="s">
        <v>43</v>
      </c>
      <c r="E37" s="66"/>
      <c r="F37" s="64"/>
      <c r="G37" s="64"/>
      <c r="H37" s="62"/>
      <c r="I37" s="75" t="s">
        <v>36</v>
      </c>
      <c r="J37" s="67"/>
      <c r="K37" s="68">
        <f t="shared" si="10"/>
        <v>19817648</v>
      </c>
      <c r="L37" s="68">
        <f t="shared" si="10"/>
        <v>14857443</v>
      </c>
      <c r="M37" s="68">
        <f t="shared" si="10"/>
        <v>0</v>
      </c>
      <c r="N37" s="68">
        <f t="shared" si="10"/>
        <v>0</v>
      </c>
      <c r="O37" s="68">
        <f>+N37+M37+L37+K37</f>
        <v>34675091</v>
      </c>
      <c r="P37" s="68">
        <f t="shared" si="10"/>
        <v>0</v>
      </c>
      <c r="Q37" s="68">
        <f t="shared" si="10"/>
        <v>0</v>
      </c>
      <c r="R37" s="68">
        <f t="shared" si="10"/>
        <v>0</v>
      </c>
      <c r="S37" s="68">
        <f>+R37+Q37+P37</f>
        <v>0</v>
      </c>
      <c r="T37" s="68">
        <f>+S37+O37</f>
        <v>34675091</v>
      </c>
      <c r="U37" s="69">
        <f>+(O37/T37)*100</f>
        <v>100</v>
      </c>
      <c r="V37" s="70">
        <f>(+S37/T37)*100</f>
        <v>0</v>
      </c>
      <c r="W37" s="10"/>
    </row>
    <row r="38" spans="1:23" ht="27">
      <c r="A38" s="13"/>
      <c r="B38" s="64" t="s">
        <v>33</v>
      </c>
      <c r="C38" s="64" t="s">
        <v>41</v>
      </c>
      <c r="D38" s="65" t="s">
        <v>43</v>
      </c>
      <c r="E38" s="66"/>
      <c r="F38" s="64"/>
      <c r="G38" s="64"/>
      <c r="H38" s="62"/>
      <c r="I38" s="75" t="s">
        <v>37</v>
      </c>
      <c r="J38" s="67"/>
      <c r="K38" s="68">
        <f t="shared" si="10"/>
        <v>20482389</v>
      </c>
      <c r="L38" s="68">
        <f t="shared" si="10"/>
        <v>12988485</v>
      </c>
      <c r="M38" s="68">
        <f t="shared" si="10"/>
        <v>0</v>
      </c>
      <c r="N38" s="68">
        <f t="shared" si="10"/>
        <v>0</v>
      </c>
      <c r="O38" s="68">
        <f>+N38+M38+L38+K38</f>
        <v>33470874</v>
      </c>
      <c r="P38" s="68">
        <f t="shared" si="10"/>
        <v>0</v>
      </c>
      <c r="Q38" s="68">
        <f t="shared" si="10"/>
        <v>0</v>
      </c>
      <c r="R38" s="68">
        <f t="shared" si="10"/>
        <v>0</v>
      </c>
      <c r="S38" s="68">
        <f>+R38+Q38+P38</f>
        <v>0</v>
      </c>
      <c r="T38" s="68">
        <f>+S38+O38</f>
        <v>33470874</v>
      </c>
      <c r="U38" s="69">
        <f>+(O38/T38)*100</f>
        <v>100</v>
      </c>
      <c r="V38" s="70">
        <f>(+S38/T38)*100</f>
        <v>0</v>
      </c>
      <c r="W38" s="10"/>
    </row>
    <row r="39" spans="1:23" ht="27">
      <c r="A39" s="13"/>
      <c r="B39" s="64" t="s">
        <v>33</v>
      </c>
      <c r="C39" s="64" t="s">
        <v>41</v>
      </c>
      <c r="D39" s="65" t="s">
        <v>43</v>
      </c>
      <c r="E39" s="66"/>
      <c r="F39" s="64"/>
      <c r="G39" s="64"/>
      <c r="H39" s="62"/>
      <c r="I39" s="75" t="s">
        <v>38</v>
      </c>
      <c r="J39" s="67"/>
      <c r="K39" s="68">
        <f t="shared" si="10"/>
        <v>19813922</v>
      </c>
      <c r="L39" s="68">
        <f t="shared" si="10"/>
        <v>12954869</v>
      </c>
      <c r="M39" s="68">
        <f t="shared" si="10"/>
        <v>0</v>
      </c>
      <c r="N39" s="68">
        <f t="shared" si="10"/>
        <v>0</v>
      </c>
      <c r="O39" s="68">
        <f>+N39+M39+L39+K39</f>
        <v>32768791</v>
      </c>
      <c r="P39" s="68">
        <f t="shared" si="10"/>
        <v>0</v>
      </c>
      <c r="Q39" s="68">
        <f t="shared" si="10"/>
        <v>0</v>
      </c>
      <c r="R39" s="68">
        <f t="shared" si="10"/>
        <v>0</v>
      </c>
      <c r="S39" s="68">
        <f>+R39+Q39+P39</f>
        <v>0</v>
      </c>
      <c r="T39" s="68">
        <f>+S39+O39</f>
        <v>32768791</v>
      </c>
      <c r="U39" s="69">
        <f>+(O39/T39)*100</f>
        <v>100</v>
      </c>
      <c r="V39" s="70">
        <f>(+S39/T39)*100</f>
        <v>0</v>
      </c>
      <c r="W39" s="10"/>
    </row>
    <row r="40" spans="1:23" ht="27">
      <c r="A40" s="13"/>
      <c r="B40" s="64" t="s">
        <v>33</v>
      </c>
      <c r="C40" s="64" t="s">
        <v>41</v>
      </c>
      <c r="D40" s="65" t="s">
        <v>43</v>
      </c>
      <c r="E40" s="66"/>
      <c r="F40" s="64"/>
      <c r="G40" s="64"/>
      <c r="H40" s="62"/>
      <c r="I40" s="75" t="s">
        <v>39</v>
      </c>
      <c r="J40" s="67"/>
      <c r="K40" s="86">
        <f>ROUND(+K39/K36*100,1)</f>
        <v>100.2</v>
      </c>
      <c r="L40" s="86">
        <f>ROUND(+L39/L36*100,1)</f>
        <v>83.3</v>
      </c>
      <c r="M40" s="86">
        <f>_xlfn.IFERROR(ROUND(+M39/M36*100,1),0)</f>
        <v>0</v>
      </c>
      <c r="N40" s="86">
        <f>_xlfn.IFERROR(ROUND(+N39/N36*100,1),0)</f>
        <v>0</v>
      </c>
      <c r="O40" s="86">
        <f>ROUND(+O39/O36*100,1)</f>
        <v>92.8</v>
      </c>
      <c r="P40" s="86">
        <f aca="true" t="shared" si="11" ref="P40:S41">_xlfn.IFERROR(ROUND(+P39/P36*100,1),0)</f>
        <v>0</v>
      </c>
      <c r="Q40" s="86">
        <f t="shared" si="11"/>
        <v>0</v>
      </c>
      <c r="R40" s="86">
        <f t="shared" si="11"/>
        <v>0</v>
      </c>
      <c r="S40" s="86">
        <f t="shared" si="11"/>
        <v>0</v>
      </c>
      <c r="T40" s="86">
        <f>ROUND(+T39/T36*100,1)</f>
        <v>92.8</v>
      </c>
      <c r="U40" s="86"/>
      <c r="V40" s="87"/>
      <c r="W40" s="10"/>
    </row>
    <row r="41" spans="1:23" ht="27">
      <c r="A41" s="13"/>
      <c r="B41" s="64" t="s">
        <v>33</v>
      </c>
      <c r="C41" s="64" t="s">
        <v>41</v>
      </c>
      <c r="D41" s="65" t="s">
        <v>43</v>
      </c>
      <c r="E41" s="66"/>
      <c r="F41" s="64"/>
      <c r="G41" s="64"/>
      <c r="H41" s="62"/>
      <c r="I41" s="75" t="s">
        <v>40</v>
      </c>
      <c r="J41" s="67"/>
      <c r="K41" s="86">
        <f>ROUND(+K39/K37*100,1)</f>
        <v>100</v>
      </c>
      <c r="L41" s="86">
        <f>ROUND(+L39/L37*100,1)</f>
        <v>87.2</v>
      </c>
      <c r="M41" s="86">
        <f>_xlfn.IFERROR(ROUND(+M40/M37*100,1),0)</f>
        <v>0</v>
      </c>
      <c r="N41" s="86">
        <f>_xlfn.IFERROR(ROUND(+N40/N37*100,1),0)</f>
        <v>0</v>
      </c>
      <c r="O41" s="86">
        <f>ROUND(+O39/O37*100,1)</f>
        <v>94.5</v>
      </c>
      <c r="P41" s="86">
        <f t="shared" si="11"/>
        <v>0</v>
      </c>
      <c r="Q41" s="86">
        <f t="shared" si="11"/>
        <v>0</v>
      </c>
      <c r="R41" s="86">
        <f t="shared" si="11"/>
        <v>0</v>
      </c>
      <c r="S41" s="86">
        <f t="shared" si="11"/>
        <v>0</v>
      </c>
      <c r="T41" s="86">
        <f>ROUND(+T39/T37*100,1)</f>
        <v>94.5</v>
      </c>
      <c r="U41" s="86"/>
      <c r="V41" s="87"/>
      <c r="W41" s="10"/>
    </row>
    <row r="42" spans="1:23" ht="27">
      <c r="A42" s="13"/>
      <c r="B42" s="64"/>
      <c r="C42" s="64"/>
      <c r="D42" s="65"/>
      <c r="E42" s="66"/>
      <c r="F42" s="64"/>
      <c r="G42" s="64"/>
      <c r="H42" s="62"/>
      <c r="I42" s="75"/>
      <c r="J42" s="6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70"/>
      <c r="W42" s="10"/>
    </row>
    <row r="43" spans="1:23" ht="27">
      <c r="A43" s="13"/>
      <c r="B43" s="64" t="s">
        <v>33</v>
      </c>
      <c r="C43" s="64" t="s">
        <v>41</v>
      </c>
      <c r="D43" s="65" t="s">
        <v>43</v>
      </c>
      <c r="E43" s="66" t="s">
        <v>45</v>
      </c>
      <c r="F43" s="64"/>
      <c r="G43" s="64"/>
      <c r="H43" s="62"/>
      <c r="I43" s="75" t="s">
        <v>46</v>
      </c>
      <c r="J43" s="6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70"/>
      <c r="W43" s="10"/>
    </row>
    <row r="44" spans="1:23" ht="27">
      <c r="A44" s="13"/>
      <c r="B44" s="64" t="s">
        <v>33</v>
      </c>
      <c r="C44" s="64" t="s">
        <v>41</v>
      </c>
      <c r="D44" s="65" t="s">
        <v>43</v>
      </c>
      <c r="E44" s="66" t="s">
        <v>45</v>
      </c>
      <c r="F44" s="64"/>
      <c r="G44" s="64"/>
      <c r="H44" s="62"/>
      <c r="I44" s="75" t="s">
        <v>35</v>
      </c>
      <c r="J44" s="67"/>
      <c r="K44" s="68">
        <f aca="true" t="shared" si="12" ref="K44:N47">+K52</f>
        <v>19766940</v>
      </c>
      <c r="L44" s="68">
        <f t="shared" si="12"/>
        <v>15545139</v>
      </c>
      <c r="M44" s="68">
        <f t="shared" si="12"/>
        <v>0</v>
      </c>
      <c r="N44" s="68">
        <f t="shared" si="12"/>
        <v>0</v>
      </c>
      <c r="O44" s="68">
        <f>+N44+M44+L44+K44</f>
        <v>35312079</v>
      </c>
      <c r="P44" s="68">
        <f aca="true" t="shared" si="13" ref="P44:R47">+P52</f>
        <v>0</v>
      </c>
      <c r="Q44" s="68">
        <f t="shared" si="13"/>
        <v>0</v>
      </c>
      <c r="R44" s="68">
        <f t="shared" si="13"/>
        <v>0</v>
      </c>
      <c r="S44" s="68">
        <f>+R44+Q44+P44</f>
        <v>0</v>
      </c>
      <c r="T44" s="68">
        <f>+S44+O44</f>
        <v>35312079</v>
      </c>
      <c r="U44" s="69">
        <f>+(O44/T44)*100</f>
        <v>100</v>
      </c>
      <c r="V44" s="70">
        <f>(+S44/T44)*100</f>
        <v>0</v>
      </c>
      <c r="W44" s="10"/>
    </row>
    <row r="45" spans="1:23" ht="27">
      <c r="A45" s="13"/>
      <c r="B45" s="64" t="s">
        <v>33</v>
      </c>
      <c r="C45" s="64" t="s">
        <v>41</v>
      </c>
      <c r="D45" s="65" t="s">
        <v>43</v>
      </c>
      <c r="E45" s="66" t="s">
        <v>45</v>
      </c>
      <c r="F45" s="64"/>
      <c r="G45" s="64"/>
      <c r="H45" s="62"/>
      <c r="I45" s="75" t="s">
        <v>36</v>
      </c>
      <c r="J45" s="67"/>
      <c r="K45" s="68">
        <f t="shared" si="12"/>
        <v>19817648</v>
      </c>
      <c r="L45" s="68">
        <f t="shared" si="12"/>
        <v>14857443</v>
      </c>
      <c r="M45" s="68">
        <f t="shared" si="12"/>
        <v>0</v>
      </c>
      <c r="N45" s="68">
        <f t="shared" si="12"/>
        <v>0</v>
      </c>
      <c r="O45" s="68">
        <f>+N45+M45+L45+K45</f>
        <v>34675091</v>
      </c>
      <c r="P45" s="68">
        <f t="shared" si="13"/>
        <v>0</v>
      </c>
      <c r="Q45" s="68">
        <f t="shared" si="13"/>
        <v>0</v>
      </c>
      <c r="R45" s="68">
        <f t="shared" si="13"/>
        <v>0</v>
      </c>
      <c r="S45" s="68">
        <f>+R45+Q45+P45</f>
        <v>0</v>
      </c>
      <c r="T45" s="68">
        <f>+S45+O45</f>
        <v>34675091</v>
      </c>
      <c r="U45" s="69">
        <f>+(O45/T45)*100</f>
        <v>100</v>
      </c>
      <c r="V45" s="70">
        <f>(+S45/T45)*100</f>
        <v>0</v>
      </c>
      <c r="W45" s="10"/>
    </row>
    <row r="46" spans="1:23" ht="27">
      <c r="A46" s="13"/>
      <c r="B46" s="64" t="s">
        <v>33</v>
      </c>
      <c r="C46" s="64" t="s">
        <v>41</v>
      </c>
      <c r="D46" s="65" t="s">
        <v>43</v>
      </c>
      <c r="E46" s="66" t="s">
        <v>45</v>
      </c>
      <c r="F46" s="64"/>
      <c r="G46" s="64"/>
      <c r="H46" s="62"/>
      <c r="I46" s="75" t="s">
        <v>37</v>
      </c>
      <c r="J46" s="67"/>
      <c r="K46" s="68">
        <f t="shared" si="12"/>
        <v>20482389</v>
      </c>
      <c r="L46" s="68">
        <f t="shared" si="12"/>
        <v>12988485</v>
      </c>
      <c r="M46" s="68">
        <f t="shared" si="12"/>
        <v>0</v>
      </c>
      <c r="N46" s="68">
        <f t="shared" si="12"/>
        <v>0</v>
      </c>
      <c r="O46" s="68">
        <f>+N46+M46+L46+K46</f>
        <v>33470874</v>
      </c>
      <c r="P46" s="68">
        <f t="shared" si="13"/>
        <v>0</v>
      </c>
      <c r="Q46" s="68">
        <f t="shared" si="13"/>
        <v>0</v>
      </c>
      <c r="R46" s="68">
        <f t="shared" si="13"/>
        <v>0</v>
      </c>
      <c r="S46" s="68">
        <f>+R46+Q46+P46</f>
        <v>0</v>
      </c>
      <c r="T46" s="68">
        <f>+S46+O46</f>
        <v>33470874</v>
      </c>
      <c r="U46" s="69">
        <f>+(O46/T46)*100</f>
        <v>100</v>
      </c>
      <c r="V46" s="70">
        <f>(+S46/T46)*100</f>
        <v>0</v>
      </c>
      <c r="W46" s="10"/>
    </row>
    <row r="47" spans="1:23" ht="27">
      <c r="A47" s="13"/>
      <c r="B47" s="64" t="s">
        <v>33</v>
      </c>
      <c r="C47" s="64" t="s">
        <v>41</v>
      </c>
      <c r="D47" s="65" t="s">
        <v>43</v>
      </c>
      <c r="E47" s="66" t="s">
        <v>45</v>
      </c>
      <c r="F47" s="64"/>
      <c r="G47" s="64"/>
      <c r="H47" s="62"/>
      <c r="I47" s="75" t="s">
        <v>38</v>
      </c>
      <c r="J47" s="67"/>
      <c r="K47" s="68">
        <f t="shared" si="12"/>
        <v>19813922</v>
      </c>
      <c r="L47" s="68">
        <f t="shared" si="12"/>
        <v>12954869</v>
      </c>
      <c r="M47" s="68">
        <f t="shared" si="12"/>
        <v>0</v>
      </c>
      <c r="N47" s="68">
        <f t="shared" si="12"/>
        <v>0</v>
      </c>
      <c r="O47" s="68">
        <f>+N47+M47+L47+K47</f>
        <v>32768791</v>
      </c>
      <c r="P47" s="68">
        <f t="shared" si="13"/>
        <v>0</v>
      </c>
      <c r="Q47" s="68">
        <f t="shared" si="13"/>
        <v>0</v>
      </c>
      <c r="R47" s="68">
        <f t="shared" si="13"/>
        <v>0</v>
      </c>
      <c r="S47" s="68">
        <f>+R47+Q47+P47</f>
        <v>0</v>
      </c>
      <c r="T47" s="68">
        <f>+S47+O47</f>
        <v>32768791</v>
      </c>
      <c r="U47" s="69">
        <f>+(O47/T47)*100</f>
        <v>100</v>
      </c>
      <c r="V47" s="70">
        <f>(+S47/T47)*100</f>
        <v>0</v>
      </c>
      <c r="W47" s="10"/>
    </row>
    <row r="48" spans="1:23" ht="27">
      <c r="A48" s="13"/>
      <c r="B48" s="64" t="s">
        <v>33</v>
      </c>
      <c r="C48" s="64" t="s">
        <v>41</v>
      </c>
      <c r="D48" s="65" t="s">
        <v>43</v>
      </c>
      <c r="E48" s="66" t="s">
        <v>45</v>
      </c>
      <c r="F48" s="64"/>
      <c r="G48" s="64"/>
      <c r="H48" s="62"/>
      <c r="I48" s="75" t="s">
        <v>39</v>
      </c>
      <c r="J48" s="67"/>
      <c r="K48" s="69">
        <f>ROUND(+K47/K44*100,1)</f>
        <v>100.2</v>
      </c>
      <c r="L48" s="69">
        <f>ROUND(+L47/L44*100,1)</f>
        <v>83.3</v>
      </c>
      <c r="M48" s="69">
        <f>_xlfn.IFERROR(ROUND(+M47/M44*100,1),0)</f>
        <v>0</v>
      </c>
      <c r="N48" s="69">
        <f>_xlfn.IFERROR(ROUND(+N47/N44*100,1),0)</f>
        <v>0</v>
      </c>
      <c r="O48" s="69">
        <f>ROUND(+O47/O44*100,1)</f>
        <v>92.8</v>
      </c>
      <c r="P48" s="69">
        <f aca="true" t="shared" si="14" ref="P48:S49">_xlfn.IFERROR(ROUND(+P47/P44*100,1),0)</f>
        <v>0</v>
      </c>
      <c r="Q48" s="69">
        <f t="shared" si="14"/>
        <v>0</v>
      </c>
      <c r="R48" s="69">
        <f t="shared" si="14"/>
        <v>0</v>
      </c>
      <c r="S48" s="69">
        <f t="shared" si="14"/>
        <v>0</v>
      </c>
      <c r="T48" s="69">
        <f>ROUND(+T47/T44*100,1)</f>
        <v>92.8</v>
      </c>
      <c r="U48" s="69"/>
      <c r="V48" s="70"/>
      <c r="W48" s="10"/>
    </row>
    <row r="49" spans="1:23" ht="27">
      <c r="A49" s="13"/>
      <c r="B49" s="64" t="s">
        <v>33</v>
      </c>
      <c r="C49" s="64" t="s">
        <v>41</v>
      </c>
      <c r="D49" s="65" t="s">
        <v>43</v>
      </c>
      <c r="E49" s="66" t="s">
        <v>45</v>
      </c>
      <c r="F49" s="64"/>
      <c r="G49" s="64"/>
      <c r="H49" s="62"/>
      <c r="I49" s="75" t="s">
        <v>40</v>
      </c>
      <c r="J49" s="67"/>
      <c r="K49" s="69">
        <f>ROUND(+K47/K45*100,1)</f>
        <v>100</v>
      </c>
      <c r="L49" s="69">
        <f>ROUND(+L47/L45*100,1)</f>
        <v>87.2</v>
      </c>
      <c r="M49" s="69">
        <f>_xlfn.IFERROR(ROUND(+M48/M45*100,1),0)</f>
        <v>0</v>
      </c>
      <c r="N49" s="69">
        <f>_xlfn.IFERROR(ROUND(+N48/N45*100,1),0)</f>
        <v>0</v>
      </c>
      <c r="O49" s="69">
        <f>ROUND(+O47/O45*100,1)</f>
        <v>94.5</v>
      </c>
      <c r="P49" s="69">
        <f t="shared" si="14"/>
        <v>0</v>
      </c>
      <c r="Q49" s="69">
        <f t="shared" si="14"/>
        <v>0</v>
      </c>
      <c r="R49" s="69">
        <f t="shared" si="14"/>
        <v>0</v>
      </c>
      <c r="S49" s="69">
        <f t="shared" si="14"/>
        <v>0</v>
      </c>
      <c r="T49" s="69">
        <f>ROUND(+T47/T45*100,1)</f>
        <v>94.5</v>
      </c>
      <c r="U49" s="69"/>
      <c r="V49" s="70"/>
      <c r="W49" s="10"/>
    </row>
    <row r="50" spans="1:23" ht="27">
      <c r="A50" s="13"/>
      <c r="B50" s="64"/>
      <c r="C50" s="64"/>
      <c r="D50" s="65"/>
      <c r="E50" s="66"/>
      <c r="F50" s="64"/>
      <c r="G50" s="64"/>
      <c r="H50" s="62"/>
      <c r="I50" s="75"/>
      <c r="J50" s="6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70"/>
      <c r="W50" s="10"/>
    </row>
    <row r="51" spans="1:23" ht="54">
      <c r="A51" s="13"/>
      <c r="B51" s="64" t="s">
        <v>33</v>
      </c>
      <c r="C51" s="64" t="s">
        <v>41</v>
      </c>
      <c r="D51" s="65" t="s">
        <v>43</v>
      </c>
      <c r="E51" s="66" t="s">
        <v>45</v>
      </c>
      <c r="F51" s="64" t="s">
        <v>47</v>
      </c>
      <c r="G51" s="64"/>
      <c r="H51" s="62"/>
      <c r="I51" s="75" t="s">
        <v>48</v>
      </c>
      <c r="J51" s="67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70"/>
      <c r="W51" s="10"/>
    </row>
    <row r="52" spans="1:23" ht="27">
      <c r="A52" s="13"/>
      <c r="B52" s="64" t="s">
        <v>33</v>
      </c>
      <c r="C52" s="64" t="s">
        <v>41</v>
      </c>
      <c r="D52" s="65" t="s">
        <v>43</v>
      </c>
      <c r="E52" s="66" t="s">
        <v>45</v>
      </c>
      <c r="F52" s="64" t="s">
        <v>47</v>
      </c>
      <c r="G52" s="64"/>
      <c r="H52" s="62"/>
      <c r="I52" s="75" t="s">
        <v>35</v>
      </c>
      <c r="J52" s="67"/>
      <c r="K52" s="68">
        <f aca="true" t="shared" si="15" ref="K52:N55">+K60</f>
        <v>19766940</v>
      </c>
      <c r="L52" s="68">
        <f t="shared" si="15"/>
        <v>15545139</v>
      </c>
      <c r="M52" s="68">
        <f t="shared" si="15"/>
        <v>0</v>
      </c>
      <c r="N52" s="68">
        <f t="shared" si="15"/>
        <v>0</v>
      </c>
      <c r="O52" s="68">
        <f>+N52+M52+L52+K52</f>
        <v>35312079</v>
      </c>
      <c r="P52" s="68">
        <f aca="true" t="shared" si="16" ref="P52:R55">+P60</f>
        <v>0</v>
      </c>
      <c r="Q52" s="68">
        <f t="shared" si="16"/>
        <v>0</v>
      </c>
      <c r="R52" s="68">
        <f t="shared" si="16"/>
        <v>0</v>
      </c>
      <c r="S52" s="68">
        <f>+R52+Q52+P52</f>
        <v>0</v>
      </c>
      <c r="T52" s="68">
        <f>+S52+O52</f>
        <v>35312079</v>
      </c>
      <c r="U52" s="69">
        <f>+(O52/T52)*100</f>
        <v>100</v>
      </c>
      <c r="V52" s="70">
        <f>(+S52/T52)*100</f>
        <v>0</v>
      </c>
      <c r="W52" s="10"/>
    </row>
    <row r="53" spans="1:23" ht="27">
      <c r="A53" s="13"/>
      <c r="B53" s="64" t="s">
        <v>33</v>
      </c>
      <c r="C53" s="64" t="s">
        <v>41</v>
      </c>
      <c r="D53" s="65" t="s">
        <v>43</v>
      </c>
      <c r="E53" s="66" t="s">
        <v>45</v>
      </c>
      <c r="F53" s="64" t="s">
        <v>47</v>
      </c>
      <c r="G53" s="64"/>
      <c r="H53" s="62"/>
      <c r="I53" s="75" t="s">
        <v>36</v>
      </c>
      <c r="J53" s="67"/>
      <c r="K53" s="68">
        <f t="shared" si="15"/>
        <v>19817648</v>
      </c>
      <c r="L53" s="68">
        <f t="shared" si="15"/>
        <v>14857443</v>
      </c>
      <c r="M53" s="68">
        <f t="shared" si="15"/>
        <v>0</v>
      </c>
      <c r="N53" s="68">
        <f t="shared" si="15"/>
        <v>0</v>
      </c>
      <c r="O53" s="68">
        <f>+N53+M53+L53+K53</f>
        <v>34675091</v>
      </c>
      <c r="P53" s="68">
        <f t="shared" si="16"/>
        <v>0</v>
      </c>
      <c r="Q53" s="68">
        <f t="shared" si="16"/>
        <v>0</v>
      </c>
      <c r="R53" s="68">
        <f t="shared" si="16"/>
        <v>0</v>
      </c>
      <c r="S53" s="68">
        <f>+R53+Q53+P53</f>
        <v>0</v>
      </c>
      <c r="T53" s="68">
        <f>+S53+O53</f>
        <v>34675091</v>
      </c>
      <c r="U53" s="69">
        <f>+(O53/T53)*100</f>
        <v>100</v>
      </c>
      <c r="V53" s="70">
        <f>(+S53/T53)*100</f>
        <v>0</v>
      </c>
      <c r="W53" s="10"/>
    </row>
    <row r="54" spans="1:23" ht="27">
      <c r="A54" s="13"/>
      <c r="B54" s="64" t="s">
        <v>33</v>
      </c>
      <c r="C54" s="64" t="s">
        <v>41</v>
      </c>
      <c r="D54" s="65" t="s">
        <v>43</v>
      </c>
      <c r="E54" s="66" t="s">
        <v>45</v>
      </c>
      <c r="F54" s="64" t="s">
        <v>47</v>
      </c>
      <c r="G54" s="64"/>
      <c r="H54" s="62"/>
      <c r="I54" s="75" t="s">
        <v>37</v>
      </c>
      <c r="J54" s="67"/>
      <c r="K54" s="68">
        <f t="shared" si="15"/>
        <v>20482389</v>
      </c>
      <c r="L54" s="68">
        <f t="shared" si="15"/>
        <v>12988485</v>
      </c>
      <c r="M54" s="68">
        <f t="shared" si="15"/>
        <v>0</v>
      </c>
      <c r="N54" s="68">
        <f t="shared" si="15"/>
        <v>0</v>
      </c>
      <c r="O54" s="68">
        <f>+N54+M54+L54+K54</f>
        <v>33470874</v>
      </c>
      <c r="P54" s="68">
        <f t="shared" si="16"/>
        <v>0</v>
      </c>
      <c r="Q54" s="68">
        <f t="shared" si="16"/>
        <v>0</v>
      </c>
      <c r="R54" s="68">
        <f t="shared" si="16"/>
        <v>0</v>
      </c>
      <c r="S54" s="68"/>
      <c r="T54" s="68">
        <f>+S54+O54</f>
        <v>33470874</v>
      </c>
      <c r="U54" s="69">
        <f>+(O54/T54)*100</f>
        <v>100</v>
      </c>
      <c r="V54" s="70">
        <f>(+S54/T54)*100</f>
        <v>0</v>
      </c>
      <c r="W54" s="10"/>
    </row>
    <row r="55" spans="1:23" ht="27">
      <c r="A55" s="13"/>
      <c r="B55" s="64" t="s">
        <v>33</v>
      </c>
      <c r="C55" s="64" t="s">
        <v>41</v>
      </c>
      <c r="D55" s="65" t="s">
        <v>43</v>
      </c>
      <c r="E55" s="66" t="s">
        <v>45</v>
      </c>
      <c r="F55" s="64" t="s">
        <v>47</v>
      </c>
      <c r="G55" s="64"/>
      <c r="H55" s="62"/>
      <c r="I55" s="75" t="s">
        <v>38</v>
      </c>
      <c r="J55" s="67"/>
      <c r="K55" s="68">
        <f t="shared" si="15"/>
        <v>19813922</v>
      </c>
      <c r="L55" s="68">
        <f t="shared" si="15"/>
        <v>12954869</v>
      </c>
      <c r="M55" s="68">
        <f t="shared" si="15"/>
        <v>0</v>
      </c>
      <c r="N55" s="68">
        <f t="shared" si="15"/>
        <v>0</v>
      </c>
      <c r="O55" s="68">
        <f>+N55+M55+L55+K55</f>
        <v>32768791</v>
      </c>
      <c r="P55" s="68">
        <f t="shared" si="16"/>
        <v>0</v>
      </c>
      <c r="Q55" s="68">
        <f t="shared" si="16"/>
        <v>0</v>
      </c>
      <c r="R55" s="68">
        <f t="shared" si="16"/>
        <v>0</v>
      </c>
      <c r="S55" s="68">
        <f>+R55+Q55+P55</f>
        <v>0</v>
      </c>
      <c r="T55" s="68">
        <f>+S55+O55</f>
        <v>32768791</v>
      </c>
      <c r="U55" s="69">
        <f>+(O55/T55)*100</f>
        <v>100</v>
      </c>
      <c r="V55" s="70">
        <f>(+S55/T55)*100</f>
        <v>0</v>
      </c>
      <c r="W55" s="10"/>
    </row>
    <row r="56" spans="1:23" ht="27">
      <c r="A56" s="13"/>
      <c r="B56" s="64" t="s">
        <v>33</v>
      </c>
      <c r="C56" s="64" t="s">
        <v>41</v>
      </c>
      <c r="D56" s="65" t="s">
        <v>43</v>
      </c>
      <c r="E56" s="66" t="s">
        <v>45</v>
      </c>
      <c r="F56" s="64" t="s">
        <v>47</v>
      </c>
      <c r="G56" s="64"/>
      <c r="H56" s="62"/>
      <c r="I56" s="75" t="s">
        <v>39</v>
      </c>
      <c r="J56" s="67"/>
      <c r="K56" s="86">
        <f>ROUND(+K55/K52*100,1)</f>
        <v>100.2</v>
      </c>
      <c r="L56" s="86">
        <f>ROUND(+L55/L52*100,1)</f>
        <v>83.3</v>
      </c>
      <c r="M56" s="86">
        <f>_xlfn.IFERROR(ROUND(+M55/M52*100,1),0)</f>
        <v>0</v>
      </c>
      <c r="N56" s="86">
        <f>_xlfn.IFERROR(ROUND(+N55/N52*100,1),0)</f>
        <v>0</v>
      </c>
      <c r="O56" s="86">
        <f>ROUND(+O55/O52*100,1)</f>
        <v>92.8</v>
      </c>
      <c r="P56" s="86">
        <f aca="true" t="shared" si="17" ref="P56:S57">_xlfn.IFERROR(ROUND(+P55/P52*100,1),0)</f>
        <v>0</v>
      </c>
      <c r="Q56" s="86">
        <f t="shared" si="17"/>
        <v>0</v>
      </c>
      <c r="R56" s="86">
        <f t="shared" si="17"/>
        <v>0</v>
      </c>
      <c r="S56" s="86">
        <f t="shared" si="17"/>
        <v>0</v>
      </c>
      <c r="T56" s="86">
        <f>ROUND(+T55/T52*100,1)</f>
        <v>92.8</v>
      </c>
      <c r="U56" s="86"/>
      <c r="V56" s="87"/>
      <c r="W56" s="10"/>
    </row>
    <row r="57" spans="1:23" ht="27">
      <c r="A57" s="13"/>
      <c r="B57" s="64" t="s">
        <v>33</v>
      </c>
      <c r="C57" s="64" t="s">
        <v>41</v>
      </c>
      <c r="D57" s="65" t="s">
        <v>43</v>
      </c>
      <c r="E57" s="66" t="s">
        <v>45</v>
      </c>
      <c r="F57" s="64" t="s">
        <v>47</v>
      </c>
      <c r="G57" s="64"/>
      <c r="H57" s="62"/>
      <c r="I57" s="75" t="s">
        <v>40</v>
      </c>
      <c r="J57" s="67"/>
      <c r="K57" s="86">
        <f>ROUND(+K55/K53*100,1)</f>
        <v>100</v>
      </c>
      <c r="L57" s="86">
        <f>ROUND(+L55/L53*100,1)</f>
        <v>87.2</v>
      </c>
      <c r="M57" s="86">
        <f>_xlfn.IFERROR(ROUND(+M56/M53*100,1),0)</f>
        <v>0</v>
      </c>
      <c r="N57" s="86">
        <f>_xlfn.IFERROR(ROUND(+N56/N53*100,1),0)</f>
        <v>0</v>
      </c>
      <c r="O57" s="86">
        <f>ROUND(+O55/O53*100,1)</f>
        <v>94.5</v>
      </c>
      <c r="P57" s="86">
        <f t="shared" si="17"/>
        <v>0</v>
      </c>
      <c r="Q57" s="86">
        <f t="shared" si="17"/>
        <v>0</v>
      </c>
      <c r="R57" s="86">
        <f t="shared" si="17"/>
        <v>0</v>
      </c>
      <c r="S57" s="86">
        <f t="shared" si="17"/>
        <v>0</v>
      </c>
      <c r="T57" s="86">
        <f>ROUND(+T55/T53*100,1)</f>
        <v>94.5</v>
      </c>
      <c r="U57" s="86"/>
      <c r="V57" s="87"/>
      <c r="W57" s="10"/>
    </row>
    <row r="58" spans="1:23" ht="27">
      <c r="A58" s="13"/>
      <c r="B58" s="64"/>
      <c r="C58" s="64"/>
      <c r="D58" s="65"/>
      <c r="E58" s="66"/>
      <c r="F58" s="64"/>
      <c r="G58" s="64"/>
      <c r="H58" s="62"/>
      <c r="I58" s="75"/>
      <c r="J58" s="67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70"/>
      <c r="W58" s="10"/>
    </row>
    <row r="59" spans="1:23" ht="27">
      <c r="A59" s="13"/>
      <c r="B59" s="64" t="s">
        <v>33</v>
      </c>
      <c r="C59" s="64" t="s">
        <v>41</v>
      </c>
      <c r="D59" s="65" t="s">
        <v>43</v>
      </c>
      <c r="E59" s="66" t="s">
        <v>45</v>
      </c>
      <c r="F59" s="64" t="s">
        <v>47</v>
      </c>
      <c r="G59" s="64" t="s">
        <v>49</v>
      </c>
      <c r="H59" s="62"/>
      <c r="I59" s="75" t="s">
        <v>50</v>
      </c>
      <c r="J59" s="67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9"/>
      <c r="V59" s="70"/>
      <c r="W59" s="10"/>
    </row>
    <row r="60" spans="1:23" ht="27">
      <c r="A60" s="13"/>
      <c r="B60" s="64" t="s">
        <v>33</v>
      </c>
      <c r="C60" s="64" t="s">
        <v>41</v>
      </c>
      <c r="D60" s="65" t="s">
        <v>43</v>
      </c>
      <c r="E60" s="66" t="s">
        <v>45</v>
      </c>
      <c r="F60" s="64" t="s">
        <v>47</v>
      </c>
      <c r="G60" s="64" t="s">
        <v>49</v>
      </c>
      <c r="H60" s="62"/>
      <c r="I60" s="75" t="s">
        <v>35</v>
      </c>
      <c r="J60" s="67"/>
      <c r="K60" s="68">
        <v>19766940</v>
      </c>
      <c r="L60" s="68">
        <v>15545139</v>
      </c>
      <c r="M60" s="68">
        <v>0</v>
      </c>
      <c r="N60" s="68">
        <v>0</v>
      </c>
      <c r="O60" s="68">
        <v>35312079</v>
      </c>
      <c r="P60" s="68">
        <v>0</v>
      </c>
      <c r="Q60" s="68">
        <v>0</v>
      </c>
      <c r="R60" s="68">
        <v>0</v>
      </c>
      <c r="S60" s="68">
        <v>0</v>
      </c>
      <c r="T60" s="68">
        <v>35312079</v>
      </c>
      <c r="U60" s="69">
        <v>100</v>
      </c>
      <c r="V60" s="70">
        <v>0</v>
      </c>
      <c r="W60" s="10"/>
    </row>
    <row r="61" spans="1:23" ht="27">
      <c r="A61" s="13"/>
      <c r="B61" s="64" t="s">
        <v>33</v>
      </c>
      <c r="C61" s="64" t="s">
        <v>41</v>
      </c>
      <c r="D61" s="65" t="s">
        <v>43</v>
      </c>
      <c r="E61" s="66" t="s">
        <v>45</v>
      </c>
      <c r="F61" s="64" t="s">
        <v>47</v>
      </c>
      <c r="G61" s="64" t="s">
        <v>49</v>
      </c>
      <c r="H61" s="62"/>
      <c r="I61" s="75" t="s">
        <v>36</v>
      </c>
      <c r="J61" s="67"/>
      <c r="K61" s="68">
        <v>19817648</v>
      </c>
      <c r="L61" s="68">
        <v>14857443</v>
      </c>
      <c r="M61" s="68">
        <v>0</v>
      </c>
      <c r="N61" s="68">
        <v>0</v>
      </c>
      <c r="O61" s="68">
        <v>34675091</v>
      </c>
      <c r="P61" s="68">
        <v>0</v>
      </c>
      <c r="Q61" s="68">
        <v>0</v>
      </c>
      <c r="R61" s="68">
        <v>0</v>
      </c>
      <c r="S61" s="68">
        <v>0</v>
      </c>
      <c r="T61" s="68">
        <v>34675091</v>
      </c>
      <c r="U61" s="69">
        <v>100</v>
      </c>
      <c r="V61" s="70">
        <v>0</v>
      </c>
      <c r="W61" s="10"/>
    </row>
    <row r="62" spans="1:23" ht="27">
      <c r="A62" s="13"/>
      <c r="B62" s="64" t="s">
        <v>33</v>
      </c>
      <c r="C62" s="64" t="s">
        <v>41</v>
      </c>
      <c r="D62" s="65" t="s">
        <v>43</v>
      </c>
      <c r="E62" s="66" t="s">
        <v>45</v>
      </c>
      <c r="F62" s="64" t="s">
        <v>47</v>
      </c>
      <c r="G62" s="64" t="s">
        <v>49</v>
      </c>
      <c r="H62" s="62"/>
      <c r="I62" s="75" t="s">
        <v>37</v>
      </c>
      <c r="J62" s="67"/>
      <c r="K62" s="68">
        <v>20482389</v>
      </c>
      <c r="L62" s="68">
        <v>12988485</v>
      </c>
      <c r="M62" s="68">
        <v>0</v>
      </c>
      <c r="N62" s="68">
        <v>0</v>
      </c>
      <c r="O62" s="68">
        <v>33470874</v>
      </c>
      <c r="P62" s="68">
        <v>0</v>
      </c>
      <c r="Q62" s="68">
        <v>0</v>
      </c>
      <c r="R62" s="68">
        <v>0</v>
      </c>
      <c r="S62" s="68">
        <v>0</v>
      </c>
      <c r="T62" s="68">
        <v>33470874</v>
      </c>
      <c r="U62" s="69">
        <v>100</v>
      </c>
      <c r="V62" s="70">
        <v>0</v>
      </c>
      <c r="W62" s="10"/>
    </row>
    <row r="63" spans="1:23" ht="27">
      <c r="A63" s="13"/>
      <c r="B63" s="64" t="s">
        <v>33</v>
      </c>
      <c r="C63" s="64" t="s">
        <v>41</v>
      </c>
      <c r="D63" s="65" t="s">
        <v>43</v>
      </c>
      <c r="E63" s="66" t="s">
        <v>45</v>
      </c>
      <c r="F63" s="64" t="s">
        <v>47</v>
      </c>
      <c r="G63" s="64" t="s">
        <v>49</v>
      </c>
      <c r="H63" s="62"/>
      <c r="I63" s="75" t="s">
        <v>38</v>
      </c>
      <c r="J63" s="67"/>
      <c r="K63" s="68">
        <v>19813922</v>
      </c>
      <c r="L63" s="68">
        <v>12954869</v>
      </c>
      <c r="M63" s="68">
        <v>0</v>
      </c>
      <c r="N63" s="68">
        <v>0</v>
      </c>
      <c r="O63" s="68">
        <v>32768791</v>
      </c>
      <c r="P63" s="68">
        <v>0</v>
      </c>
      <c r="Q63" s="68">
        <v>0</v>
      </c>
      <c r="R63" s="68">
        <v>0</v>
      </c>
      <c r="S63" s="68">
        <v>0</v>
      </c>
      <c r="T63" s="68">
        <v>32768791</v>
      </c>
      <c r="U63" s="69">
        <v>100</v>
      </c>
      <c r="V63" s="70">
        <v>0</v>
      </c>
      <c r="W63" s="10"/>
    </row>
    <row r="64" spans="1:23" ht="27">
      <c r="A64" s="13"/>
      <c r="B64" s="64" t="s">
        <v>33</v>
      </c>
      <c r="C64" s="64" t="s">
        <v>41</v>
      </c>
      <c r="D64" s="65" t="s">
        <v>43</v>
      </c>
      <c r="E64" s="66" t="s">
        <v>45</v>
      </c>
      <c r="F64" s="64" t="s">
        <v>47</v>
      </c>
      <c r="G64" s="64" t="s">
        <v>49</v>
      </c>
      <c r="H64" s="62"/>
      <c r="I64" s="75" t="s">
        <v>39</v>
      </c>
      <c r="J64" s="67"/>
      <c r="K64" s="86">
        <f>ROUND(+K63/K60*100,1)</f>
        <v>100.2</v>
      </c>
      <c r="L64" s="86">
        <f>ROUND(+L63/L60*100,1)</f>
        <v>83.3</v>
      </c>
      <c r="M64" s="86">
        <f>_xlfn.IFERROR(ROUND(+M63/M60*100,1),0)</f>
        <v>0</v>
      </c>
      <c r="N64" s="86">
        <f>_xlfn.IFERROR(ROUND(+N63/N60*100,1),0)</f>
        <v>0</v>
      </c>
      <c r="O64" s="86">
        <f>ROUND(+O63/O60*100,1)</f>
        <v>92.8</v>
      </c>
      <c r="P64" s="86">
        <f aca="true" t="shared" si="18" ref="P64:S65">_xlfn.IFERROR(ROUND(+P63/P60*100,1),0)</f>
        <v>0</v>
      </c>
      <c r="Q64" s="86">
        <f t="shared" si="18"/>
        <v>0</v>
      </c>
      <c r="R64" s="86">
        <f t="shared" si="18"/>
        <v>0</v>
      </c>
      <c r="S64" s="86">
        <f t="shared" si="18"/>
        <v>0</v>
      </c>
      <c r="T64" s="86">
        <f>ROUND(+T63/T60*100,1)</f>
        <v>92.8</v>
      </c>
      <c r="U64" s="86"/>
      <c r="V64" s="87"/>
      <c r="W64" s="10"/>
    </row>
    <row r="65" spans="1:23" ht="27">
      <c r="A65" s="13"/>
      <c r="B65" s="64" t="s">
        <v>33</v>
      </c>
      <c r="C65" s="64" t="s">
        <v>41</v>
      </c>
      <c r="D65" s="65" t="s">
        <v>43</v>
      </c>
      <c r="E65" s="66" t="s">
        <v>45</v>
      </c>
      <c r="F65" s="64" t="s">
        <v>47</v>
      </c>
      <c r="G65" s="64" t="s">
        <v>49</v>
      </c>
      <c r="H65" s="62"/>
      <c r="I65" s="75" t="s">
        <v>40</v>
      </c>
      <c r="J65" s="67"/>
      <c r="K65" s="86">
        <f>ROUND(+K63/K61*100,1)</f>
        <v>100</v>
      </c>
      <c r="L65" s="86">
        <f>ROUND(+L63/L61*100,1)</f>
        <v>87.2</v>
      </c>
      <c r="M65" s="86">
        <f>_xlfn.IFERROR(ROUND(+M64/M61*100,1),0)</f>
        <v>0</v>
      </c>
      <c r="N65" s="86">
        <f>_xlfn.IFERROR(ROUND(+N64/N61*100,1),0)</f>
        <v>0</v>
      </c>
      <c r="O65" s="86">
        <f>ROUND(+O63/O61*100,1)</f>
        <v>94.5</v>
      </c>
      <c r="P65" s="86">
        <f t="shared" si="18"/>
        <v>0</v>
      </c>
      <c r="Q65" s="86">
        <f t="shared" si="18"/>
        <v>0</v>
      </c>
      <c r="R65" s="86">
        <f t="shared" si="18"/>
        <v>0</v>
      </c>
      <c r="S65" s="86">
        <f t="shared" si="18"/>
        <v>0</v>
      </c>
      <c r="T65" s="86">
        <f>ROUND(+T63/T61*100,1)</f>
        <v>94.5</v>
      </c>
      <c r="U65" s="86"/>
      <c r="V65" s="87"/>
      <c r="W65" s="10"/>
    </row>
    <row r="66" spans="1:23" ht="27">
      <c r="A66" s="13"/>
      <c r="B66" s="64"/>
      <c r="C66" s="64"/>
      <c r="D66" s="65"/>
      <c r="E66" s="66"/>
      <c r="F66" s="64"/>
      <c r="G66" s="64"/>
      <c r="H66" s="62"/>
      <c r="I66" s="75"/>
      <c r="J66" s="67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9"/>
      <c r="V66" s="70"/>
      <c r="W66" s="10"/>
    </row>
    <row r="67" spans="1:23" ht="27">
      <c r="A67" s="13"/>
      <c r="B67" s="64" t="s">
        <v>41</v>
      </c>
      <c r="C67" s="64"/>
      <c r="D67" s="65"/>
      <c r="E67" s="66"/>
      <c r="F67" s="64"/>
      <c r="G67" s="64"/>
      <c r="H67" s="62"/>
      <c r="I67" s="75" t="s">
        <v>51</v>
      </c>
      <c r="J67" s="67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70"/>
      <c r="W67" s="10"/>
    </row>
    <row r="68" spans="1:23" ht="27">
      <c r="A68" s="13"/>
      <c r="B68" s="64" t="s">
        <v>41</v>
      </c>
      <c r="C68" s="64"/>
      <c r="D68" s="65"/>
      <c r="E68" s="66"/>
      <c r="F68" s="64"/>
      <c r="G68" s="64"/>
      <c r="H68" s="62"/>
      <c r="I68" s="75" t="s">
        <v>35</v>
      </c>
      <c r="J68" s="67"/>
      <c r="K68" s="68">
        <f>+K76</f>
        <v>624934028</v>
      </c>
      <c r="L68" s="68">
        <f>+L76</f>
        <v>580123830</v>
      </c>
      <c r="M68" s="68">
        <f>+M76</f>
        <v>0</v>
      </c>
      <c r="N68" s="68">
        <f>+N76</f>
        <v>0</v>
      </c>
      <c r="O68" s="68">
        <f>+N68+M68+L68+K68</f>
        <v>1205057858</v>
      </c>
      <c r="P68" s="68">
        <f aca="true" t="shared" si="19" ref="P68:R71">+P76</f>
        <v>34430398</v>
      </c>
      <c r="Q68" s="68">
        <f t="shared" si="19"/>
        <v>0</v>
      </c>
      <c r="R68" s="68">
        <f t="shared" si="19"/>
        <v>629500000</v>
      </c>
      <c r="S68" s="68">
        <f>+R68+Q68+P68</f>
        <v>663930398</v>
      </c>
      <c r="T68" s="68">
        <f>+S68+O68</f>
        <v>1868988256</v>
      </c>
      <c r="U68" s="69">
        <f>+(O68/T68)*100</f>
        <v>64.4764810121953</v>
      </c>
      <c r="V68" s="70">
        <f>(+S68/T68)*100</f>
        <v>35.52351898780471</v>
      </c>
      <c r="W68" s="10"/>
    </row>
    <row r="69" spans="1:23" ht="27">
      <c r="A69" s="13"/>
      <c r="B69" s="64" t="s">
        <v>41</v>
      </c>
      <c r="C69" s="64"/>
      <c r="D69" s="65"/>
      <c r="E69" s="66"/>
      <c r="F69" s="64"/>
      <c r="G69" s="64"/>
      <c r="H69" s="62"/>
      <c r="I69" s="75" t="s">
        <v>36</v>
      </c>
      <c r="J69" s="67"/>
      <c r="K69" s="68">
        <f aca="true" t="shared" si="20" ref="K69:N71">+K77</f>
        <v>628725447</v>
      </c>
      <c r="L69" s="68">
        <f t="shared" si="20"/>
        <v>550811526</v>
      </c>
      <c r="M69" s="68">
        <f t="shared" si="20"/>
        <v>0</v>
      </c>
      <c r="N69" s="68">
        <f t="shared" si="20"/>
        <v>0</v>
      </c>
      <c r="O69" s="68">
        <f>+N69+M69+L69+K69</f>
        <v>1179536973</v>
      </c>
      <c r="P69" s="68">
        <f t="shared" si="19"/>
        <v>34430398</v>
      </c>
      <c r="Q69" s="68">
        <f t="shared" si="19"/>
        <v>0</v>
      </c>
      <c r="R69" s="68">
        <f t="shared" si="19"/>
        <v>1399400000</v>
      </c>
      <c r="S69" s="68">
        <f>+R69+Q69+P69</f>
        <v>1433830398</v>
      </c>
      <c r="T69" s="68">
        <f>+S69+O69</f>
        <v>2613367371</v>
      </c>
      <c r="U69" s="69">
        <f>+(O69/T69)*100</f>
        <v>45.134755491672514</v>
      </c>
      <c r="V69" s="70">
        <f>(+S69/T69)*100</f>
        <v>54.86524450832749</v>
      </c>
      <c r="W69" s="10"/>
    </row>
    <row r="70" spans="1:23" ht="27">
      <c r="A70" s="13"/>
      <c r="B70" s="64" t="s">
        <v>41</v>
      </c>
      <c r="C70" s="64"/>
      <c r="D70" s="65"/>
      <c r="E70" s="66"/>
      <c r="F70" s="64"/>
      <c r="G70" s="64"/>
      <c r="H70" s="62"/>
      <c r="I70" s="75" t="s">
        <v>37</v>
      </c>
      <c r="J70" s="67"/>
      <c r="K70" s="68">
        <f t="shared" si="20"/>
        <v>648556939</v>
      </c>
      <c r="L70" s="68">
        <f t="shared" si="20"/>
        <v>486510122</v>
      </c>
      <c r="M70" s="68">
        <f t="shared" si="20"/>
        <v>0</v>
      </c>
      <c r="N70" s="68">
        <f t="shared" si="20"/>
        <v>0</v>
      </c>
      <c r="O70" s="68">
        <f>+N70+M70+L70+K70</f>
        <v>1135067061</v>
      </c>
      <c r="P70" s="68">
        <f t="shared" si="19"/>
        <v>19440209</v>
      </c>
      <c r="Q70" s="68">
        <f t="shared" si="19"/>
        <v>0</v>
      </c>
      <c r="R70" s="68">
        <f t="shared" si="19"/>
        <v>1399400000</v>
      </c>
      <c r="S70" s="68">
        <f>+R70+Q70+P70</f>
        <v>1418840209</v>
      </c>
      <c r="T70" s="68">
        <f>+S70+O70</f>
        <v>2553907270</v>
      </c>
      <c r="U70" s="69">
        <f>+(O70/T70)*100</f>
        <v>44.44433336845468</v>
      </c>
      <c r="V70" s="70">
        <f>(+S70/T70)*100</f>
        <v>55.55566663154532</v>
      </c>
      <c r="W70" s="10"/>
    </row>
    <row r="71" spans="1:23" ht="27">
      <c r="A71" s="13"/>
      <c r="B71" s="64" t="s">
        <v>41</v>
      </c>
      <c r="C71" s="64"/>
      <c r="D71" s="65"/>
      <c r="E71" s="66"/>
      <c r="F71" s="64"/>
      <c r="G71" s="64"/>
      <c r="H71" s="62"/>
      <c r="I71" s="75" t="s">
        <v>38</v>
      </c>
      <c r="J71" s="67"/>
      <c r="K71" s="68">
        <f t="shared" si="20"/>
        <v>628679227</v>
      </c>
      <c r="L71" s="68">
        <f t="shared" si="20"/>
        <v>482725236</v>
      </c>
      <c r="M71" s="68">
        <f t="shared" si="20"/>
        <v>0</v>
      </c>
      <c r="N71" s="68">
        <f t="shared" si="20"/>
        <v>0</v>
      </c>
      <c r="O71" s="68">
        <f>+N71+M71+L71+K71</f>
        <v>1111404463</v>
      </c>
      <c r="P71" s="68">
        <f t="shared" si="19"/>
        <v>19440209</v>
      </c>
      <c r="Q71" s="68">
        <f t="shared" si="19"/>
        <v>0</v>
      </c>
      <c r="R71" s="68">
        <f t="shared" si="19"/>
        <v>1399400000</v>
      </c>
      <c r="S71" s="68">
        <f>+R71+Q71+P71</f>
        <v>1418840209</v>
      </c>
      <c r="T71" s="68">
        <f>+S71+O71</f>
        <v>2530244672</v>
      </c>
      <c r="U71" s="69">
        <f>+(O71/T71)*100</f>
        <v>43.92478226706449</v>
      </c>
      <c r="V71" s="70">
        <f>(+S71/T71)*100</f>
        <v>56.07521773293551</v>
      </c>
      <c r="W71" s="10"/>
    </row>
    <row r="72" spans="1:23" ht="27">
      <c r="A72" s="13"/>
      <c r="B72" s="64" t="s">
        <v>41</v>
      </c>
      <c r="C72" s="64"/>
      <c r="D72" s="65"/>
      <c r="E72" s="66"/>
      <c r="F72" s="64"/>
      <c r="G72" s="64"/>
      <c r="H72" s="62"/>
      <c r="I72" s="75" t="s">
        <v>39</v>
      </c>
      <c r="J72" s="67"/>
      <c r="K72" s="86">
        <f>ROUND(+K71/K68*100,1)</f>
        <v>100.6</v>
      </c>
      <c r="L72" s="86">
        <f aca="true" t="shared" si="21" ref="L72:T72">ROUND(+L71/L68*100,1)</f>
        <v>83.2</v>
      </c>
      <c r="M72" s="86">
        <f>_xlfn.IFERROR(ROUND(+M71/M68*100,1),0)</f>
        <v>0</v>
      </c>
      <c r="N72" s="86">
        <f>_xlfn.IFERROR(ROUND(+N71/N68*100,1),0)</f>
        <v>0</v>
      </c>
      <c r="O72" s="86">
        <f t="shared" si="21"/>
        <v>92.2</v>
      </c>
      <c r="P72" s="86">
        <f t="shared" si="21"/>
        <v>56.5</v>
      </c>
      <c r="Q72" s="86">
        <f>_xlfn.IFERROR(ROUND(+Q71/Q68*100,1),0)</f>
        <v>0</v>
      </c>
      <c r="R72" s="86">
        <f t="shared" si="21"/>
        <v>222.3</v>
      </c>
      <c r="S72" s="86">
        <f t="shared" si="21"/>
        <v>213.7</v>
      </c>
      <c r="T72" s="86">
        <f t="shared" si="21"/>
        <v>135.4</v>
      </c>
      <c r="U72" s="86"/>
      <c r="V72" s="87"/>
      <c r="W72" s="10"/>
    </row>
    <row r="73" spans="1:23" ht="27">
      <c r="A73" s="13"/>
      <c r="B73" s="64" t="s">
        <v>41</v>
      </c>
      <c r="C73" s="64"/>
      <c r="D73" s="65"/>
      <c r="E73" s="66"/>
      <c r="F73" s="64"/>
      <c r="G73" s="64"/>
      <c r="H73" s="62"/>
      <c r="I73" s="75" t="s">
        <v>40</v>
      </c>
      <c r="J73" s="67"/>
      <c r="K73" s="86">
        <f>ROUND(+K71/K69*100,1)</f>
        <v>100</v>
      </c>
      <c r="L73" s="86">
        <f aca="true" t="shared" si="22" ref="L73:T73">ROUND(+L71/L69*100,1)</f>
        <v>87.6</v>
      </c>
      <c r="M73" s="86">
        <f>_xlfn.IFERROR(ROUND(+M72/M69*100,1),0)</f>
        <v>0</v>
      </c>
      <c r="N73" s="86">
        <f>_xlfn.IFERROR(ROUND(+N72/N69*100,1),0)</f>
        <v>0</v>
      </c>
      <c r="O73" s="86">
        <f t="shared" si="22"/>
        <v>94.2</v>
      </c>
      <c r="P73" s="86">
        <f t="shared" si="22"/>
        <v>56.5</v>
      </c>
      <c r="Q73" s="86">
        <f>_xlfn.IFERROR(ROUND(+Q72/Q69*100,1),0)</f>
        <v>0</v>
      </c>
      <c r="R73" s="86">
        <f t="shared" si="22"/>
        <v>100</v>
      </c>
      <c r="S73" s="86">
        <f t="shared" si="22"/>
        <v>99</v>
      </c>
      <c r="T73" s="86">
        <f t="shared" si="22"/>
        <v>96.8</v>
      </c>
      <c r="U73" s="86"/>
      <c r="V73" s="87"/>
      <c r="W73" s="10"/>
    </row>
    <row r="74" spans="1:23" ht="27">
      <c r="A74" s="13"/>
      <c r="B74" s="64"/>
      <c r="C74" s="64"/>
      <c r="D74" s="65"/>
      <c r="E74" s="66"/>
      <c r="F74" s="64"/>
      <c r="G74" s="64"/>
      <c r="H74" s="62"/>
      <c r="I74" s="75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9"/>
      <c r="V74" s="70"/>
      <c r="W74" s="10"/>
    </row>
    <row r="75" spans="1:23" ht="27">
      <c r="A75" s="13"/>
      <c r="B75" s="64" t="s">
        <v>41</v>
      </c>
      <c r="C75" s="64" t="s">
        <v>52</v>
      </c>
      <c r="D75" s="65"/>
      <c r="E75" s="66"/>
      <c r="F75" s="64"/>
      <c r="G75" s="64"/>
      <c r="H75" s="62"/>
      <c r="I75" s="75" t="s">
        <v>53</v>
      </c>
      <c r="J75" s="6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9"/>
      <c r="V75" s="70"/>
      <c r="W75" s="10"/>
    </row>
    <row r="76" spans="1:23" ht="27">
      <c r="A76" s="13"/>
      <c r="B76" s="64" t="s">
        <v>41</v>
      </c>
      <c r="C76" s="64" t="s">
        <v>52</v>
      </c>
      <c r="D76" s="65"/>
      <c r="E76" s="66"/>
      <c r="F76" s="64"/>
      <c r="G76" s="64"/>
      <c r="H76" s="62"/>
      <c r="I76" s="75" t="s">
        <v>35</v>
      </c>
      <c r="J76" s="67"/>
      <c r="K76" s="68">
        <f aca="true" t="shared" si="23" ref="K76:R79">+K84</f>
        <v>624934028</v>
      </c>
      <c r="L76" s="68">
        <f t="shared" si="23"/>
        <v>580123830</v>
      </c>
      <c r="M76" s="68">
        <f t="shared" si="23"/>
        <v>0</v>
      </c>
      <c r="N76" s="68">
        <f t="shared" si="23"/>
        <v>0</v>
      </c>
      <c r="O76" s="68">
        <f>+N76+M76+L76+K76</f>
        <v>1205057858</v>
      </c>
      <c r="P76" s="68">
        <f aca="true" t="shared" si="24" ref="P76:R79">+P84</f>
        <v>34430398</v>
      </c>
      <c r="Q76" s="68">
        <f t="shared" si="24"/>
        <v>0</v>
      </c>
      <c r="R76" s="68">
        <f t="shared" si="24"/>
        <v>629500000</v>
      </c>
      <c r="S76" s="68">
        <f>+R76+Q76+P76</f>
        <v>663930398</v>
      </c>
      <c r="T76" s="68">
        <f>+S76+O76</f>
        <v>1868988256</v>
      </c>
      <c r="U76" s="69">
        <f>+(O76/T76)*100</f>
        <v>64.4764810121953</v>
      </c>
      <c r="V76" s="70">
        <f>(+S76/T76)*100</f>
        <v>35.52351898780471</v>
      </c>
      <c r="W76" s="10"/>
    </row>
    <row r="77" spans="1:23" ht="27">
      <c r="A77" s="13"/>
      <c r="B77" s="64" t="s">
        <v>41</v>
      </c>
      <c r="C77" s="64" t="s">
        <v>52</v>
      </c>
      <c r="D77" s="65"/>
      <c r="E77" s="66"/>
      <c r="F77" s="64"/>
      <c r="G77" s="64"/>
      <c r="H77" s="62"/>
      <c r="I77" s="75" t="s">
        <v>36</v>
      </c>
      <c r="J77" s="67"/>
      <c r="K77" s="68">
        <f t="shared" si="23"/>
        <v>628725447</v>
      </c>
      <c r="L77" s="68">
        <f t="shared" si="23"/>
        <v>550811526</v>
      </c>
      <c r="M77" s="68">
        <f t="shared" si="23"/>
        <v>0</v>
      </c>
      <c r="N77" s="68">
        <f t="shared" si="23"/>
        <v>0</v>
      </c>
      <c r="O77" s="68">
        <f>+N77+M77+L77+K77</f>
        <v>1179536973</v>
      </c>
      <c r="P77" s="68">
        <f t="shared" si="24"/>
        <v>34430398</v>
      </c>
      <c r="Q77" s="68">
        <f t="shared" si="24"/>
        <v>0</v>
      </c>
      <c r="R77" s="68">
        <f t="shared" si="24"/>
        <v>1399400000</v>
      </c>
      <c r="S77" s="68">
        <f>+R77+Q77+P77</f>
        <v>1433830398</v>
      </c>
      <c r="T77" s="68">
        <f>+S77+O77</f>
        <v>2613367371</v>
      </c>
      <c r="U77" s="69">
        <f>+(O77/T77)*100</f>
        <v>45.134755491672514</v>
      </c>
      <c r="V77" s="70">
        <f>(+S77/T77)*100</f>
        <v>54.86524450832749</v>
      </c>
      <c r="W77" s="10"/>
    </row>
    <row r="78" spans="1:23" ht="27">
      <c r="A78" s="13"/>
      <c r="B78" s="64" t="s">
        <v>41</v>
      </c>
      <c r="C78" s="64" t="s">
        <v>52</v>
      </c>
      <c r="D78" s="65"/>
      <c r="E78" s="66"/>
      <c r="F78" s="64"/>
      <c r="G78" s="64"/>
      <c r="H78" s="62"/>
      <c r="I78" s="75" t="s">
        <v>37</v>
      </c>
      <c r="J78" s="67"/>
      <c r="K78" s="68">
        <f t="shared" si="23"/>
        <v>648556939</v>
      </c>
      <c r="L78" s="68">
        <f t="shared" si="23"/>
        <v>486510122</v>
      </c>
      <c r="M78" s="68">
        <f t="shared" si="23"/>
        <v>0</v>
      </c>
      <c r="N78" s="68">
        <f t="shared" si="23"/>
        <v>0</v>
      </c>
      <c r="O78" s="68">
        <f>+N78+M78+L78+K78</f>
        <v>1135067061</v>
      </c>
      <c r="P78" s="68">
        <f t="shared" si="24"/>
        <v>19440209</v>
      </c>
      <c r="Q78" s="68">
        <f t="shared" si="24"/>
        <v>0</v>
      </c>
      <c r="R78" s="68">
        <f t="shared" si="24"/>
        <v>1399400000</v>
      </c>
      <c r="S78" s="68">
        <f>+R78+Q78+P78</f>
        <v>1418840209</v>
      </c>
      <c r="T78" s="68">
        <f>+S78+O78</f>
        <v>2553907270</v>
      </c>
      <c r="U78" s="69">
        <f>+(O78/T78)*100</f>
        <v>44.44433336845468</v>
      </c>
      <c r="V78" s="70">
        <f>(+S78/T78)*100</f>
        <v>55.55566663154532</v>
      </c>
      <c r="W78" s="10"/>
    </row>
    <row r="79" spans="1:23" ht="27">
      <c r="A79" s="13"/>
      <c r="B79" s="64" t="s">
        <v>41</v>
      </c>
      <c r="C79" s="64" t="s">
        <v>52</v>
      </c>
      <c r="D79" s="65"/>
      <c r="E79" s="66"/>
      <c r="F79" s="64"/>
      <c r="G79" s="64"/>
      <c r="H79" s="62"/>
      <c r="I79" s="75" t="s">
        <v>38</v>
      </c>
      <c r="J79" s="67"/>
      <c r="K79" s="68">
        <f t="shared" si="23"/>
        <v>628679227</v>
      </c>
      <c r="L79" s="68">
        <f t="shared" si="23"/>
        <v>482725236</v>
      </c>
      <c r="M79" s="68">
        <f t="shared" si="23"/>
        <v>0</v>
      </c>
      <c r="N79" s="68">
        <f t="shared" si="23"/>
        <v>0</v>
      </c>
      <c r="O79" s="68">
        <f>+N79+M79+L79+K79</f>
        <v>1111404463</v>
      </c>
      <c r="P79" s="68">
        <f t="shared" si="24"/>
        <v>19440209</v>
      </c>
      <c r="Q79" s="68">
        <f t="shared" si="23"/>
        <v>0</v>
      </c>
      <c r="R79" s="68">
        <f t="shared" si="23"/>
        <v>1399400000</v>
      </c>
      <c r="S79" s="68">
        <f>+R79+Q79+P79</f>
        <v>1418840209</v>
      </c>
      <c r="T79" s="68">
        <f>+S79+O79</f>
        <v>2530244672</v>
      </c>
      <c r="U79" s="69">
        <f>+(O79/T79)*100</f>
        <v>43.92478226706449</v>
      </c>
      <c r="V79" s="70">
        <f>(+S79/T79)*100</f>
        <v>56.07521773293551</v>
      </c>
      <c r="W79" s="10"/>
    </row>
    <row r="80" spans="1:23" s="89" customFormat="1" ht="27">
      <c r="A80" s="13"/>
      <c r="B80" s="64" t="s">
        <v>41</v>
      </c>
      <c r="C80" s="64" t="s">
        <v>52</v>
      </c>
      <c r="D80" s="65"/>
      <c r="E80" s="66"/>
      <c r="F80" s="64"/>
      <c r="G80" s="64"/>
      <c r="H80" s="62"/>
      <c r="I80" s="75" t="s">
        <v>39</v>
      </c>
      <c r="J80" s="67"/>
      <c r="K80" s="86">
        <f>ROUND(+K79/K76*100,1)</f>
        <v>100.6</v>
      </c>
      <c r="L80" s="86">
        <f aca="true" t="shared" si="25" ref="L80:T80">ROUND(+L79/L76*100,1)</f>
        <v>83.2</v>
      </c>
      <c r="M80" s="86">
        <f aca="true" t="shared" si="26" ref="M80:N82">_xlfn.IFERROR(ROUND(+M79/M76*100,1),0)</f>
        <v>0</v>
      </c>
      <c r="N80" s="86">
        <f t="shared" si="26"/>
        <v>0</v>
      </c>
      <c r="O80" s="86">
        <f t="shared" si="25"/>
        <v>92.2</v>
      </c>
      <c r="P80" s="86">
        <f t="shared" si="25"/>
        <v>56.5</v>
      </c>
      <c r="Q80" s="86">
        <f>_xlfn.IFERROR(ROUND(+Q79/Q76*100,1),0)</f>
        <v>0</v>
      </c>
      <c r="R80" s="86">
        <f t="shared" si="25"/>
        <v>222.3</v>
      </c>
      <c r="S80" s="86">
        <f t="shared" si="25"/>
        <v>213.7</v>
      </c>
      <c r="T80" s="86">
        <f t="shared" si="25"/>
        <v>135.4</v>
      </c>
      <c r="U80" s="86"/>
      <c r="V80" s="87"/>
      <c r="W80" s="88"/>
    </row>
    <row r="81" spans="1:23" s="89" customFormat="1" ht="27">
      <c r="A81" s="13"/>
      <c r="B81" s="64" t="s">
        <v>41</v>
      </c>
      <c r="C81" s="64" t="s">
        <v>52</v>
      </c>
      <c r="D81" s="65"/>
      <c r="E81" s="66"/>
      <c r="F81" s="64"/>
      <c r="G81" s="64"/>
      <c r="H81" s="62"/>
      <c r="I81" s="75" t="s">
        <v>40</v>
      </c>
      <c r="J81" s="67"/>
      <c r="K81" s="86">
        <f>ROUND(+K79/K77*100,1)</f>
        <v>100</v>
      </c>
      <c r="L81" s="86">
        <f>ROUND(+L79/L77*100,1)</f>
        <v>87.6</v>
      </c>
      <c r="M81" s="86">
        <f t="shared" si="26"/>
        <v>0</v>
      </c>
      <c r="N81" s="86">
        <f t="shared" si="26"/>
        <v>0</v>
      </c>
      <c r="O81" s="86">
        <f>ROUND(+O79/O77*100,1)</f>
        <v>94.2</v>
      </c>
      <c r="P81" s="86">
        <f>ROUND(+P79/P77*100,1)</f>
        <v>56.5</v>
      </c>
      <c r="Q81" s="86">
        <f>_xlfn.IFERROR(ROUND(+Q80/Q77*100,1),0)</f>
        <v>0</v>
      </c>
      <c r="R81" s="86">
        <f>ROUND(+R79/R77*100,1)</f>
        <v>100</v>
      </c>
      <c r="S81" s="86">
        <f>ROUND(+S79/S77*100,1)</f>
        <v>99</v>
      </c>
      <c r="T81" s="86">
        <f>ROUND(+T79/T77*100,1)</f>
        <v>96.8</v>
      </c>
      <c r="U81" s="86"/>
      <c r="V81" s="87"/>
      <c r="W81" s="88"/>
    </row>
    <row r="82" spans="1:23" ht="27">
      <c r="A82" s="13"/>
      <c r="B82" s="64"/>
      <c r="C82" s="64"/>
      <c r="D82" s="65"/>
      <c r="E82" s="66"/>
      <c r="F82" s="64"/>
      <c r="G82" s="64"/>
      <c r="H82" s="62"/>
      <c r="I82" s="75"/>
      <c r="J82" s="67"/>
      <c r="K82" s="68"/>
      <c r="L82" s="68"/>
      <c r="M82" s="68">
        <f t="shared" si="26"/>
        <v>0</v>
      </c>
      <c r="N82" s="68">
        <f t="shared" si="26"/>
        <v>0</v>
      </c>
      <c r="O82" s="68"/>
      <c r="P82" s="68"/>
      <c r="Q82" s="68"/>
      <c r="R82" s="68"/>
      <c r="S82" s="68"/>
      <c r="T82" s="68"/>
      <c r="U82" s="69"/>
      <c r="V82" s="70"/>
      <c r="W82" s="10"/>
    </row>
    <row r="83" spans="1:23" ht="54">
      <c r="A83" s="13"/>
      <c r="B83" s="64" t="s">
        <v>41</v>
      </c>
      <c r="C83" s="64" t="s">
        <v>52</v>
      </c>
      <c r="D83" s="65" t="s">
        <v>54</v>
      </c>
      <c r="E83" s="66"/>
      <c r="F83" s="64"/>
      <c r="G83" s="64"/>
      <c r="H83" s="62"/>
      <c r="I83" s="75" t="s">
        <v>55</v>
      </c>
      <c r="J83" s="67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9"/>
      <c r="V83" s="70"/>
      <c r="W83" s="10"/>
    </row>
    <row r="84" spans="1:23" ht="27">
      <c r="A84" s="13"/>
      <c r="B84" s="64" t="s">
        <v>41</v>
      </c>
      <c r="C84" s="64" t="s">
        <v>52</v>
      </c>
      <c r="D84" s="65" t="s">
        <v>54</v>
      </c>
      <c r="E84" s="66"/>
      <c r="F84" s="64"/>
      <c r="G84" s="64"/>
      <c r="H84" s="62"/>
      <c r="I84" s="75" t="s">
        <v>35</v>
      </c>
      <c r="J84" s="67"/>
      <c r="K84" s="68">
        <f>+K92+K117+K189</f>
        <v>624934028</v>
      </c>
      <c r="L84" s="68">
        <f>+L92+L117+L189</f>
        <v>580123830</v>
      </c>
      <c r="M84" s="68">
        <f>+M92+M117+M189</f>
        <v>0</v>
      </c>
      <c r="N84" s="68">
        <f>+N92+N117+N189</f>
        <v>0</v>
      </c>
      <c r="O84" s="68">
        <f>+N84+M84+L84+K84</f>
        <v>1205057858</v>
      </c>
      <c r="P84" s="68">
        <f aca="true" t="shared" si="27" ref="P84:R87">+P92+P117+P189</f>
        <v>34430398</v>
      </c>
      <c r="Q84" s="68">
        <f t="shared" si="27"/>
        <v>0</v>
      </c>
      <c r="R84" s="68">
        <f t="shared" si="27"/>
        <v>629500000</v>
      </c>
      <c r="S84" s="68">
        <f>+R84+Q84+P84</f>
        <v>663930398</v>
      </c>
      <c r="T84" s="68">
        <f>+S84+O84</f>
        <v>1868988256</v>
      </c>
      <c r="U84" s="69">
        <f>+(O84/T84)*100</f>
        <v>64.4764810121953</v>
      </c>
      <c r="V84" s="70">
        <f>(+S84/T84)*100</f>
        <v>35.52351898780471</v>
      </c>
      <c r="W84" s="10"/>
    </row>
    <row r="85" spans="1:23" ht="27">
      <c r="A85" s="13"/>
      <c r="B85" s="64" t="s">
        <v>41</v>
      </c>
      <c r="C85" s="64" t="s">
        <v>52</v>
      </c>
      <c r="D85" s="65" t="s">
        <v>54</v>
      </c>
      <c r="E85" s="66"/>
      <c r="F85" s="64"/>
      <c r="G85" s="64"/>
      <c r="H85" s="62"/>
      <c r="I85" s="75" t="s">
        <v>36</v>
      </c>
      <c r="J85" s="67"/>
      <c r="K85" s="68">
        <f aca="true" t="shared" si="28" ref="K85:N87">+K93+K118+K190</f>
        <v>628725447</v>
      </c>
      <c r="L85" s="68">
        <f t="shared" si="28"/>
        <v>550811526</v>
      </c>
      <c r="M85" s="68">
        <f t="shared" si="28"/>
        <v>0</v>
      </c>
      <c r="N85" s="68">
        <f t="shared" si="28"/>
        <v>0</v>
      </c>
      <c r="O85" s="68">
        <f>+N85+M85+L85+K85</f>
        <v>1179536973</v>
      </c>
      <c r="P85" s="68">
        <f t="shared" si="27"/>
        <v>34430398</v>
      </c>
      <c r="Q85" s="68">
        <f t="shared" si="27"/>
        <v>0</v>
      </c>
      <c r="R85" s="68">
        <f t="shared" si="27"/>
        <v>1399400000</v>
      </c>
      <c r="S85" s="68">
        <f>+R85+Q85+P85</f>
        <v>1433830398</v>
      </c>
      <c r="T85" s="68">
        <f>+S85+O85</f>
        <v>2613367371</v>
      </c>
      <c r="U85" s="69">
        <f>+(O85/T85)*100</f>
        <v>45.134755491672514</v>
      </c>
      <c r="V85" s="70">
        <f>(+S85/T85)*100</f>
        <v>54.86524450832749</v>
      </c>
      <c r="W85" s="10"/>
    </row>
    <row r="86" spans="1:23" ht="27">
      <c r="A86" s="13"/>
      <c r="B86" s="64" t="s">
        <v>41</v>
      </c>
      <c r="C86" s="64" t="s">
        <v>52</v>
      </c>
      <c r="D86" s="65" t="s">
        <v>54</v>
      </c>
      <c r="E86" s="66"/>
      <c r="F86" s="64"/>
      <c r="G86" s="64"/>
      <c r="H86" s="62"/>
      <c r="I86" s="75" t="s">
        <v>37</v>
      </c>
      <c r="J86" s="67"/>
      <c r="K86" s="68">
        <f t="shared" si="28"/>
        <v>648556939</v>
      </c>
      <c r="L86" s="68">
        <f t="shared" si="28"/>
        <v>486510122</v>
      </c>
      <c r="M86" s="68">
        <f t="shared" si="28"/>
        <v>0</v>
      </c>
      <c r="N86" s="68">
        <f t="shared" si="28"/>
        <v>0</v>
      </c>
      <c r="O86" s="68">
        <f>+N86+M86+L86+K86</f>
        <v>1135067061</v>
      </c>
      <c r="P86" s="68">
        <f t="shared" si="27"/>
        <v>19440209</v>
      </c>
      <c r="Q86" s="68">
        <f t="shared" si="27"/>
        <v>0</v>
      </c>
      <c r="R86" s="68">
        <f t="shared" si="27"/>
        <v>1399400000</v>
      </c>
      <c r="S86" s="68">
        <f>+R86+Q86+P86</f>
        <v>1418840209</v>
      </c>
      <c r="T86" s="68">
        <f>+S86+O86</f>
        <v>2553907270</v>
      </c>
      <c r="U86" s="69">
        <f>+(O86/T86)*100</f>
        <v>44.44433336845468</v>
      </c>
      <c r="V86" s="70">
        <f>(+S86/T86)*100</f>
        <v>55.55566663154532</v>
      </c>
      <c r="W86" s="10"/>
    </row>
    <row r="87" spans="1:23" ht="27">
      <c r="A87" s="13"/>
      <c r="B87" s="64" t="s">
        <v>41</v>
      </c>
      <c r="C87" s="64" t="s">
        <v>52</v>
      </c>
      <c r="D87" s="65" t="s">
        <v>54</v>
      </c>
      <c r="E87" s="66"/>
      <c r="F87" s="64"/>
      <c r="G87" s="64"/>
      <c r="H87" s="62"/>
      <c r="I87" s="75" t="s">
        <v>38</v>
      </c>
      <c r="J87" s="67"/>
      <c r="K87" s="68">
        <f t="shared" si="28"/>
        <v>628679227</v>
      </c>
      <c r="L87" s="68">
        <f t="shared" si="28"/>
        <v>482725236</v>
      </c>
      <c r="M87" s="68">
        <f t="shared" si="28"/>
        <v>0</v>
      </c>
      <c r="N87" s="68">
        <f t="shared" si="28"/>
        <v>0</v>
      </c>
      <c r="O87" s="68">
        <f>+N87+M87+L87+K87</f>
        <v>1111404463</v>
      </c>
      <c r="P87" s="68">
        <f t="shared" si="27"/>
        <v>19440209</v>
      </c>
      <c r="Q87" s="68">
        <f t="shared" si="27"/>
        <v>0</v>
      </c>
      <c r="R87" s="68">
        <f t="shared" si="27"/>
        <v>1399400000</v>
      </c>
      <c r="S87" s="68">
        <f>+R87+Q87+P87</f>
        <v>1418840209</v>
      </c>
      <c r="T87" s="68">
        <f>+S87+O87</f>
        <v>2530244672</v>
      </c>
      <c r="U87" s="69">
        <f>+(O87/T87)*100</f>
        <v>43.92478226706449</v>
      </c>
      <c r="V87" s="70">
        <f>(+S87/T87)*100</f>
        <v>56.07521773293551</v>
      </c>
      <c r="W87" s="10"/>
    </row>
    <row r="88" spans="1:23" ht="27">
      <c r="A88" s="13"/>
      <c r="B88" s="64" t="s">
        <v>41</v>
      </c>
      <c r="C88" s="64" t="s">
        <v>52</v>
      </c>
      <c r="D88" s="65" t="s">
        <v>54</v>
      </c>
      <c r="E88" s="66"/>
      <c r="F88" s="64"/>
      <c r="G88" s="64"/>
      <c r="H88" s="62"/>
      <c r="I88" s="75" t="s">
        <v>39</v>
      </c>
      <c r="J88" s="67"/>
      <c r="K88" s="86">
        <f>ROUND(+K87/K84*100,1)</f>
        <v>100.6</v>
      </c>
      <c r="L88" s="86">
        <f aca="true" t="shared" si="29" ref="L88:T88">ROUND(+L87/L84*100,1)</f>
        <v>83.2</v>
      </c>
      <c r="M88" s="86">
        <f>_xlfn.IFERROR(ROUND(+M87/M84*100,1),0)</f>
        <v>0</v>
      </c>
      <c r="N88" s="86">
        <f>_xlfn.IFERROR(ROUND(+N87/N84*100,1),0)</f>
        <v>0</v>
      </c>
      <c r="O88" s="86">
        <f t="shared" si="29"/>
        <v>92.2</v>
      </c>
      <c r="P88" s="86">
        <f t="shared" si="29"/>
        <v>56.5</v>
      </c>
      <c r="Q88" s="86">
        <f>_xlfn.IFERROR(ROUND(+Q87/Q84*100,1),0)</f>
        <v>0</v>
      </c>
      <c r="R88" s="86">
        <f t="shared" si="29"/>
        <v>222.3</v>
      </c>
      <c r="S88" s="86">
        <f t="shared" si="29"/>
        <v>213.7</v>
      </c>
      <c r="T88" s="86">
        <f t="shared" si="29"/>
        <v>135.4</v>
      </c>
      <c r="U88" s="86"/>
      <c r="V88" s="87"/>
      <c r="W88" s="10"/>
    </row>
    <row r="89" spans="1:23" ht="27">
      <c r="A89" s="13"/>
      <c r="B89" s="64" t="s">
        <v>41</v>
      </c>
      <c r="C89" s="64" t="s">
        <v>52</v>
      </c>
      <c r="D89" s="65" t="s">
        <v>54</v>
      </c>
      <c r="E89" s="66"/>
      <c r="F89" s="64"/>
      <c r="G89" s="64"/>
      <c r="H89" s="62"/>
      <c r="I89" s="75" t="s">
        <v>40</v>
      </c>
      <c r="J89" s="67"/>
      <c r="K89" s="86">
        <f>ROUND(+K87/K85*100,1)</f>
        <v>100</v>
      </c>
      <c r="L89" s="86">
        <f>ROUND(+L87/L85*100,1)</f>
        <v>87.6</v>
      </c>
      <c r="M89" s="86">
        <f>_xlfn.IFERROR(ROUND(+M88/M85*100,1),0)</f>
        <v>0</v>
      </c>
      <c r="N89" s="86">
        <f>_xlfn.IFERROR(ROUND(+N88/N85*100,1),0)</f>
        <v>0</v>
      </c>
      <c r="O89" s="86">
        <f>ROUND(+O87/O85*100,1)</f>
        <v>94.2</v>
      </c>
      <c r="P89" s="86">
        <f>ROUND(+P87/P85*100,1)</f>
        <v>56.5</v>
      </c>
      <c r="Q89" s="86">
        <f>_xlfn.IFERROR(ROUND(+Q88/Q85*100,1),0)</f>
        <v>0</v>
      </c>
      <c r="R89" s="86">
        <f>ROUND(+R87/R85*100,1)</f>
        <v>100</v>
      </c>
      <c r="S89" s="86">
        <f>ROUND(+S87/S85*100,1)</f>
        <v>99</v>
      </c>
      <c r="T89" s="86">
        <f>ROUND(+T87/T85*100,1)</f>
        <v>96.8</v>
      </c>
      <c r="U89" s="86"/>
      <c r="V89" s="87"/>
      <c r="W89" s="10"/>
    </row>
    <row r="90" spans="1:23" ht="27">
      <c r="A90" s="13"/>
      <c r="B90" s="64"/>
      <c r="C90" s="64"/>
      <c r="D90" s="65"/>
      <c r="E90" s="66"/>
      <c r="F90" s="64"/>
      <c r="G90" s="64"/>
      <c r="H90" s="62"/>
      <c r="I90" s="75"/>
      <c r="J90" s="67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9"/>
      <c r="V90" s="70"/>
      <c r="W90" s="10"/>
    </row>
    <row r="91" spans="1:23" ht="27">
      <c r="A91" s="13"/>
      <c r="B91" s="64" t="s">
        <v>41</v>
      </c>
      <c r="C91" s="64" t="s">
        <v>52</v>
      </c>
      <c r="D91" s="65" t="s">
        <v>54</v>
      </c>
      <c r="E91" s="66" t="s">
        <v>56</v>
      </c>
      <c r="F91" s="64"/>
      <c r="G91" s="64"/>
      <c r="H91" s="62"/>
      <c r="I91" s="75" t="s">
        <v>57</v>
      </c>
      <c r="J91" s="67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9"/>
      <c r="V91" s="70"/>
      <c r="W91" s="10"/>
    </row>
    <row r="92" spans="1:23" ht="27">
      <c r="A92" s="13"/>
      <c r="B92" s="64" t="s">
        <v>41</v>
      </c>
      <c r="C92" s="64" t="s">
        <v>52</v>
      </c>
      <c r="D92" s="65" t="s">
        <v>54</v>
      </c>
      <c r="E92" s="66" t="s">
        <v>56</v>
      </c>
      <c r="F92" s="64"/>
      <c r="G92" s="64"/>
      <c r="H92" s="62"/>
      <c r="I92" s="75" t="s">
        <v>35</v>
      </c>
      <c r="J92" s="67"/>
      <c r="K92" s="68">
        <f aca="true" t="shared" si="30" ref="K92:N95">+K100</f>
        <v>31841523</v>
      </c>
      <c r="L92" s="68">
        <f t="shared" si="30"/>
        <v>27092773</v>
      </c>
      <c r="M92" s="68">
        <f t="shared" si="30"/>
        <v>0</v>
      </c>
      <c r="N92" s="68">
        <f t="shared" si="30"/>
        <v>0</v>
      </c>
      <c r="O92" s="68">
        <f>+N92+M92+L92+K92</f>
        <v>58934296</v>
      </c>
      <c r="P92" s="68">
        <f aca="true" t="shared" si="31" ref="P92:R95">+P100</f>
        <v>0</v>
      </c>
      <c r="Q92" s="68">
        <f t="shared" si="31"/>
        <v>0</v>
      </c>
      <c r="R92" s="68">
        <f t="shared" si="31"/>
        <v>0</v>
      </c>
      <c r="S92" s="68">
        <f>+R92+Q92+P92</f>
        <v>0</v>
      </c>
      <c r="T92" s="68">
        <f>+S92+O92</f>
        <v>58934296</v>
      </c>
      <c r="U92" s="69">
        <f>+(O92/T92)*100</f>
        <v>100</v>
      </c>
      <c r="V92" s="70">
        <f>(+S92/T92)*100</f>
        <v>0</v>
      </c>
      <c r="W92" s="10"/>
    </row>
    <row r="93" spans="1:23" ht="27">
      <c r="A93" s="13"/>
      <c r="B93" s="64" t="s">
        <v>41</v>
      </c>
      <c r="C93" s="64" t="s">
        <v>52</v>
      </c>
      <c r="D93" s="65" t="s">
        <v>54</v>
      </c>
      <c r="E93" s="66" t="s">
        <v>56</v>
      </c>
      <c r="F93" s="64"/>
      <c r="G93" s="64"/>
      <c r="H93" s="62"/>
      <c r="I93" s="75" t="s">
        <v>36</v>
      </c>
      <c r="J93" s="67"/>
      <c r="K93" s="68">
        <f t="shared" si="30"/>
        <v>31927944</v>
      </c>
      <c r="L93" s="68">
        <f t="shared" si="30"/>
        <v>25785398</v>
      </c>
      <c r="M93" s="68">
        <f t="shared" si="30"/>
        <v>0</v>
      </c>
      <c r="N93" s="68">
        <f t="shared" si="30"/>
        <v>0</v>
      </c>
      <c r="O93" s="68">
        <f>+N93+M93+L93+K93</f>
        <v>57713342</v>
      </c>
      <c r="P93" s="68">
        <f t="shared" si="31"/>
        <v>0</v>
      </c>
      <c r="Q93" s="68">
        <f t="shared" si="31"/>
        <v>0</v>
      </c>
      <c r="R93" s="68">
        <f t="shared" si="31"/>
        <v>0</v>
      </c>
      <c r="S93" s="68">
        <f>+R93+Q93+P93</f>
        <v>0</v>
      </c>
      <c r="T93" s="68">
        <f>+S93+O93</f>
        <v>57713342</v>
      </c>
      <c r="U93" s="69">
        <f>+(O93/T93)*100</f>
        <v>100</v>
      </c>
      <c r="V93" s="70">
        <f>(+S93/T93)*100</f>
        <v>0</v>
      </c>
      <c r="W93" s="10"/>
    </row>
    <row r="94" spans="1:23" ht="27">
      <c r="A94" s="13"/>
      <c r="B94" s="64" t="s">
        <v>41</v>
      </c>
      <c r="C94" s="64" t="s">
        <v>52</v>
      </c>
      <c r="D94" s="65" t="s">
        <v>54</v>
      </c>
      <c r="E94" s="66" t="s">
        <v>56</v>
      </c>
      <c r="F94" s="64"/>
      <c r="G94" s="64"/>
      <c r="H94" s="62"/>
      <c r="I94" s="75" t="s">
        <v>37</v>
      </c>
      <c r="J94" s="67"/>
      <c r="K94" s="68">
        <f t="shared" si="30"/>
        <v>32998735</v>
      </c>
      <c r="L94" s="68">
        <f t="shared" si="30"/>
        <v>22476053</v>
      </c>
      <c r="M94" s="68">
        <f t="shared" si="30"/>
        <v>0</v>
      </c>
      <c r="N94" s="68">
        <f t="shared" si="30"/>
        <v>0</v>
      </c>
      <c r="O94" s="68">
        <f>+N94+M94+L94+K94</f>
        <v>55474788</v>
      </c>
      <c r="P94" s="68">
        <f t="shared" si="31"/>
        <v>0</v>
      </c>
      <c r="Q94" s="68">
        <f t="shared" si="31"/>
        <v>0</v>
      </c>
      <c r="R94" s="68">
        <f t="shared" si="31"/>
        <v>0</v>
      </c>
      <c r="S94" s="68">
        <f>+R94+Q94+P94</f>
        <v>0</v>
      </c>
      <c r="T94" s="68">
        <f>+S94+O94</f>
        <v>55474788</v>
      </c>
      <c r="U94" s="69">
        <f>+(O94/T94)*100</f>
        <v>100</v>
      </c>
      <c r="V94" s="70">
        <f>(+S94/T94)*100</f>
        <v>0</v>
      </c>
      <c r="W94" s="10"/>
    </row>
    <row r="95" spans="1:23" ht="27">
      <c r="A95" s="13"/>
      <c r="B95" s="64" t="s">
        <v>41</v>
      </c>
      <c r="C95" s="64" t="s">
        <v>52</v>
      </c>
      <c r="D95" s="65" t="s">
        <v>54</v>
      </c>
      <c r="E95" s="66" t="s">
        <v>56</v>
      </c>
      <c r="F95" s="64"/>
      <c r="G95" s="64"/>
      <c r="H95" s="62"/>
      <c r="I95" s="75" t="s">
        <v>38</v>
      </c>
      <c r="J95" s="67"/>
      <c r="K95" s="68">
        <f>+K103</f>
        <v>31925656</v>
      </c>
      <c r="L95" s="68">
        <f>+L103</f>
        <v>22371416</v>
      </c>
      <c r="M95" s="68">
        <f t="shared" si="30"/>
        <v>0</v>
      </c>
      <c r="N95" s="68">
        <f t="shared" si="30"/>
        <v>0</v>
      </c>
      <c r="O95" s="68">
        <f>+N95+M95+L95+K95</f>
        <v>54297072</v>
      </c>
      <c r="P95" s="68">
        <f t="shared" si="31"/>
        <v>0</v>
      </c>
      <c r="Q95" s="68">
        <f t="shared" si="31"/>
        <v>0</v>
      </c>
      <c r="R95" s="68">
        <f t="shared" si="31"/>
        <v>0</v>
      </c>
      <c r="S95" s="68">
        <f>+R95+Q95+P95</f>
        <v>0</v>
      </c>
      <c r="T95" s="68">
        <f>+S95+O95</f>
        <v>54297072</v>
      </c>
      <c r="U95" s="69">
        <f>+(O95/T95)*100</f>
        <v>100</v>
      </c>
      <c r="V95" s="70">
        <f>(+S95/T95)*100</f>
        <v>0</v>
      </c>
      <c r="W95" s="10"/>
    </row>
    <row r="96" spans="1:23" ht="27">
      <c r="A96" s="13"/>
      <c r="B96" s="64" t="s">
        <v>41</v>
      </c>
      <c r="C96" s="64" t="s">
        <v>52</v>
      </c>
      <c r="D96" s="65" t="s">
        <v>54</v>
      </c>
      <c r="E96" s="66" t="s">
        <v>56</v>
      </c>
      <c r="F96" s="64"/>
      <c r="G96" s="64"/>
      <c r="H96" s="62"/>
      <c r="I96" s="75" t="s">
        <v>39</v>
      </c>
      <c r="J96" s="67"/>
      <c r="K96" s="86">
        <f>ROUND(+K95/K92*100,1)</f>
        <v>100.3</v>
      </c>
      <c r="L96" s="86">
        <f>ROUND(+L95/L92*100,1)</f>
        <v>82.6</v>
      </c>
      <c r="M96" s="86">
        <f>_xlfn.IFERROR(ROUND(+M95/M92*100,1),0)</f>
        <v>0</v>
      </c>
      <c r="N96" s="86">
        <f>_xlfn.IFERROR(ROUND(+N95/N92*100,1),0)</f>
        <v>0</v>
      </c>
      <c r="O96" s="86">
        <f>ROUND(+O95/O92*100,1)</f>
        <v>92.1</v>
      </c>
      <c r="P96" s="86">
        <f aca="true" t="shared" si="32" ref="P96:S97">_xlfn.IFERROR(ROUND(+P95/P92*100,1),0)</f>
        <v>0</v>
      </c>
      <c r="Q96" s="86">
        <f t="shared" si="32"/>
        <v>0</v>
      </c>
      <c r="R96" s="86">
        <f t="shared" si="32"/>
        <v>0</v>
      </c>
      <c r="S96" s="86">
        <f t="shared" si="32"/>
        <v>0</v>
      </c>
      <c r="T96" s="86">
        <f>ROUND(+T95/T92*100,1)</f>
        <v>92.1</v>
      </c>
      <c r="U96" s="86"/>
      <c r="V96" s="87"/>
      <c r="W96" s="10"/>
    </row>
    <row r="97" spans="1:23" ht="27">
      <c r="A97" s="13"/>
      <c r="B97" s="64" t="s">
        <v>41</v>
      </c>
      <c r="C97" s="64" t="s">
        <v>52</v>
      </c>
      <c r="D97" s="65" t="s">
        <v>54</v>
      </c>
      <c r="E97" s="66" t="s">
        <v>56</v>
      </c>
      <c r="F97" s="64"/>
      <c r="G97" s="64"/>
      <c r="H97" s="62"/>
      <c r="I97" s="75" t="s">
        <v>40</v>
      </c>
      <c r="J97" s="67"/>
      <c r="K97" s="86">
        <f>ROUND(+K95/K93*100,1)</f>
        <v>100</v>
      </c>
      <c r="L97" s="86">
        <f>ROUND(+L95/L93*100,1)</f>
        <v>86.8</v>
      </c>
      <c r="M97" s="86">
        <f>_xlfn.IFERROR(ROUND(+M96/M93*100,1),0)</f>
        <v>0</v>
      </c>
      <c r="N97" s="86">
        <f>_xlfn.IFERROR(ROUND(+N96/N93*100,1),0)</f>
        <v>0</v>
      </c>
      <c r="O97" s="86">
        <f>ROUND(+O95/O93*100,1)</f>
        <v>94.1</v>
      </c>
      <c r="P97" s="86">
        <f t="shared" si="32"/>
        <v>0</v>
      </c>
      <c r="Q97" s="86">
        <f t="shared" si="32"/>
        <v>0</v>
      </c>
      <c r="R97" s="86">
        <f t="shared" si="32"/>
        <v>0</v>
      </c>
      <c r="S97" s="86">
        <f t="shared" si="32"/>
        <v>0</v>
      </c>
      <c r="T97" s="86">
        <f>ROUND(+T95/T93*100,1)</f>
        <v>94.1</v>
      </c>
      <c r="U97" s="86"/>
      <c r="V97" s="87"/>
      <c r="W97" s="10"/>
    </row>
    <row r="98" spans="1:23" ht="27">
      <c r="A98" s="13"/>
      <c r="B98" s="64"/>
      <c r="C98" s="64"/>
      <c r="D98" s="65"/>
      <c r="E98" s="66"/>
      <c r="F98" s="64"/>
      <c r="G98" s="64"/>
      <c r="H98" s="62"/>
      <c r="I98" s="75"/>
      <c r="J98" s="67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9"/>
      <c r="V98" s="70"/>
      <c r="W98" s="10"/>
    </row>
    <row r="99" spans="1:23" ht="27">
      <c r="A99" s="13"/>
      <c r="B99" s="64" t="s">
        <v>41</v>
      </c>
      <c r="C99" s="64" t="s">
        <v>52</v>
      </c>
      <c r="D99" s="65" t="s">
        <v>54</v>
      </c>
      <c r="E99" s="66" t="s">
        <v>56</v>
      </c>
      <c r="F99" s="64" t="s">
        <v>58</v>
      </c>
      <c r="G99" s="64"/>
      <c r="H99" s="62"/>
      <c r="I99" s="75" t="s">
        <v>59</v>
      </c>
      <c r="J99" s="67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9"/>
      <c r="V99" s="70"/>
      <c r="W99" s="10"/>
    </row>
    <row r="100" spans="1:23" ht="27">
      <c r="A100" s="13"/>
      <c r="B100" s="64" t="s">
        <v>41</v>
      </c>
      <c r="C100" s="64" t="s">
        <v>52</v>
      </c>
      <c r="D100" s="65" t="s">
        <v>54</v>
      </c>
      <c r="E100" s="66" t="s">
        <v>56</v>
      </c>
      <c r="F100" s="64" t="s">
        <v>58</v>
      </c>
      <c r="G100" s="64"/>
      <c r="H100" s="62"/>
      <c r="I100" s="75" t="s">
        <v>35</v>
      </c>
      <c r="J100" s="67"/>
      <c r="K100" s="68">
        <f aca="true" t="shared" si="33" ref="K100:N103">+K108</f>
        <v>31841523</v>
      </c>
      <c r="L100" s="68">
        <f t="shared" si="33"/>
        <v>27092773</v>
      </c>
      <c r="M100" s="68">
        <f t="shared" si="33"/>
        <v>0</v>
      </c>
      <c r="N100" s="68">
        <f t="shared" si="33"/>
        <v>0</v>
      </c>
      <c r="O100" s="68">
        <f>+N100+M100+L100+K100</f>
        <v>58934296</v>
      </c>
      <c r="P100" s="68">
        <f aca="true" t="shared" si="34" ref="P100:R103">+P108</f>
        <v>0</v>
      </c>
      <c r="Q100" s="68">
        <f t="shared" si="34"/>
        <v>0</v>
      </c>
      <c r="R100" s="68">
        <f t="shared" si="34"/>
        <v>0</v>
      </c>
      <c r="S100" s="68">
        <f>+R100+Q100+P100</f>
        <v>0</v>
      </c>
      <c r="T100" s="68">
        <f>+S100+O100</f>
        <v>58934296</v>
      </c>
      <c r="U100" s="69">
        <f>+(O100/T100)*100</f>
        <v>100</v>
      </c>
      <c r="V100" s="70">
        <f>(+S100/T100)*100</f>
        <v>0</v>
      </c>
      <c r="W100" s="10"/>
    </row>
    <row r="101" spans="1:23" ht="27">
      <c r="A101" s="13"/>
      <c r="B101" s="64" t="s">
        <v>41</v>
      </c>
      <c r="C101" s="64" t="s">
        <v>52</v>
      </c>
      <c r="D101" s="65" t="s">
        <v>54</v>
      </c>
      <c r="E101" s="66" t="s">
        <v>56</v>
      </c>
      <c r="F101" s="64" t="s">
        <v>58</v>
      </c>
      <c r="G101" s="64"/>
      <c r="H101" s="62"/>
      <c r="I101" s="75" t="s">
        <v>36</v>
      </c>
      <c r="J101" s="67"/>
      <c r="K101" s="68">
        <f t="shared" si="33"/>
        <v>31927944</v>
      </c>
      <c r="L101" s="68">
        <f t="shared" si="33"/>
        <v>25785398</v>
      </c>
      <c r="M101" s="68">
        <f t="shared" si="33"/>
        <v>0</v>
      </c>
      <c r="N101" s="68">
        <f t="shared" si="33"/>
        <v>0</v>
      </c>
      <c r="O101" s="68">
        <f>+N101+M101+L101+K101</f>
        <v>57713342</v>
      </c>
      <c r="P101" s="68">
        <f t="shared" si="34"/>
        <v>0</v>
      </c>
      <c r="Q101" s="68">
        <f t="shared" si="34"/>
        <v>0</v>
      </c>
      <c r="R101" s="68">
        <f t="shared" si="34"/>
        <v>0</v>
      </c>
      <c r="S101" s="68">
        <f>+R101+Q101+P101</f>
        <v>0</v>
      </c>
      <c r="T101" s="68">
        <f>+S101+O101</f>
        <v>57713342</v>
      </c>
      <c r="U101" s="69">
        <f>+(O101/T101)*100</f>
        <v>100</v>
      </c>
      <c r="V101" s="70">
        <f>(+S101/T101)*100</f>
        <v>0</v>
      </c>
      <c r="W101" s="10"/>
    </row>
    <row r="102" spans="1:23" ht="27">
      <c r="A102" s="13"/>
      <c r="B102" s="64" t="s">
        <v>41</v>
      </c>
      <c r="C102" s="64" t="s">
        <v>52</v>
      </c>
      <c r="D102" s="65" t="s">
        <v>54</v>
      </c>
      <c r="E102" s="66" t="s">
        <v>56</v>
      </c>
      <c r="F102" s="64" t="s">
        <v>58</v>
      </c>
      <c r="G102" s="64"/>
      <c r="H102" s="62"/>
      <c r="I102" s="75" t="s">
        <v>37</v>
      </c>
      <c r="J102" s="67"/>
      <c r="K102" s="68">
        <f t="shared" si="33"/>
        <v>32998735</v>
      </c>
      <c r="L102" s="68">
        <f t="shared" si="33"/>
        <v>22476053</v>
      </c>
      <c r="M102" s="68">
        <f t="shared" si="33"/>
        <v>0</v>
      </c>
      <c r="N102" s="68">
        <f t="shared" si="33"/>
        <v>0</v>
      </c>
      <c r="O102" s="68">
        <f>+N102+M102+L102+K102</f>
        <v>55474788</v>
      </c>
      <c r="P102" s="68">
        <f t="shared" si="34"/>
        <v>0</v>
      </c>
      <c r="Q102" s="68">
        <f t="shared" si="34"/>
        <v>0</v>
      </c>
      <c r="R102" s="68">
        <f t="shared" si="34"/>
        <v>0</v>
      </c>
      <c r="S102" s="68">
        <f>+R102+Q102+P102</f>
        <v>0</v>
      </c>
      <c r="T102" s="68">
        <f>+S102+O102</f>
        <v>55474788</v>
      </c>
      <c r="U102" s="69">
        <f>+(O102/T102)*100</f>
        <v>100</v>
      </c>
      <c r="V102" s="70">
        <f>(+S102/T102)*100</f>
        <v>0</v>
      </c>
      <c r="W102" s="10"/>
    </row>
    <row r="103" spans="1:23" ht="27">
      <c r="A103" s="13"/>
      <c r="B103" s="64" t="s">
        <v>41</v>
      </c>
      <c r="C103" s="64" t="s">
        <v>52</v>
      </c>
      <c r="D103" s="65" t="s">
        <v>54</v>
      </c>
      <c r="E103" s="66" t="s">
        <v>56</v>
      </c>
      <c r="F103" s="64" t="s">
        <v>58</v>
      </c>
      <c r="G103" s="64"/>
      <c r="H103" s="62"/>
      <c r="I103" s="75" t="s">
        <v>38</v>
      </c>
      <c r="J103" s="67"/>
      <c r="K103" s="68">
        <f>+K111</f>
        <v>31925656</v>
      </c>
      <c r="L103" s="68">
        <f>+L111</f>
        <v>22371416</v>
      </c>
      <c r="M103" s="68">
        <f t="shared" si="33"/>
        <v>0</v>
      </c>
      <c r="N103" s="68">
        <f t="shared" si="33"/>
        <v>0</v>
      </c>
      <c r="O103" s="68">
        <f>+N103+M103+L103+K103</f>
        <v>54297072</v>
      </c>
      <c r="P103" s="68">
        <f t="shared" si="34"/>
        <v>0</v>
      </c>
      <c r="Q103" s="68">
        <f t="shared" si="34"/>
        <v>0</v>
      </c>
      <c r="R103" s="68">
        <f t="shared" si="34"/>
        <v>0</v>
      </c>
      <c r="S103" s="68">
        <f>+R103+Q103+P103</f>
        <v>0</v>
      </c>
      <c r="T103" s="68">
        <f>+S103+O103</f>
        <v>54297072</v>
      </c>
      <c r="U103" s="69">
        <f>+(O103/T103)*100</f>
        <v>100</v>
      </c>
      <c r="V103" s="70">
        <f>(+S103/T103)*100</f>
        <v>0</v>
      </c>
      <c r="W103" s="10"/>
    </row>
    <row r="104" spans="1:23" ht="27">
      <c r="A104" s="13"/>
      <c r="B104" s="64" t="s">
        <v>41</v>
      </c>
      <c r="C104" s="64" t="s">
        <v>52</v>
      </c>
      <c r="D104" s="65" t="s">
        <v>54</v>
      </c>
      <c r="E104" s="66" t="s">
        <v>56</v>
      </c>
      <c r="F104" s="64" t="s">
        <v>58</v>
      </c>
      <c r="G104" s="64"/>
      <c r="H104" s="62"/>
      <c r="I104" s="75" t="s">
        <v>39</v>
      </c>
      <c r="J104" s="67"/>
      <c r="K104" s="86">
        <f>ROUND(+K103/K100*100,1)</f>
        <v>100.3</v>
      </c>
      <c r="L104" s="86">
        <f>ROUND(+L103/L100*100,1)</f>
        <v>82.6</v>
      </c>
      <c r="M104" s="86">
        <f>_xlfn.IFERROR(ROUND(+M103/M100*100,1),0)</f>
        <v>0</v>
      </c>
      <c r="N104" s="86">
        <f>_xlfn.IFERROR(ROUND(+N103/N100*100,1),0)</f>
        <v>0</v>
      </c>
      <c r="O104" s="86">
        <f>ROUND(+O103/O100*100,1)</f>
        <v>92.1</v>
      </c>
      <c r="P104" s="86">
        <f aca="true" t="shared" si="35" ref="P104:S106">_xlfn.IFERROR(ROUND(+P103/P100*100,1),0)</f>
        <v>0</v>
      </c>
      <c r="Q104" s="86">
        <f t="shared" si="35"/>
        <v>0</v>
      </c>
      <c r="R104" s="86">
        <f t="shared" si="35"/>
        <v>0</v>
      </c>
      <c r="S104" s="86">
        <f t="shared" si="35"/>
        <v>0</v>
      </c>
      <c r="T104" s="86">
        <f>ROUND(+T103/T100*100,1)</f>
        <v>92.1</v>
      </c>
      <c r="U104" s="86"/>
      <c r="V104" s="87"/>
      <c r="W104" s="10"/>
    </row>
    <row r="105" spans="1:23" ht="27">
      <c r="A105" s="13"/>
      <c r="B105" s="64" t="s">
        <v>41</v>
      </c>
      <c r="C105" s="64" t="s">
        <v>52</v>
      </c>
      <c r="D105" s="65" t="s">
        <v>54</v>
      </c>
      <c r="E105" s="66" t="s">
        <v>56</v>
      </c>
      <c r="F105" s="64" t="s">
        <v>58</v>
      </c>
      <c r="G105" s="64"/>
      <c r="H105" s="62"/>
      <c r="I105" s="75" t="s">
        <v>40</v>
      </c>
      <c r="J105" s="67"/>
      <c r="K105" s="86">
        <f>ROUND(+K103/K101*100,1)</f>
        <v>100</v>
      </c>
      <c r="L105" s="86">
        <f>ROUND(+L103/L101*100,1)</f>
        <v>86.8</v>
      </c>
      <c r="M105" s="86">
        <f>_xlfn.IFERROR(ROUND(+M104/M101*100,1),0)</f>
        <v>0</v>
      </c>
      <c r="N105" s="86">
        <f>_xlfn.IFERROR(ROUND(+N104/N101*100,1),0)</f>
        <v>0</v>
      </c>
      <c r="O105" s="86">
        <f>ROUND(+O103/O101*100,1)</f>
        <v>94.1</v>
      </c>
      <c r="P105" s="86">
        <f t="shared" si="35"/>
        <v>0</v>
      </c>
      <c r="Q105" s="86">
        <f t="shared" si="35"/>
        <v>0</v>
      </c>
      <c r="R105" s="86">
        <f t="shared" si="35"/>
        <v>0</v>
      </c>
      <c r="S105" s="86">
        <f t="shared" si="35"/>
        <v>0</v>
      </c>
      <c r="T105" s="86">
        <f>ROUND(+T103/T101*100,1)</f>
        <v>94.1</v>
      </c>
      <c r="U105" s="86"/>
      <c r="V105" s="87"/>
      <c r="W105" s="10"/>
    </row>
    <row r="106" spans="1:23" ht="27">
      <c r="A106" s="13"/>
      <c r="B106" s="64"/>
      <c r="C106" s="64"/>
      <c r="D106" s="65"/>
      <c r="E106" s="66"/>
      <c r="F106" s="64"/>
      <c r="G106" s="64"/>
      <c r="H106" s="62"/>
      <c r="I106" s="75"/>
      <c r="J106" s="67"/>
      <c r="K106" s="68"/>
      <c r="L106" s="68"/>
      <c r="M106" s="68"/>
      <c r="N106" s="68"/>
      <c r="O106" s="68"/>
      <c r="P106" s="68">
        <f t="shared" si="35"/>
        <v>0</v>
      </c>
      <c r="Q106" s="68">
        <f t="shared" si="35"/>
        <v>0</v>
      </c>
      <c r="R106" s="68">
        <f t="shared" si="35"/>
        <v>0</v>
      </c>
      <c r="S106" s="68">
        <f t="shared" si="35"/>
        <v>0</v>
      </c>
      <c r="T106" s="68"/>
      <c r="U106" s="69"/>
      <c r="V106" s="70"/>
      <c r="W106" s="10"/>
    </row>
    <row r="107" spans="1:23" ht="27">
      <c r="A107" s="13"/>
      <c r="B107" s="64" t="s">
        <v>41</v>
      </c>
      <c r="C107" s="64" t="s">
        <v>52</v>
      </c>
      <c r="D107" s="65" t="s">
        <v>54</v>
      </c>
      <c r="E107" s="66" t="s">
        <v>56</v>
      </c>
      <c r="F107" s="64" t="s">
        <v>58</v>
      </c>
      <c r="G107" s="64" t="s">
        <v>49</v>
      </c>
      <c r="H107" s="62"/>
      <c r="I107" s="75" t="s">
        <v>50</v>
      </c>
      <c r="J107" s="67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9"/>
      <c r="V107" s="70"/>
      <c r="W107" s="10"/>
    </row>
    <row r="108" spans="1:23" ht="27">
      <c r="A108" s="13"/>
      <c r="B108" s="64" t="s">
        <v>41</v>
      </c>
      <c r="C108" s="64" t="s">
        <v>52</v>
      </c>
      <c r="D108" s="65" t="s">
        <v>54</v>
      </c>
      <c r="E108" s="66" t="s">
        <v>56</v>
      </c>
      <c r="F108" s="64" t="s">
        <v>58</v>
      </c>
      <c r="G108" s="64" t="s">
        <v>49</v>
      </c>
      <c r="H108" s="62"/>
      <c r="I108" s="75" t="s">
        <v>35</v>
      </c>
      <c r="J108" s="67"/>
      <c r="K108" s="68">
        <v>31841523</v>
      </c>
      <c r="L108" s="68">
        <v>27092773</v>
      </c>
      <c r="M108" s="68">
        <v>0</v>
      </c>
      <c r="N108" s="68">
        <v>0</v>
      </c>
      <c r="O108" s="68">
        <v>58934296</v>
      </c>
      <c r="P108" s="68">
        <v>0</v>
      </c>
      <c r="Q108" s="68">
        <v>0</v>
      </c>
      <c r="R108" s="68">
        <v>0</v>
      </c>
      <c r="S108" s="68">
        <v>0</v>
      </c>
      <c r="T108" s="68">
        <v>58934296</v>
      </c>
      <c r="U108" s="69">
        <v>100</v>
      </c>
      <c r="V108" s="70">
        <v>0</v>
      </c>
      <c r="W108" s="10"/>
    </row>
    <row r="109" spans="1:23" ht="27">
      <c r="A109" s="13"/>
      <c r="B109" s="64" t="s">
        <v>41</v>
      </c>
      <c r="C109" s="64" t="s">
        <v>52</v>
      </c>
      <c r="D109" s="65" t="s">
        <v>54</v>
      </c>
      <c r="E109" s="66" t="s">
        <v>56</v>
      </c>
      <c r="F109" s="64" t="s">
        <v>58</v>
      </c>
      <c r="G109" s="64" t="s">
        <v>49</v>
      </c>
      <c r="H109" s="62"/>
      <c r="I109" s="75" t="s">
        <v>36</v>
      </c>
      <c r="J109" s="67"/>
      <c r="K109" s="68">
        <v>31927944</v>
      </c>
      <c r="L109" s="68">
        <v>25785398</v>
      </c>
      <c r="M109" s="68">
        <v>0</v>
      </c>
      <c r="N109" s="68">
        <v>0</v>
      </c>
      <c r="O109" s="68">
        <v>57713342</v>
      </c>
      <c r="P109" s="68"/>
      <c r="Q109" s="68"/>
      <c r="R109" s="68"/>
      <c r="S109" s="68">
        <v>0</v>
      </c>
      <c r="T109" s="68">
        <v>57713342</v>
      </c>
      <c r="U109" s="69">
        <v>100</v>
      </c>
      <c r="V109" s="70">
        <v>0</v>
      </c>
      <c r="W109" s="10"/>
    </row>
    <row r="110" spans="1:23" ht="27">
      <c r="A110" s="13"/>
      <c r="B110" s="64" t="s">
        <v>41</v>
      </c>
      <c r="C110" s="64" t="s">
        <v>52</v>
      </c>
      <c r="D110" s="65" t="s">
        <v>54</v>
      </c>
      <c r="E110" s="66" t="s">
        <v>56</v>
      </c>
      <c r="F110" s="64" t="s">
        <v>58</v>
      </c>
      <c r="G110" s="64" t="s">
        <v>49</v>
      </c>
      <c r="H110" s="62"/>
      <c r="I110" s="75" t="s">
        <v>37</v>
      </c>
      <c r="J110" s="67"/>
      <c r="K110" s="68">
        <v>32998735</v>
      </c>
      <c r="L110" s="68">
        <v>22476053</v>
      </c>
      <c r="M110" s="68"/>
      <c r="N110" s="68"/>
      <c r="O110" s="68">
        <v>55474788</v>
      </c>
      <c r="P110" s="68"/>
      <c r="Q110" s="68"/>
      <c r="R110" s="68"/>
      <c r="S110" s="68">
        <v>0</v>
      </c>
      <c r="T110" s="68">
        <v>55474788</v>
      </c>
      <c r="U110" s="69">
        <v>100</v>
      </c>
      <c r="V110" s="70">
        <v>0</v>
      </c>
      <c r="W110" s="10"/>
    </row>
    <row r="111" spans="1:23" ht="27">
      <c r="A111" s="13"/>
      <c r="B111" s="64" t="s">
        <v>41</v>
      </c>
      <c r="C111" s="64" t="s">
        <v>52</v>
      </c>
      <c r="D111" s="65" t="s">
        <v>54</v>
      </c>
      <c r="E111" s="66" t="s">
        <v>56</v>
      </c>
      <c r="F111" s="64" t="s">
        <v>58</v>
      </c>
      <c r="G111" s="64" t="s">
        <v>49</v>
      </c>
      <c r="H111" s="62"/>
      <c r="I111" s="75" t="s">
        <v>38</v>
      </c>
      <c r="J111" s="67"/>
      <c r="K111" s="68">
        <v>31925656</v>
      </c>
      <c r="L111" s="68">
        <v>22371416</v>
      </c>
      <c r="M111" s="68"/>
      <c r="N111" s="68"/>
      <c r="O111" s="68">
        <v>54297072</v>
      </c>
      <c r="P111" s="68"/>
      <c r="Q111" s="68"/>
      <c r="R111" s="68"/>
      <c r="S111" s="68">
        <v>0</v>
      </c>
      <c r="T111" s="68">
        <v>54297072</v>
      </c>
      <c r="U111" s="69">
        <v>100</v>
      </c>
      <c r="V111" s="70">
        <v>0</v>
      </c>
      <c r="W111" s="10"/>
    </row>
    <row r="112" spans="1:23" ht="27">
      <c r="A112" s="13"/>
      <c r="B112" s="64" t="s">
        <v>41</v>
      </c>
      <c r="C112" s="64" t="s">
        <v>52</v>
      </c>
      <c r="D112" s="65" t="s">
        <v>54</v>
      </c>
      <c r="E112" s="66" t="s">
        <v>56</v>
      </c>
      <c r="F112" s="64" t="s">
        <v>58</v>
      </c>
      <c r="G112" s="64" t="s">
        <v>49</v>
      </c>
      <c r="H112" s="62"/>
      <c r="I112" s="75" t="s">
        <v>39</v>
      </c>
      <c r="J112" s="67"/>
      <c r="K112" s="86">
        <f>ROUND(+K111/K108*100,1)</f>
        <v>100.3</v>
      </c>
      <c r="L112" s="86">
        <f>ROUND(+L111/L108*100,1)</f>
        <v>82.6</v>
      </c>
      <c r="M112" s="86">
        <f>_xlfn.IFERROR(ROUND(+M111/M108*100,1),0)</f>
        <v>0</v>
      </c>
      <c r="N112" s="86">
        <f>_xlfn.IFERROR(ROUND(+N111/N108*100,1),0)</f>
        <v>0</v>
      </c>
      <c r="O112" s="86">
        <f>ROUND(+O111/O108*100,1)</f>
        <v>92.1</v>
      </c>
      <c r="P112" s="86">
        <f aca="true" t="shared" si="36" ref="P112:S113">_xlfn.IFERROR(ROUND(+P111/P108*100,1),0)</f>
        <v>0</v>
      </c>
      <c r="Q112" s="86">
        <f t="shared" si="36"/>
        <v>0</v>
      </c>
      <c r="R112" s="86">
        <f t="shared" si="36"/>
        <v>0</v>
      </c>
      <c r="S112" s="86">
        <f t="shared" si="36"/>
        <v>0</v>
      </c>
      <c r="T112" s="86">
        <f>ROUND(+T111/T108*100,1)</f>
        <v>92.1</v>
      </c>
      <c r="U112" s="86"/>
      <c r="V112" s="87"/>
      <c r="W112" s="10"/>
    </row>
    <row r="113" spans="1:23" ht="27">
      <c r="A113" s="13"/>
      <c r="B113" s="64" t="s">
        <v>41</v>
      </c>
      <c r="C113" s="64" t="s">
        <v>52</v>
      </c>
      <c r="D113" s="65" t="s">
        <v>54</v>
      </c>
      <c r="E113" s="66" t="s">
        <v>56</v>
      </c>
      <c r="F113" s="64" t="s">
        <v>58</v>
      </c>
      <c r="G113" s="64" t="s">
        <v>49</v>
      </c>
      <c r="H113" s="62"/>
      <c r="I113" s="75" t="s">
        <v>40</v>
      </c>
      <c r="J113" s="67"/>
      <c r="K113" s="86">
        <f>ROUND(+K111/K109*100,1)</f>
        <v>100</v>
      </c>
      <c r="L113" s="86">
        <f>ROUND(+L111/L109*100,1)</f>
        <v>86.8</v>
      </c>
      <c r="M113" s="86">
        <f>_xlfn.IFERROR(ROUND(+M112/M109*100,1),0)</f>
        <v>0</v>
      </c>
      <c r="N113" s="86">
        <f>_xlfn.IFERROR(ROUND(+N112/N109*100,1),0)</f>
        <v>0</v>
      </c>
      <c r="O113" s="86">
        <f>ROUND(+O111/O109*100,1)</f>
        <v>94.1</v>
      </c>
      <c r="P113" s="86">
        <f t="shared" si="36"/>
        <v>0</v>
      </c>
      <c r="Q113" s="86">
        <f t="shared" si="36"/>
        <v>0</v>
      </c>
      <c r="R113" s="86">
        <f t="shared" si="36"/>
        <v>0</v>
      </c>
      <c r="S113" s="86">
        <f t="shared" si="36"/>
        <v>0</v>
      </c>
      <c r="T113" s="86">
        <f>ROUND(+T111/T109*100,1)</f>
        <v>94.1</v>
      </c>
      <c r="U113" s="86"/>
      <c r="V113" s="87"/>
      <c r="W113" s="10"/>
    </row>
    <row r="114" spans="1:23" ht="27">
      <c r="A114" s="13"/>
      <c r="B114" s="64"/>
      <c r="C114" s="64"/>
      <c r="D114" s="65"/>
      <c r="E114" s="66"/>
      <c r="F114" s="64"/>
      <c r="G114" s="64"/>
      <c r="H114" s="62"/>
      <c r="I114" s="75"/>
      <c r="J114" s="67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9"/>
      <c r="V114" s="70"/>
      <c r="W114" s="10"/>
    </row>
    <row r="115" spans="1:23" ht="27">
      <c r="A115" s="13"/>
      <c r="B115" s="64"/>
      <c r="C115" s="64"/>
      <c r="D115" s="65"/>
      <c r="E115" s="66"/>
      <c r="F115" s="64"/>
      <c r="G115" s="64"/>
      <c r="H115" s="62"/>
      <c r="I115" s="75"/>
      <c r="J115" s="67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9"/>
      <c r="V115" s="70"/>
      <c r="W115" s="10"/>
    </row>
    <row r="116" spans="1:23" ht="27">
      <c r="A116" s="13"/>
      <c r="B116" s="64" t="s">
        <v>41</v>
      </c>
      <c r="C116" s="64" t="s">
        <v>52</v>
      </c>
      <c r="D116" s="65" t="s">
        <v>54</v>
      </c>
      <c r="E116" s="66" t="s">
        <v>60</v>
      </c>
      <c r="F116" s="64"/>
      <c r="G116" s="64"/>
      <c r="H116" s="62"/>
      <c r="I116" s="75" t="s">
        <v>61</v>
      </c>
      <c r="J116" s="67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9"/>
      <c r="V116" s="70"/>
      <c r="W116" s="10"/>
    </row>
    <row r="117" spans="1:23" ht="27">
      <c r="A117" s="13"/>
      <c r="B117" s="64" t="s">
        <v>41</v>
      </c>
      <c r="C117" s="64" t="s">
        <v>52</v>
      </c>
      <c r="D117" s="65" t="s">
        <v>54</v>
      </c>
      <c r="E117" s="66" t="s">
        <v>60</v>
      </c>
      <c r="F117" s="64"/>
      <c r="G117" s="64"/>
      <c r="H117" s="62"/>
      <c r="I117" s="75" t="s">
        <v>35</v>
      </c>
      <c r="J117" s="67"/>
      <c r="K117" s="68">
        <f>+K125+K141+K157+K173</f>
        <v>0</v>
      </c>
      <c r="L117" s="68">
        <f>+L125+L141+L157+L173</f>
        <v>0</v>
      </c>
      <c r="M117" s="68">
        <f>+M125+M141+M157+M173</f>
        <v>0</v>
      </c>
      <c r="N117" s="68">
        <f>+N125+N141+N157+N173</f>
        <v>0</v>
      </c>
      <c r="O117" s="68">
        <f>+N117+M117+L117+K117</f>
        <v>0</v>
      </c>
      <c r="P117" s="68">
        <f>+P125+P141+P157+P173</f>
        <v>0</v>
      </c>
      <c r="Q117" s="68">
        <f>+Q125+Q141+Q157+Q173</f>
        <v>0</v>
      </c>
      <c r="R117" s="68">
        <f>+R125+R141+R157+R173</f>
        <v>629500000</v>
      </c>
      <c r="S117" s="68">
        <f>+R117+Q117+P117</f>
        <v>629500000</v>
      </c>
      <c r="T117" s="68">
        <f>+S117+O117</f>
        <v>629500000</v>
      </c>
      <c r="U117" s="69">
        <f>+(O117/T117)*100</f>
        <v>0</v>
      </c>
      <c r="V117" s="70">
        <f>(+S117/T117)*100</f>
        <v>100</v>
      </c>
      <c r="W117" s="10"/>
    </row>
    <row r="118" spans="1:23" ht="27">
      <c r="A118" s="13"/>
      <c r="B118" s="64" t="s">
        <v>41</v>
      </c>
      <c r="C118" s="64" t="s">
        <v>52</v>
      </c>
      <c r="D118" s="65" t="s">
        <v>54</v>
      </c>
      <c r="E118" s="66" t="s">
        <v>60</v>
      </c>
      <c r="F118" s="64"/>
      <c r="G118" s="64"/>
      <c r="H118" s="62"/>
      <c r="I118" s="75" t="s">
        <v>36</v>
      </c>
      <c r="J118" s="67"/>
      <c r="K118" s="68">
        <f aca="true" t="shared" si="37" ref="K118:N120">+K126+K142+K158+K174</f>
        <v>0</v>
      </c>
      <c r="L118" s="68">
        <f t="shared" si="37"/>
        <v>0</v>
      </c>
      <c r="M118" s="68">
        <f t="shared" si="37"/>
        <v>0</v>
      </c>
      <c r="N118" s="68">
        <f t="shared" si="37"/>
        <v>0</v>
      </c>
      <c r="O118" s="68">
        <f>+N118+M118+L118+K118</f>
        <v>0</v>
      </c>
      <c r="P118" s="68">
        <f aca="true" t="shared" si="38" ref="P118:R120">+P126+P142+P158+P174</f>
        <v>0</v>
      </c>
      <c r="Q118" s="68">
        <f t="shared" si="38"/>
        <v>0</v>
      </c>
      <c r="R118" s="68">
        <f t="shared" si="38"/>
        <v>1399400000</v>
      </c>
      <c r="S118" s="68">
        <f>+R118+Q118+P118</f>
        <v>1399400000</v>
      </c>
      <c r="T118" s="68">
        <f>+S118+O118</f>
        <v>1399400000</v>
      </c>
      <c r="U118" s="69">
        <f>+(O118/T118)*100</f>
        <v>0</v>
      </c>
      <c r="V118" s="70">
        <f>(+S118/T118)*100</f>
        <v>100</v>
      </c>
      <c r="W118" s="10"/>
    </row>
    <row r="119" spans="1:23" ht="27">
      <c r="A119" s="13"/>
      <c r="B119" s="64" t="s">
        <v>41</v>
      </c>
      <c r="C119" s="64" t="s">
        <v>52</v>
      </c>
      <c r="D119" s="65" t="s">
        <v>54</v>
      </c>
      <c r="E119" s="66" t="s">
        <v>60</v>
      </c>
      <c r="F119" s="64"/>
      <c r="G119" s="64"/>
      <c r="H119" s="62"/>
      <c r="I119" s="75" t="s">
        <v>37</v>
      </c>
      <c r="J119" s="67"/>
      <c r="K119" s="68">
        <f t="shared" si="37"/>
        <v>0</v>
      </c>
      <c r="L119" s="68">
        <f t="shared" si="37"/>
        <v>0</v>
      </c>
      <c r="M119" s="68">
        <f t="shared" si="37"/>
        <v>0</v>
      </c>
      <c r="N119" s="68">
        <f t="shared" si="37"/>
        <v>0</v>
      </c>
      <c r="O119" s="68">
        <f>+N119+M119+L119+K119</f>
        <v>0</v>
      </c>
      <c r="P119" s="68">
        <f t="shared" si="38"/>
        <v>0</v>
      </c>
      <c r="Q119" s="68">
        <f t="shared" si="38"/>
        <v>0</v>
      </c>
      <c r="R119" s="68">
        <f t="shared" si="38"/>
        <v>1399400000</v>
      </c>
      <c r="S119" s="68">
        <f>+R119+Q119+P119</f>
        <v>1399400000</v>
      </c>
      <c r="T119" s="68">
        <f>+S119+O119</f>
        <v>1399400000</v>
      </c>
      <c r="U119" s="69">
        <f>+(O119/T119)*100</f>
        <v>0</v>
      </c>
      <c r="V119" s="70">
        <f>(+S119/T119)*100</f>
        <v>100</v>
      </c>
      <c r="W119" s="10"/>
    </row>
    <row r="120" spans="1:23" ht="27">
      <c r="A120" s="13"/>
      <c r="B120" s="64" t="s">
        <v>41</v>
      </c>
      <c r="C120" s="64" t="s">
        <v>52</v>
      </c>
      <c r="D120" s="65" t="s">
        <v>54</v>
      </c>
      <c r="E120" s="66" t="s">
        <v>60</v>
      </c>
      <c r="F120" s="64"/>
      <c r="G120" s="64"/>
      <c r="H120" s="62"/>
      <c r="I120" s="75" t="s">
        <v>38</v>
      </c>
      <c r="J120" s="67"/>
      <c r="K120" s="68">
        <f t="shared" si="37"/>
        <v>0</v>
      </c>
      <c r="L120" s="68">
        <f t="shared" si="37"/>
        <v>0</v>
      </c>
      <c r="M120" s="68">
        <f t="shared" si="37"/>
        <v>0</v>
      </c>
      <c r="N120" s="68">
        <f t="shared" si="37"/>
        <v>0</v>
      </c>
      <c r="O120" s="68">
        <f>+N120+M120+L120+K120</f>
        <v>0</v>
      </c>
      <c r="P120" s="68">
        <f t="shared" si="38"/>
        <v>0</v>
      </c>
      <c r="Q120" s="68">
        <f t="shared" si="38"/>
        <v>0</v>
      </c>
      <c r="R120" s="68">
        <f t="shared" si="38"/>
        <v>1399400000</v>
      </c>
      <c r="S120" s="68">
        <f>+R120+Q120+P120</f>
        <v>1399400000</v>
      </c>
      <c r="T120" s="68">
        <f>+S120+O120</f>
        <v>1399400000</v>
      </c>
      <c r="U120" s="69">
        <f>+(O120/T120)*100</f>
        <v>0</v>
      </c>
      <c r="V120" s="70">
        <f>(+S120/T120)*100</f>
        <v>100</v>
      </c>
      <c r="W120" s="10"/>
    </row>
    <row r="121" spans="1:23" ht="27">
      <c r="A121" s="13"/>
      <c r="B121" s="64" t="s">
        <v>41</v>
      </c>
      <c r="C121" s="64" t="s">
        <v>52</v>
      </c>
      <c r="D121" s="65" t="s">
        <v>54</v>
      </c>
      <c r="E121" s="66" t="s">
        <v>60</v>
      </c>
      <c r="F121" s="64"/>
      <c r="G121" s="64"/>
      <c r="H121" s="62"/>
      <c r="I121" s="75" t="s">
        <v>39</v>
      </c>
      <c r="J121" s="67"/>
      <c r="K121" s="86">
        <f aca="true" t="shared" si="39" ref="K121:Q121">_xlfn.IFERROR(ROUND(+K120/K117*100,1),0)</f>
        <v>0</v>
      </c>
      <c r="L121" s="86">
        <f t="shared" si="39"/>
        <v>0</v>
      </c>
      <c r="M121" s="86">
        <f t="shared" si="39"/>
        <v>0</v>
      </c>
      <c r="N121" s="86">
        <f t="shared" si="39"/>
        <v>0</v>
      </c>
      <c r="O121" s="86">
        <f t="shared" si="39"/>
        <v>0</v>
      </c>
      <c r="P121" s="86">
        <f t="shared" si="39"/>
        <v>0</v>
      </c>
      <c r="Q121" s="86">
        <f t="shared" si="39"/>
        <v>0</v>
      </c>
      <c r="R121" s="86">
        <f>ROUND(+R120/R117*100,1)</f>
        <v>222.3</v>
      </c>
      <c r="S121" s="86">
        <f>ROUND(+S120/S117*100,1)</f>
        <v>222.3</v>
      </c>
      <c r="T121" s="86">
        <f>ROUND(+T120/T117*100,1)</f>
        <v>222.3</v>
      </c>
      <c r="U121" s="86"/>
      <c r="V121" s="87"/>
      <c r="W121" s="10"/>
    </row>
    <row r="122" spans="1:23" ht="27">
      <c r="A122" s="13"/>
      <c r="B122" s="64" t="s">
        <v>41</v>
      </c>
      <c r="C122" s="64" t="s">
        <v>52</v>
      </c>
      <c r="D122" s="65" t="s">
        <v>54</v>
      </c>
      <c r="E122" s="66" t="s">
        <v>60</v>
      </c>
      <c r="F122" s="64"/>
      <c r="G122" s="64"/>
      <c r="H122" s="62"/>
      <c r="I122" s="75" t="s">
        <v>40</v>
      </c>
      <c r="J122" s="67"/>
      <c r="K122" s="86">
        <f aca="true" t="shared" si="40" ref="K122:Q122">_xlfn.IFERROR(ROUND(+K121/K118*100,1),0)</f>
        <v>0</v>
      </c>
      <c r="L122" s="86">
        <f t="shared" si="40"/>
        <v>0</v>
      </c>
      <c r="M122" s="86">
        <f t="shared" si="40"/>
        <v>0</v>
      </c>
      <c r="N122" s="86">
        <f t="shared" si="40"/>
        <v>0</v>
      </c>
      <c r="O122" s="86">
        <f t="shared" si="40"/>
        <v>0</v>
      </c>
      <c r="P122" s="86">
        <f t="shared" si="40"/>
        <v>0</v>
      </c>
      <c r="Q122" s="86">
        <f t="shared" si="40"/>
        <v>0</v>
      </c>
      <c r="R122" s="86">
        <f>ROUND(+R120/R118*100,1)</f>
        <v>100</v>
      </c>
      <c r="S122" s="86">
        <f>ROUND(+S120/S118*100,1)</f>
        <v>100</v>
      </c>
      <c r="T122" s="86">
        <f>ROUND(+T120/T118*100,1)</f>
        <v>100</v>
      </c>
      <c r="U122" s="86"/>
      <c r="V122" s="87"/>
      <c r="W122" s="10"/>
    </row>
    <row r="123" spans="1:23" ht="27">
      <c r="A123" s="13"/>
      <c r="B123" s="64"/>
      <c r="C123" s="64"/>
      <c r="D123" s="65"/>
      <c r="E123" s="66"/>
      <c r="F123" s="64"/>
      <c r="G123" s="64"/>
      <c r="H123" s="62"/>
      <c r="I123" s="75"/>
      <c r="J123" s="67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9"/>
      <c r="V123" s="70"/>
      <c r="W123" s="10"/>
    </row>
    <row r="124" spans="1:23" ht="27">
      <c r="A124" s="13"/>
      <c r="B124" s="64" t="s">
        <v>41</v>
      </c>
      <c r="C124" s="64" t="s">
        <v>52</v>
      </c>
      <c r="D124" s="65" t="s">
        <v>54</v>
      </c>
      <c r="E124" s="66" t="s">
        <v>60</v>
      </c>
      <c r="F124" s="64" t="s">
        <v>62</v>
      </c>
      <c r="G124" s="64"/>
      <c r="H124" s="62"/>
      <c r="I124" s="75" t="s">
        <v>63</v>
      </c>
      <c r="J124" s="67"/>
      <c r="K124" s="68"/>
      <c r="L124" s="68"/>
      <c r="M124" s="68"/>
      <c r="N124" s="68"/>
      <c r="O124" s="68"/>
      <c r="P124" s="68"/>
      <c r="Q124" s="68"/>
      <c r="R124" s="68"/>
      <c r="S124" s="68">
        <f>+R124+Q124+P124</f>
        <v>0</v>
      </c>
      <c r="T124" s="68"/>
      <c r="U124" s="69"/>
      <c r="V124" s="70"/>
      <c r="W124" s="10"/>
    </row>
    <row r="125" spans="1:23" ht="27">
      <c r="A125" s="13"/>
      <c r="B125" s="64" t="s">
        <v>41</v>
      </c>
      <c r="C125" s="64" t="s">
        <v>52</v>
      </c>
      <c r="D125" s="65" t="s">
        <v>54</v>
      </c>
      <c r="E125" s="66" t="s">
        <v>60</v>
      </c>
      <c r="F125" s="64" t="s">
        <v>62</v>
      </c>
      <c r="G125" s="64"/>
      <c r="H125" s="62"/>
      <c r="I125" s="75" t="s">
        <v>35</v>
      </c>
      <c r="J125" s="67"/>
      <c r="K125" s="68">
        <f>+K133</f>
        <v>0</v>
      </c>
      <c r="L125" s="68">
        <f>+L133</f>
        <v>0</v>
      </c>
      <c r="M125" s="68">
        <f>+M133</f>
        <v>0</v>
      </c>
      <c r="N125" s="68">
        <f>+N133</f>
        <v>0</v>
      </c>
      <c r="O125" s="68">
        <f>+N125+M125+L125+K125</f>
        <v>0</v>
      </c>
      <c r="P125" s="68">
        <f aca="true" t="shared" si="41" ref="P125:R128">+P133</f>
        <v>0</v>
      </c>
      <c r="Q125" s="68">
        <f t="shared" si="41"/>
        <v>0</v>
      </c>
      <c r="R125" s="68">
        <f t="shared" si="41"/>
        <v>385700000</v>
      </c>
      <c r="S125" s="68">
        <f>+R125+Q125+P125</f>
        <v>385700000</v>
      </c>
      <c r="T125" s="68">
        <f>+S125+O125</f>
        <v>385700000</v>
      </c>
      <c r="U125" s="69">
        <f>+(O125/T125)*100</f>
        <v>0</v>
      </c>
      <c r="V125" s="70">
        <f>(+S125/T125)*100</f>
        <v>100</v>
      </c>
      <c r="W125" s="10"/>
    </row>
    <row r="126" spans="1:23" ht="27">
      <c r="A126" s="13"/>
      <c r="B126" s="64" t="s">
        <v>41</v>
      </c>
      <c r="C126" s="64" t="s">
        <v>52</v>
      </c>
      <c r="D126" s="65" t="s">
        <v>54</v>
      </c>
      <c r="E126" s="66" t="s">
        <v>60</v>
      </c>
      <c r="F126" s="64" t="s">
        <v>62</v>
      </c>
      <c r="G126" s="64"/>
      <c r="H126" s="62"/>
      <c r="I126" s="75" t="s">
        <v>36</v>
      </c>
      <c r="J126" s="67"/>
      <c r="K126" s="68">
        <f aca="true" t="shared" si="42" ref="K126:N128">+K134</f>
        <v>0</v>
      </c>
      <c r="L126" s="68">
        <f t="shared" si="42"/>
        <v>0</v>
      </c>
      <c r="M126" s="68">
        <f t="shared" si="42"/>
        <v>0</v>
      </c>
      <c r="N126" s="68">
        <f t="shared" si="42"/>
        <v>0</v>
      </c>
      <c r="O126" s="68">
        <f>+N126+M126+L126+K126</f>
        <v>0</v>
      </c>
      <c r="P126" s="68">
        <f t="shared" si="41"/>
        <v>0</v>
      </c>
      <c r="Q126" s="68">
        <f t="shared" si="41"/>
        <v>0</v>
      </c>
      <c r="R126" s="68">
        <f t="shared" si="41"/>
        <v>705700000</v>
      </c>
      <c r="S126" s="68">
        <f>+R126+Q126+P126</f>
        <v>705700000</v>
      </c>
      <c r="T126" s="68">
        <f>+S126+O126</f>
        <v>705700000</v>
      </c>
      <c r="U126" s="69">
        <f>+(O126/T126)*100</f>
        <v>0</v>
      </c>
      <c r="V126" s="70">
        <f>(+S126/T126)*100</f>
        <v>100</v>
      </c>
      <c r="W126" s="10"/>
    </row>
    <row r="127" spans="1:23" ht="27">
      <c r="A127" s="13"/>
      <c r="B127" s="64" t="s">
        <v>41</v>
      </c>
      <c r="C127" s="64" t="s">
        <v>52</v>
      </c>
      <c r="D127" s="65" t="s">
        <v>54</v>
      </c>
      <c r="E127" s="66" t="s">
        <v>60</v>
      </c>
      <c r="F127" s="64" t="s">
        <v>62</v>
      </c>
      <c r="G127" s="64"/>
      <c r="H127" s="62"/>
      <c r="I127" s="75" t="s">
        <v>37</v>
      </c>
      <c r="J127" s="67"/>
      <c r="K127" s="68">
        <f t="shared" si="42"/>
        <v>0</v>
      </c>
      <c r="L127" s="68">
        <f t="shared" si="42"/>
        <v>0</v>
      </c>
      <c r="M127" s="68">
        <f t="shared" si="42"/>
        <v>0</v>
      </c>
      <c r="N127" s="68">
        <f t="shared" si="42"/>
        <v>0</v>
      </c>
      <c r="O127" s="68">
        <f>+N127+M127+L127+K127</f>
        <v>0</v>
      </c>
      <c r="P127" s="68">
        <f t="shared" si="41"/>
        <v>0</v>
      </c>
      <c r="Q127" s="68">
        <f t="shared" si="41"/>
        <v>0</v>
      </c>
      <c r="R127" s="68">
        <f t="shared" si="41"/>
        <v>705700000</v>
      </c>
      <c r="S127" s="68">
        <f>+R127+Q127+P127</f>
        <v>705700000</v>
      </c>
      <c r="T127" s="68">
        <f>+S127+O127</f>
        <v>705700000</v>
      </c>
      <c r="U127" s="69">
        <f>+(O127/T127)*100</f>
        <v>0</v>
      </c>
      <c r="V127" s="70">
        <f>(+S127/T127)*100</f>
        <v>100</v>
      </c>
      <c r="W127" s="10"/>
    </row>
    <row r="128" spans="1:23" ht="27">
      <c r="A128" s="13"/>
      <c r="B128" s="64" t="s">
        <v>41</v>
      </c>
      <c r="C128" s="64" t="s">
        <v>52</v>
      </c>
      <c r="D128" s="65" t="s">
        <v>54</v>
      </c>
      <c r="E128" s="66" t="s">
        <v>60</v>
      </c>
      <c r="F128" s="64" t="s">
        <v>62</v>
      </c>
      <c r="G128" s="64"/>
      <c r="H128" s="62"/>
      <c r="I128" s="75" t="s">
        <v>38</v>
      </c>
      <c r="J128" s="67"/>
      <c r="K128" s="68">
        <f t="shared" si="42"/>
        <v>0</v>
      </c>
      <c r="L128" s="68">
        <f t="shared" si="42"/>
        <v>0</v>
      </c>
      <c r="M128" s="68">
        <f t="shared" si="42"/>
        <v>0</v>
      </c>
      <c r="N128" s="68">
        <f t="shared" si="42"/>
        <v>0</v>
      </c>
      <c r="O128" s="68">
        <f>+N128+M128+L128+K128</f>
        <v>0</v>
      </c>
      <c r="P128" s="68">
        <f t="shared" si="41"/>
        <v>0</v>
      </c>
      <c r="Q128" s="68">
        <f t="shared" si="41"/>
        <v>0</v>
      </c>
      <c r="R128" s="68">
        <f t="shared" si="41"/>
        <v>705700000</v>
      </c>
      <c r="S128" s="68">
        <f>+R128+Q128+P128</f>
        <v>705700000</v>
      </c>
      <c r="T128" s="68">
        <f>+S128+O128</f>
        <v>705700000</v>
      </c>
      <c r="U128" s="69">
        <f>+(O128/T128)*100</f>
        <v>0</v>
      </c>
      <c r="V128" s="70">
        <f>(+S128/T128)*100</f>
        <v>100</v>
      </c>
      <c r="W128" s="10"/>
    </row>
    <row r="129" spans="1:23" ht="27">
      <c r="A129" s="13"/>
      <c r="B129" s="64" t="s">
        <v>41</v>
      </c>
      <c r="C129" s="64" t="s">
        <v>52</v>
      </c>
      <c r="D129" s="65" t="s">
        <v>54</v>
      </c>
      <c r="E129" s="66" t="s">
        <v>60</v>
      </c>
      <c r="F129" s="64" t="s">
        <v>62</v>
      </c>
      <c r="G129" s="64"/>
      <c r="H129" s="62"/>
      <c r="I129" s="75" t="s">
        <v>39</v>
      </c>
      <c r="J129" s="67"/>
      <c r="K129" s="86">
        <f aca="true" t="shared" si="43" ref="K129:Q129">_xlfn.IFERROR(ROUND(+K128/K125*100,1),0)</f>
        <v>0</v>
      </c>
      <c r="L129" s="86">
        <f t="shared" si="43"/>
        <v>0</v>
      </c>
      <c r="M129" s="86">
        <f t="shared" si="43"/>
        <v>0</v>
      </c>
      <c r="N129" s="86">
        <f t="shared" si="43"/>
        <v>0</v>
      </c>
      <c r="O129" s="86">
        <f t="shared" si="43"/>
        <v>0</v>
      </c>
      <c r="P129" s="86">
        <f t="shared" si="43"/>
        <v>0</v>
      </c>
      <c r="Q129" s="86">
        <f t="shared" si="43"/>
        <v>0</v>
      </c>
      <c r="R129" s="86">
        <f>ROUND(+R128/R125*100,1)</f>
        <v>183</v>
      </c>
      <c r="S129" s="86">
        <f>ROUND(+S128/S125*100,1)</f>
        <v>183</v>
      </c>
      <c r="T129" s="86">
        <f>ROUND(+T128/T125*100,1)</f>
        <v>183</v>
      </c>
      <c r="U129" s="86"/>
      <c r="V129" s="87"/>
      <c r="W129" s="10"/>
    </row>
    <row r="130" spans="1:23" ht="27">
      <c r="A130" s="13"/>
      <c r="B130" s="64" t="s">
        <v>41</v>
      </c>
      <c r="C130" s="64" t="s">
        <v>52</v>
      </c>
      <c r="D130" s="65" t="s">
        <v>54</v>
      </c>
      <c r="E130" s="66" t="s">
        <v>60</v>
      </c>
      <c r="F130" s="64" t="s">
        <v>62</v>
      </c>
      <c r="G130" s="64"/>
      <c r="H130" s="62"/>
      <c r="I130" s="75" t="s">
        <v>40</v>
      </c>
      <c r="J130" s="67"/>
      <c r="K130" s="86">
        <f aca="true" t="shared" si="44" ref="K130:Q130">_xlfn.IFERROR(ROUND(+K129/K126*100,1),0)</f>
        <v>0</v>
      </c>
      <c r="L130" s="86">
        <f t="shared" si="44"/>
        <v>0</v>
      </c>
      <c r="M130" s="86">
        <f t="shared" si="44"/>
        <v>0</v>
      </c>
      <c r="N130" s="86">
        <f t="shared" si="44"/>
        <v>0</v>
      </c>
      <c r="O130" s="86">
        <f t="shared" si="44"/>
        <v>0</v>
      </c>
      <c r="P130" s="86">
        <f t="shared" si="44"/>
        <v>0</v>
      </c>
      <c r="Q130" s="86">
        <f t="shared" si="44"/>
        <v>0</v>
      </c>
      <c r="R130" s="86">
        <f>ROUND(+R128/R126*100,1)</f>
        <v>100</v>
      </c>
      <c r="S130" s="86">
        <f>ROUND(+S128/S126*100,1)</f>
        <v>100</v>
      </c>
      <c r="T130" s="86">
        <f>ROUND(+T128/T126*100,1)</f>
        <v>100</v>
      </c>
      <c r="U130" s="86"/>
      <c r="V130" s="87"/>
      <c r="W130" s="10"/>
    </row>
    <row r="131" spans="1:23" ht="27">
      <c r="A131" s="13"/>
      <c r="B131" s="64"/>
      <c r="C131" s="64"/>
      <c r="D131" s="65"/>
      <c r="E131" s="66"/>
      <c r="F131" s="64"/>
      <c r="G131" s="64"/>
      <c r="H131" s="62"/>
      <c r="I131" s="75"/>
      <c r="J131" s="67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9"/>
      <c r="V131" s="70"/>
      <c r="W131" s="10"/>
    </row>
    <row r="132" spans="1:23" ht="54">
      <c r="A132" s="13"/>
      <c r="B132" s="64" t="s">
        <v>41</v>
      </c>
      <c r="C132" s="64" t="s">
        <v>52</v>
      </c>
      <c r="D132" s="65" t="s">
        <v>54</v>
      </c>
      <c r="E132" s="66" t="s">
        <v>60</v>
      </c>
      <c r="F132" s="64" t="s">
        <v>62</v>
      </c>
      <c r="G132" s="64" t="s">
        <v>49</v>
      </c>
      <c r="H132" s="62"/>
      <c r="I132" s="75" t="s">
        <v>64</v>
      </c>
      <c r="J132" s="67"/>
      <c r="K132" s="68"/>
      <c r="L132" s="68"/>
      <c r="M132" s="68"/>
      <c r="N132" s="68"/>
      <c r="O132" s="68"/>
      <c r="P132" s="68"/>
      <c r="Q132" s="68"/>
      <c r="R132" s="68"/>
      <c r="S132" s="68">
        <v>0</v>
      </c>
      <c r="T132" s="68"/>
      <c r="U132" s="69"/>
      <c r="V132" s="70"/>
      <c r="W132" s="10"/>
    </row>
    <row r="133" spans="1:23" ht="27">
      <c r="A133" s="13"/>
      <c r="B133" s="64" t="s">
        <v>41</v>
      </c>
      <c r="C133" s="64" t="s">
        <v>52</v>
      </c>
      <c r="D133" s="65" t="s">
        <v>54</v>
      </c>
      <c r="E133" s="66" t="s">
        <v>60</v>
      </c>
      <c r="F133" s="64" t="s">
        <v>62</v>
      </c>
      <c r="G133" s="64" t="s">
        <v>49</v>
      </c>
      <c r="H133" s="62"/>
      <c r="I133" s="75" t="s">
        <v>35</v>
      </c>
      <c r="J133" s="67"/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/>
      <c r="Q133" s="68"/>
      <c r="R133" s="68">
        <v>385700000</v>
      </c>
      <c r="S133" s="68">
        <v>385700000</v>
      </c>
      <c r="T133" s="68">
        <v>385700000</v>
      </c>
      <c r="U133" s="69">
        <v>0</v>
      </c>
      <c r="V133" s="70">
        <v>100</v>
      </c>
      <c r="W133" s="10"/>
    </row>
    <row r="134" spans="1:23" ht="27">
      <c r="A134" s="13"/>
      <c r="B134" s="64" t="s">
        <v>41</v>
      </c>
      <c r="C134" s="64" t="s">
        <v>52</v>
      </c>
      <c r="D134" s="65" t="s">
        <v>54</v>
      </c>
      <c r="E134" s="66" t="s">
        <v>60</v>
      </c>
      <c r="F134" s="64" t="s">
        <v>62</v>
      </c>
      <c r="G134" s="64" t="s">
        <v>49</v>
      </c>
      <c r="H134" s="62"/>
      <c r="I134" s="75" t="s">
        <v>36</v>
      </c>
      <c r="J134" s="67"/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/>
      <c r="Q134" s="68"/>
      <c r="R134" s="68">
        <v>705700000</v>
      </c>
      <c r="S134" s="68">
        <v>705700000</v>
      </c>
      <c r="T134" s="68">
        <v>705700000</v>
      </c>
      <c r="U134" s="69">
        <v>0</v>
      </c>
      <c r="V134" s="70">
        <v>100</v>
      </c>
      <c r="W134" s="10"/>
    </row>
    <row r="135" spans="1:23" ht="27">
      <c r="A135" s="13"/>
      <c r="B135" s="64" t="s">
        <v>41</v>
      </c>
      <c r="C135" s="64" t="s">
        <v>52</v>
      </c>
      <c r="D135" s="65" t="s">
        <v>54</v>
      </c>
      <c r="E135" s="66" t="s">
        <v>60</v>
      </c>
      <c r="F135" s="64" t="s">
        <v>62</v>
      </c>
      <c r="G135" s="64" t="s">
        <v>49</v>
      </c>
      <c r="H135" s="62"/>
      <c r="I135" s="75" t="s">
        <v>37</v>
      </c>
      <c r="J135" s="67"/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/>
      <c r="Q135" s="68"/>
      <c r="R135" s="68">
        <v>705700000</v>
      </c>
      <c r="S135" s="68">
        <v>705700000</v>
      </c>
      <c r="T135" s="68">
        <v>705700000</v>
      </c>
      <c r="U135" s="69">
        <v>0</v>
      </c>
      <c r="V135" s="70">
        <v>100</v>
      </c>
      <c r="W135" s="10"/>
    </row>
    <row r="136" spans="1:23" ht="27">
      <c r="A136" s="13"/>
      <c r="B136" s="64" t="s">
        <v>41</v>
      </c>
      <c r="C136" s="64" t="s">
        <v>52</v>
      </c>
      <c r="D136" s="65" t="s">
        <v>54</v>
      </c>
      <c r="E136" s="66" t="s">
        <v>60</v>
      </c>
      <c r="F136" s="64" t="s">
        <v>62</v>
      </c>
      <c r="G136" s="64" t="s">
        <v>49</v>
      </c>
      <c r="H136" s="62"/>
      <c r="I136" s="75" t="s">
        <v>38</v>
      </c>
      <c r="J136" s="67"/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/>
      <c r="Q136" s="68"/>
      <c r="R136" s="68">
        <v>705700000</v>
      </c>
      <c r="S136" s="68">
        <v>705700000</v>
      </c>
      <c r="T136" s="68">
        <v>705700000</v>
      </c>
      <c r="U136" s="69">
        <v>0</v>
      </c>
      <c r="V136" s="70">
        <v>100</v>
      </c>
      <c r="W136" s="10"/>
    </row>
    <row r="137" spans="1:23" ht="27">
      <c r="A137" s="13"/>
      <c r="B137" s="64" t="s">
        <v>41</v>
      </c>
      <c r="C137" s="64" t="s">
        <v>52</v>
      </c>
      <c r="D137" s="65" t="s">
        <v>54</v>
      </c>
      <c r="E137" s="66" t="s">
        <v>60</v>
      </c>
      <c r="F137" s="64" t="s">
        <v>62</v>
      </c>
      <c r="G137" s="64" t="s">
        <v>49</v>
      </c>
      <c r="H137" s="62"/>
      <c r="I137" s="75" t="s">
        <v>39</v>
      </c>
      <c r="J137" s="67"/>
      <c r="K137" s="86">
        <f aca="true" t="shared" si="45" ref="K137:Q137">_xlfn.IFERROR(ROUND(+K136/K133*100,1),0)</f>
        <v>0</v>
      </c>
      <c r="L137" s="86">
        <f t="shared" si="45"/>
        <v>0</v>
      </c>
      <c r="M137" s="86">
        <f t="shared" si="45"/>
        <v>0</v>
      </c>
      <c r="N137" s="86">
        <f t="shared" si="45"/>
        <v>0</v>
      </c>
      <c r="O137" s="86">
        <f t="shared" si="45"/>
        <v>0</v>
      </c>
      <c r="P137" s="86">
        <f t="shared" si="45"/>
        <v>0</v>
      </c>
      <c r="Q137" s="86">
        <f t="shared" si="45"/>
        <v>0</v>
      </c>
      <c r="R137" s="86">
        <f>ROUND(+R136/R133*100,1)</f>
        <v>183</v>
      </c>
      <c r="S137" s="86">
        <f>ROUND(+S136/S133*100,1)</f>
        <v>183</v>
      </c>
      <c r="T137" s="86">
        <f>ROUND(+T136/T133*100,1)</f>
        <v>183</v>
      </c>
      <c r="U137" s="86"/>
      <c r="V137" s="87"/>
      <c r="W137" s="10"/>
    </row>
    <row r="138" spans="1:23" ht="27">
      <c r="A138" s="13"/>
      <c r="B138" s="64" t="s">
        <v>41</v>
      </c>
      <c r="C138" s="64" t="s">
        <v>52</v>
      </c>
      <c r="D138" s="65" t="s">
        <v>54</v>
      </c>
      <c r="E138" s="66" t="s">
        <v>60</v>
      </c>
      <c r="F138" s="64" t="s">
        <v>62</v>
      </c>
      <c r="G138" s="64" t="s">
        <v>49</v>
      </c>
      <c r="H138" s="62"/>
      <c r="I138" s="75" t="s">
        <v>40</v>
      </c>
      <c r="J138" s="67"/>
      <c r="K138" s="86">
        <f aca="true" t="shared" si="46" ref="K138:Q138">_xlfn.IFERROR(ROUND(+K137/K134*100,1),0)</f>
        <v>0</v>
      </c>
      <c r="L138" s="86">
        <f t="shared" si="46"/>
        <v>0</v>
      </c>
      <c r="M138" s="86">
        <f t="shared" si="46"/>
        <v>0</v>
      </c>
      <c r="N138" s="86">
        <f t="shared" si="46"/>
        <v>0</v>
      </c>
      <c r="O138" s="86">
        <f t="shared" si="46"/>
        <v>0</v>
      </c>
      <c r="P138" s="86">
        <f t="shared" si="46"/>
        <v>0</v>
      </c>
      <c r="Q138" s="86">
        <f t="shared" si="46"/>
        <v>0</v>
      </c>
      <c r="R138" s="86">
        <f>ROUND(+R136/R134*100,1)</f>
        <v>100</v>
      </c>
      <c r="S138" s="86">
        <f>ROUND(+S136/S134*100,1)</f>
        <v>100</v>
      </c>
      <c r="T138" s="86">
        <f>ROUND(+T136/T134*100,1)</f>
        <v>100</v>
      </c>
      <c r="U138" s="86"/>
      <c r="V138" s="87"/>
      <c r="W138" s="10"/>
    </row>
    <row r="139" spans="1:23" ht="27">
      <c r="A139" s="13"/>
      <c r="B139" s="64"/>
      <c r="C139" s="64"/>
      <c r="D139" s="65"/>
      <c r="E139" s="66"/>
      <c r="F139" s="64"/>
      <c r="G139" s="64"/>
      <c r="H139" s="62"/>
      <c r="I139" s="75"/>
      <c r="J139" s="67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9"/>
      <c r="V139" s="70"/>
      <c r="W139" s="10"/>
    </row>
    <row r="140" spans="1:23" ht="108">
      <c r="A140" s="13"/>
      <c r="B140" s="64" t="s">
        <v>41</v>
      </c>
      <c r="C140" s="64" t="s">
        <v>52</v>
      </c>
      <c r="D140" s="65" t="s">
        <v>54</v>
      </c>
      <c r="E140" s="66" t="s">
        <v>60</v>
      </c>
      <c r="F140" s="64" t="s">
        <v>65</v>
      </c>
      <c r="G140" s="64"/>
      <c r="H140" s="62"/>
      <c r="I140" s="75" t="s">
        <v>66</v>
      </c>
      <c r="J140" s="67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9"/>
      <c r="V140" s="70"/>
      <c r="W140" s="10"/>
    </row>
    <row r="141" spans="1:23" ht="27">
      <c r="A141" s="13"/>
      <c r="B141" s="64" t="s">
        <v>41</v>
      </c>
      <c r="C141" s="64" t="s">
        <v>52</v>
      </c>
      <c r="D141" s="65" t="s">
        <v>54</v>
      </c>
      <c r="E141" s="66" t="s">
        <v>60</v>
      </c>
      <c r="F141" s="64" t="s">
        <v>65</v>
      </c>
      <c r="G141" s="64"/>
      <c r="H141" s="62"/>
      <c r="I141" s="75" t="s">
        <v>35</v>
      </c>
      <c r="J141" s="67"/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f>+R149</f>
        <v>64800000</v>
      </c>
      <c r="S141" s="68">
        <f>+R141+Q141+P141</f>
        <v>64800000</v>
      </c>
      <c r="T141" s="68">
        <f>+S141+O141</f>
        <v>64800000</v>
      </c>
      <c r="U141" s="69">
        <f>+(O141/T141)*100</f>
        <v>0</v>
      </c>
      <c r="V141" s="70">
        <f>(+S141/T141)*100</f>
        <v>100</v>
      </c>
      <c r="W141" s="10"/>
    </row>
    <row r="142" spans="1:23" ht="27">
      <c r="A142" s="13"/>
      <c r="B142" s="64" t="s">
        <v>41</v>
      </c>
      <c r="C142" s="64" t="s">
        <v>52</v>
      </c>
      <c r="D142" s="65" t="s">
        <v>54</v>
      </c>
      <c r="E142" s="66" t="s">
        <v>60</v>
      </c>
      <c r="F142" s="64" t="s">
        <v>65</v>
      </c>
      <c r="G142" s="64"/>
      <c r="H142" s="62"/>
      <c r="I142" s="75" t="s">
        <v>36</v>
      </c>
      <c r="J142" s="67"/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f>+R150</f>
        <v>64800000</v>
      </c>
      <c r="S142" s="68">
        <f>+R142+Q142+P142</f>
        <v>64800000</v>
      </c>
      <c r="T142" s="68">
        <f>+S142+O142</f>
        <v>64800000</v>
      </c>
      <c r="U142" s="69">
        <f>+(O142/T142)*100</f>
        <v>0</v>
      </c>
      <c r="V142" s="70">
        <f>(+S142/T142)*100</f>
        <v>100</v>
      </c>
      <c r="W142" s="10"/>
    </row>
    <row r="143" spans="1:23" ht="27">
      <c r="A143" s="13"/>
      <c r="B143" s="64" t="s">
        <v>41</v>
      </c>
      <c r="C143" s="64" t="s">
        <v>52</v>
      </c>
      <c r="D143" s="65" t="s">
        <v>54</v>
      </c>
      <c r="E143" s="66" t="s">
        <v>60</v>
      </c>
      <c r="F143" s="64" t="s">
        <v>65</v>
      </c>
      <c r="G143" s="64"/>
      <c r="H143" s="62"/>
      <c r="I143" s="75" t="s">
        <v>37</v>
      </c>
      <c r="J143" s="67"/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f>+R151</f>
        <v>64800000</v>
      </c>
      <c r="S143" s="68">
        <f>+R143+Q143+P143</f>
        <v>64800000</v>
      </c>
      <c r="T143" s="68">
        <f>+S143+O143</f>
        <v>64800000</v>
      </c>
      <c r="U143" s="69">
        <f>+(O143/T143)*100</f>
        <v>0</v>
      </c>
      <c r="V143" s="70">
        <f>(+S143/T143)*100</f>
        <v>100</v>
      </c>
      <c r="W143" s="10"/>
    </row>
    <row r="144" spans="1:23" ht="27">
      <c r="A144" s="13"/>
      <c r="B144" s="64" t="s">
        <v>41</v>
      </c>
      <c r="C144" s="64" t="s">
        <v>52</v>
      </c>
      <c r="D144" s="65" t="s">
        <v>54</v>
      </c>
      <c r="E144" s="66" t="s">
        <v>60</v>
      </c>
      <c r="F144" s="64" t="s">
        <v>65</v>
      </c>
      <c r="G144" s="64"/>
      <c r="H144" s="62"/>
      <c r="I144" s="75" t="s">
        <v>38</v>
      </c>
      <c r="J144" s="67"/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f>+R152</f>
        <v>64800000</v>
      </c>
      <c r="S144" s="68">
        <f>+R144+Q144+P144</f>
        <v>64800000</v>
      </c>
      <c r="T144" s="68">
        <f>+S144+O144</f>
        <v>64800000</v>
      </c>
      <c r="U144" s="69">
        <f>+(O144/T144)*100</f>
        <v>0</v>
      </c>
      <c r="V144" s="70">
        <f>(+S144/T144)*100</f>
        <v>100</v>
      </c>
      <c r="W144" s="10"/>
    </row>
    <row r="145" spans="1:23" ht="27">
      <c r="A145" s="13"/>
      <c r="B145" s="64" t="s">
        <v>41</v>
      </c>
      <c r="C145" s="64" t="s">
        <v>52</v>
      </c>
      <c r="D145" s="65" t="s">
        <v>54</v>
      </c>
      <c r="E145" s="66" t="s">
        <v>60</v>
      </c>
      <c r="F145" s="64" t="s">
        <v>65</v>
      </c>
      <c r="G145" s="64"/>
      <c r="H145" s="62"/>
      <c r="I145" s="75" t="s">
        <v>39</v>
      </c>
      <c r="J145" s="67"/>
      <c r="K145" s="86">
        <f aca="true" t="shared" si="47" ref="K145:Q145">_xlfn.IFERROR(ROUND(+K144/K141*100,1),0)</f>
        <v>0</v>
      </c>
      <c r="L145" s="86">
        <f t="shared" si="47"/>
        <v>0</v>
      </c>
      <c r="M145" s="86">
        <f t="shared" si="47"/>
        <v>0</v>
      </c>
      <c r="N145" s="86">
        <f t="shared" si="47"/>
        <v>0</v>
      </c>
      <c r="O145" s="86">
        <f t="shared" si="47"/>
        <v>0</v>
      </c>
      <c r="P145" s="86">
        <f t="shared" si="47"/>
        <v>0</v>
      </c>
      <c r="Q145" s="86">
        <f t="shared" si="47"/>
        <v>0</v>
      </c>
      <c r="R145" s="86">
        <f>ROUND(+R144/R141*100,1)</f>
        <v>100</v>
      </c>
      <c r="S145" s="86">
        <f>ROUND(+S144/S141*100,1)</f>
        <v>100</v>
      </c>
      <c r="T145" s="86">
        <f>ROUND(+T144/T141*100,1)</f>
        <v>100</v>
      </c>
      <c r="U145" s="86"/>
      <c r="V145" s="87"/>
      <c r="W145" s="10"/>
    </row>
    <row r="146" spans="1:23" ht="27">
      <c r="A146" s="13"/>
      <c r="B146" s="64" t="s">
        <v>41</v>
      </c>
      <c r="C146" s="64" t="s">
        <v>52</v>
      </c>
      <c r="D146" s="65" t="s">
        <v>54</v>
      </c>
      <c r="E146" s="66" t="s">
        <v>60</v>
      </c>
      <c r="F146" s="64" t="s">
        <v>65</v>
      </c>
      <c r="G146" s="64"/>
      <c r="H146" s="62"/>
      <c r="I146" s="75" t="s">
        <v>40</v>
      </c>
      <c r="J146" s="67"/>
      <c r="K146" s="86">
        <f aca="true" t="shared" si="48" ref="K146:Q146">_xlfn.IFERROR(ROUND(+K145/K142*100,1),0)</f>
        <v>0</v>
      </c>
      <c r="L146" s="86">
        <f t="shared" si="48"/>
        <v>0</v>
      </c>
      <c r="M146" s="86">
        <f t="shared" si="48"/>
        <v>0</v>
      </c>
      <c r="N146" s="86">
        <f t="shared" si="48"/>
        <v>0</v>
      </c>
      <c r="O146" s="86">
        <f t="shared" si="48"/>
        <v>0</v>
      </c>
      <c r="P146" s="86">
        <f t="shared" si="48"/>
        <v>0</v>
      </c>
      <c r="Q146" s="86">
        <f t="shared" si="48"/>
        <v>0</v>
      </c>
      <c r="R146" s="86">
        <f>ROUND(+R144/R142*100,1)</f>
        <v>100</v>
      </c>
      <c r="S146" s="86">
        <f>ROUND(+S144/S142*100,1)</f>
        <v>100</v>
      </c>
      <c r="T146" s="86">
        <f>ROUND(+T144/T142*100,1)</f>
        <v>100</v>
      </c>
      <c r="U146" s="86"/>
      <c r="V146" s="87"/>
      <c r="W146" s="10"/>
    </row>
    <row r="147" spans="1:23" ht="27">
      <c r="A147" s="13"/>
      <c r="B147" s="64"/>
      <c r="C147" s="64"/>
      <c r="D147" s="65"/>
      <c r="E147" s="66"/>
      <c r="F147" s="64"/>
      <c r="G147" s="64"/>
      <c r="H147" s="62"/>
      <c r="I147" s="75"/>
      <c r="J147" s="67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9"/>
      <c r="V147" s="70"/>
      <c r="W147" s="10"/>
    </row>
    <row r="148" spans="1:23" ht="108">
      <c r="A148" s="13"/>
      <c r="B148" s="64" t="s">
        <v>41</v>
      </c>
      <c r="C148" s="64" t="s">
        <v>52</v>
      </c>
      <c r="D148" s="65" t="s">
        <v>54</v>
      </c>
      <c r="E148" s="66" t="s">
        <v>60</v>
      </c>
      <c r="F148" s="64" t="s">
        <v>65</v>
      </c>
      <c r="G148" s="64" t="s">
        <v>49</v>
      </c>
      <c r="H148" s="62"/>
      <c r="I148" s="75" t="s">
        <v>66</v>
      </c>
      <c r="J148" s="67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9"/>
      <c r="V148" s="70"/>
      <c r="W148" s="10"/>
    </row>
    <row r="149" spans="1:23" ht="27">
      <c r="A149" s="13"/>
      <c r="B149" s="64" t="s">
        <v>41</v>
      </c>
      <c r="C149" s="64" t="s">
        <v>52</v>
      </c>
      <c r="D149" s="65" t="s">
        <v>54</v>
      </c>
      <c r="E149" s="66" t="s">
        <v>60</v>
      </c>
      <c r="F149" s="64" t="s">
        <v>65</v>
      </c>
      <c r="G149" s="64" t="s">
        <v>49</v>
      </c>
      <c r="H149" s="62"/>
      <c r="I149" s="75" t="s">
        <v>35</v>
      </c>
      <c r="J149" s="67"/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/>
      <c r="Q149" s="68"/>
      <c r="R149" s="68">
        <v>64800000</v>
      </c>
      <c r="S149" s="68">
        <v>64800000</v>
      </c>
      <c r="T149" s="68">
        <v>64800000</v>
      </c>
      <c r="U149" s="69">
        <v>0</v>
      </c>
      <c r="V149" s="70">
        <v>100</v>
      </c>
      <c r="W149" s="10"/>
    </row>
    <row r="150" spans="1:23" ht="27">
      <c r="A150" s="13"/>
      <c r="B150" s="64" t="s">
        <v>41</v>
      </c>
      <c r="C150" s="64" t="s">
        <v>52</v>
      </c>
      <c r="D150" s="65" t="s">
        <v>54</v>
      </c>
      <c r="E150" s="66" t="s">
        <v>60</v>
      </c>
      <c r="F150" s="64" t="s">
        <v>65</v>
      </c>
      <c r="G150" s="64" t="s">
        <v>49</v>
      </c>
      <c r="H150" s="62"/>
      <c r="I150" s="75" t="s">
        <v>36</v>
      </c>
      <c r="J150" s="67"/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/>
      <c r="Q150" s="68"/>
      <c r="R150" s="68">
        <v>64800000</v>
      </c>
      <c r="S150" s="68">
        <v>64800000</v>
      </c>
      <c r="T150" s="68">
        <v>64800000</v>
      </c>
      <c r="U150" s="69">
        <v>0</v>
      </c>
      <c r="V150" s="70">
        <v>100</v>
      </c>
      <c r="W150" s="10"/>
    </row>
    <row r="151" spans="1:23" ht="27">
      <c r="A151" s="13"/>
      <c r="B151" s="64" t="s">
        <v>41</v>
      </c>
      <c r="C151" s="64" t="s">
        <v>52</v>
      </c>
      <c r="D151" s="65" t="s">
        <v>54</v>
      </c>
      <c r="E151" s="66" t="s">
        <v>60</v>
      </c>
      <c r="F151" s="64" t="s">
        <v>65</v>
      </c>
      <c r="G151" s="64" t="s">
        <v>49</v>
      </c>
      <c r="H151" s="62"/>
      <c r="I151" s="75" t="s">
        <v>37</v>
      </c>
      <c r="J151" s="67"/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/>
      <c r="Q151" s="68"/>
      <c r="R151" s="68">
        <v>64800000</v>
      </c>
      <c r="S151" s="68">
        <v>64800000</v>
      </c>
      <c r="T151" s="68">
        <v>64800000</v>
      </c>
      <c r="U151" s="69">
        <v>0</v>
      </c>
      <c r="V151" s="70">
        <v>100</v>
      </c>
      <c r="W151" s="10"/>
    </row>
    <row r="152" spans="1:23" ht="27">
      <c r="A152" s="13"/>
      <c r="B152" s="64" t="s">
        <v>41</v>
      </c>
      <c r="C152" s="64" t="s">
        <v>52</v>
      </c>
      <c r="D152" s="65" t="s">
        <v>54</v>
      </c>
      <c r="E152" s="66" t="s">
        <v>60</v>
      </c>
      <c r="F152" s="64" t="s">
        <v>65</v>
      </c>
      <c r="G152" s="64" t="s">
        <v>49</v>
      </c>
      <c r="H152" s="62"/>
      <c r="I152" s="75" t="s">
        <v>38</v>
      </c>
      <c r="J152" s="67"/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/>
      <c r="Q152" s="68"/>
      <c r="R152" s="68">
        <v>64800000</v>
      </c>
      <c r="S152" s="68">
        <v>64800000</v>
      </c>
      <c r="T152" s="68">
        <v>64800000</v>
      </c>
      <c r="U152" s="69">
        <v>0</v>
      </c>
      <c r="V152" s="70">
        <v>100</v>
      </c>
      <c r="W152" s="10"/>
    </row>
    <row r="153" spans="1:23" ht="27">
      <c r="A153" s="13"/>
      <c r="B153" s="64" t="s">
        <v>41</v>
      </c>
      <c r="C153" s="64" t="s">
        <v>52</v>
      </c>
      <c r="D153" s="65" t="s">
        <v>54</v>
      </c>
      <c r="E153" s="66" t="s">
        <v>60</v>
      </c>
      <c r="F153" s="64" t="s">
        <v>65</v>
      </c>
      <c r="G153" s="64" t="s">
        <v>49</v>
      </c>
      <c r="H153" s="62"/>
      <c r="I153" s="75" t="s">
        <v>39</v>
      </c>
      <c r="J153" s="67"/>
      <c r="K153" s="86">
        <f aca="true" t="shared" si="49" ref="K153:Q153">_xlfn.IFERROR(ROUND(+K152/K149*100,1),0)</f>
        <v>0</v>
      </c>
      <c r="L153" s="86">
        <f t="shared" si="49"/>
        <v>0</v>
      </c>
      <c r="M153" s="86">
        <f t="shared" si="49"/>
        <v>0</v>
      </c>
      <c r="N153" s="86">
        <f t="shared" si="49"/>
        <v>0</v>
      </c>
      <c r="O153" s="86">
        <f t="shared" si="49"/>
        <v>0</v>
      </c>
      <c r="P153" s="86">
        <f t="shared" si="49"/>
        <v>0</v>
      </c>
      <c r="Q153" s="86">
        <f t="shared" si="49"/>
        <v>0</v>
      </c>
      <c r="R153" s="86">
        <f>ROUND(+R152/R149*100,1)</f>
        <v>100</v>
      </c>
      <c r="S153" s="86">
        <f>ROUND(+S152/S149*100,1)</f>
        <v>100</v>
      </c>
      <c r="T153" s="86">
        <f>ROUND(+T152/T149*100,1)</f>
        <v>100</v>
      </c>
      <c r="U153" s="86"/>
      <c r="V153" s="87"/>
      <c r="W153" s="10"/>
    </row>
    <row r="154" spans="1:23" ht="27">
      <c r="A154" s="13"/>
      <c r="B154" s="64" t="s">
        <v>41</v>
      </c>
      <c r="C154" s="64" t="s">
        <v>52</v>
      </c>
      <c r="D154" s="65" t="s">
        <v>54</v>
      </c>
      <c r="E154" s="66" t="s">
        <v>60</v>
      </c>
      <c r="F154" s="64" t="s">
        <v>65</v>
      </c>
      <c r="G154" s="64" t="s">
        <v>49</v>
      </c>
      <c r="H154" s="62"/>
      <c r="I154" s="75" t="s">
        <v>40</v>
      </c>
      <c r="J154" s="67"/>
      <c r="K154" s="86">
        <f aca="true" t="shared" si="50" ref="K154:Q154">_xlfn.IFERROR(ROUND(+K153/K150*100,1),0)</f>
        <v>0</v>
      </c>
      <c r="L154" s="86">
        <f t="shared" si="50"/>
        <v>0</v>
      </c>
      <c r="M154" s="86">
        <f t="shared" si="50"/>
        <v>0</v>
      </c>
      <c r="N154" s="86">
        <f t="shared" si="50"/>
        <v>0</v>
      </c>
      <c r="O154" s="86">
        <f t="shared" si="50"/>
        <v>0</v>
      </c>
      <c r="P154" s="86">
        <f t="shared" si="50"/>
        <v>0</v>
      </c>
      <c r="Q154" s="86">
        <f t="shared" si="50"/>
        <v>0</v>
      </c>
      <c r="R154" s="86">
        <f>ROUND(+R152/R150*100,1)</f>
        <v>100</v>
      </c>
      <c r="S154" s="86">
        <f>ROUND(+S152/S150*100,1)</f>
        <v>100</v>
      </c>
      <c r="T154" s="86">
        <f>ROUND(+T152/T150*100,1)</f>
        <v>100</v>
      </c>
      <c r="U154" s="86"/>
      <c r="V154" s="87"/>
      <c r="W154" s="10"/>
    </row>
    <row r="155" spans="1:23" ht="27">
      <c r="A155" s="13"/>
      <c r="B155" s="64"/>
      <c r="C155" s="64"/>
      <c r="D155" s="65"/>
      <c r="E155" s="66"/>
      <c r="F155" s="64"/>
      <c r="G155" s="64"/>
      <c r="H155" s="62"/>
      <c r="I155" s="75"/>
      <c r="J155" s="67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9"/>
      <c r="V155" s="70"/>
      <c r="W155" s="10"/>
    </row>
    <row r="156" spans="1:23" ht="54">
      <c r="A156" s="13"/>
      <c r="B156" s="64" t="s">
        <v>41</v>
      </c>
      <c r="C156" s="64" t="s">
        <v>52</v>
      </c>
      <c r="D156" s="65" t="s">
        <v>54</v>
      </c>
      <c r="E156" s="66" t="s">
        <v>60</v>
      </c>
      <c r="F156" s="64" t="s">
        <v>67</v>
      </c>
      <c r="G156" s="64"/>
      <c r="H156" s="62"/>
      <c r="I156" s="75" t="s">
        <v>68</v>
      </c>
      <c r="J156" s="67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9"/>
      <c r="V156" s="70"/>
      <c r="W156" s="10"/>
    </row>
    <row r="157" spans="1:23" ht="27">
      <c r="A157" s="13"/>
      <c r="B157" s="64" t="s">
        <v>41</v>
      </c>
      <c r="C157" s="64" t="s">
        <v>52</v>
      </c>
      <c r="D157" s="65" t="s">
        <v>54</v>
      </c>
      <c r="E157" s="66" t="s">
        <v>60</v>
      </c>
      <c r="F157" s="64" t="s">
        <v>67</v>
      </c>
      <c r="G157" s="64"/>
      <c r="H157" s="62"/>
      <c r="I157" s="75" t="s">
        <v>35</v>
      </c>
      <c r="J157" s="67"/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f>+R165</f>
        <v>131000000</v>
      </c>
      <c r="S157" s="68">
        <f>+R157+Q157+P157</f>
        <v>131000000</v>
      </c>
      <c r="T157" s="68">
        <f>+S157+O157</f>
        <v>131000000</v>
      </c>
      <c r="U157" s="69">
        <f>+(O157/T157)*100</f>
        <v>0</v>
      </c>
      <c r="V157" s="70">
        <f>(+S157/T157)*100</f>
        <v>100</v>
      </c>
      <c r="W157" s="10"/>
    </row>
    <row r="158" spans="1:23" ht="27">
      <c r="A158" s="13"/>
      <c r="B158" s="64" t="s">
        <v>41</v>
      </c>
      <c r="C158" s="64" t="s">
        <v>52</v>
      </c>
      <c r="D158" s="65" t="s">
        <v>54</v>
      </c>
      <c r="E158" s="66" t="s">
        <v>60</v>
      </c>
      <c r="F158" s="64" t="s">
        <v>67</v>
      </c>
      <c r="G158" s="64"/>
      <c r="H158" s="62"/>
      <c r="I158" s="75" t="s">
        <v>36</v>
      </c>
      <c r="J158" s="67"/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f>+R166</f>
        <v>431000000</v>
      </c>
      <c r="S158" s="68">
        <f>+R158+Q158+P158</f>
        <v>431000000</v>
      </c>
      <c r="T158" s="68">
        <f>+S158+O158</f>
        <v>431000000</v>
      </c>
      <c r="U158" s="69">
        <f>+(O158/T158)*100</f>
        <v>0</v>
      </c>
      <c r="V158" s="70">
        <f>(+S158/T158)*100</f>
        <v>100</v>
      </c>
      <c r="W158" s="10"/>
    </row>
    <row r="159" spans="1:23" ht="27">
      <c r="A159" s="13"/>
      <c r="B159" s="64" t="s">
        <v>41</v>
      </c>
      <c r="C159" s="64" t="s">
        <v>52</v>
      </c>
      <c r="D159" s="65" t="s">
        <v>54</v>
      </c>
      <c r="E159" s="66" t="s">
        <v>60</v>
      </c>
      <c r="F159" s="64" t="s">
        <v>67</v>
      </c>
      <c r="G159" s="64"/>
      <c r="H159" s="62"/>
      <c r="I159" s="75" t="s">
        <v>37</v>
      </c>
      <c r="J159" s="67"/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68">
        <v>0</v>
      </c>
      <c r="R159" s="68">
        <f>+R167</f>
        <v>431000000</v>
      </c>
      <c r="S159" s="68">
        <f>+R159+Q159+P159</f>
        <v>431000000</v>
      </c>
      <c r="T159" s="68">
        <f>+S159+O159</f>
        <v>431000000</v>
      </c>
      <c r="U159" s="69">
        <f>+(O159/T159)*100</f>
        <v>0</v>
      </c>
      <c r="V159" s="70">
        <f>(+S159/T159)*100</f>
        <v>100</v>
      </c>
      <c r="W159" s="10"/>
    </row>
    <row r="160" spans="1:23" ht="27">
      <c r="A160" s="13"/>
      <c r="B160" s="64" t="s">
        <v>41</v>
      </c>
      <c r="C160" s="64" t="s">
        <v>52</v>
      </c>
      <c r="D160" s="65" t="s">
        <v>54</v>
      </c>
      <c r="E160" s="66" t="s">
        <v>60</v>
      </c>
      <c r="F160" s="64" t="s">
        <v>67</v>
      </c>
      <c r="G160" s="64"/>
      <c r="H160" s="62"/>
      <c r="I160" s="75" t="s">
        <v>38</v>
      </c>
      <c r="J160" s="67"/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8">
        <f>+R168</f>
        <v>431000000</v>
      </c>
      <c r="S160" s="68">
        <f>+R160+Q160+P160</f>
        <v>431000000</v>
      </c>
      <c r="T160" s="68">
        <f>+S160+O160</f>
        <v>431000000</v>
      </c>
      <c r="U160" s="69">
        <f>+(O160/T160)*100</f>
        <v>0</v>
      </c>
      <c r="V160" s="70">
        <f>(+S160/T160)*100</f>
        <v>100</v>
      </c>
      <c r="W160" s="10"/>
    </row>
    <row r="161" spans="1:23" ht="27">
      <c r="A161" s="13"/>
      <c r="B161" s="64" t="s">
        <v>41</v>
      </c>
      <c r="C161" s="64" t="s">
        <v>52</v>
      </c>
      <c r="D161" s="65" t="s">
        <v>54</v>
      </c>
      <c r="E161" s="66" t="s">
        <v>60</v>
      </c>
      <c r="F161" s="64" t="s">
        <v>67</v>
      </c>
      <c r="G161" s="64"/>
      <c r="H161" s="62"/>
      <c r="I161" s="75" t="s">
        <v>39</v>
      </c>
      <c r="J161" s="67"/>
      <c r="K161" s="86">
        <f aca="true" t="shared" si="51" ref="K161:Q161">_xlfn.IFERROR(ROUND(+K160/K157*100,1),0)</f>
        <v>0</v>
      </c>
      <c r="L161" s="86">
        <f t="shared" si="51"/>
        <v>0</v>
      </c>
      <c r="M161" s="86">
        <f t="shared" si="51"/>
        <v>0</v>
      </c>
      <c r="N161" s="86">
        <f t="shared" si="51"/>
        <v>0</v>
      </c>
      <c r="O161" s="86">
        <f t="shared" si="51"/>
        <v>0</v>
      </c>
      <c r="P161" s="86">
        <f t="shared" si="51"/>
        <v>0</v>
      </c>
      <c r="Q161" s="86">
        <f t="shared" si="51"/>
        <v>0</v>
      </c>
      <c r="R161" s="86">
        <f>ROUND(+R160/R157*100,1)</f>
        <v>329</v>
      </c>
      <c r="S161" s="86">
        <f>ROUND(+S160/S157*100,1)</f>
        <v>329</v>
      </c>
      <c r="T161" s="86">
        <f>ROUND(+T160/T157*100,1)</f>
        <v>329</v>
      </c>
      <c r="U161" s="86"/>
      <c r="V161" s="87"/>
      <c r="W161" s="10"/>
    </row>
    <row r="162" spans="1:23" ht="27">
      <c r="A162" s="13"/>
      <c r="B162" s="64" t="s">
        <v>41</v>
      </c>
      <c r="C162" s="64" t="s">
        <v>52</v>
      </c>
      <c r="D162" s="65" t="s">
        <v>54</v>
      </c>
      <c r="E162" s="66" t="s">
        <v>60</v>
      </c>
      <c r="F162" s="64" t="s">
        <v>67</v>
      </c>
      <c r="G162" s="64"/>
      <c r="H162" s="62"/>
      <c r="I162" s="75" t="s">
        <v>40</v>
      </c>
      <c r="J162" s="67"/>
      <c r="K162" s="86">
        <f aca="true" t="shared" si="52" ref="K162:Q162">_xlfn.IFERROR(ROUND(+K161/K158*100,1),0)</f>
        <v>0</v>
      </c>
      <c r="L162" s="86">
        <f t="shared" si="52"/>
        <v>0</v>
      </c>
      <c r="M162" s="86">
        <f t="shared" si="52"/>
        <v>0</v>
      </c>
      <c r="N162" s="86">
        <f t="shared" si="52"/>
        <v>0</v>
      </c>
      <c r="O162" s="86">
        <f t="shared" si="52"/>
        <v>0</v>
      </c>
      <c r="P162" s="86">
        <f t="shared" si="52"/>
        <v>0</v>
      </c>
      <c r="Q162" s="86">
        <f t="shared" si="52"/>
        <v>0</v>
      </c>
      <c r="R162" s="86">
        <f>ROUND(+R160/R158*100,1)</f>
        <v>100</v>
      </c>
      <c r="S162" s="86">
        <f>ROUND(+S160/S158*100,1)</f>
        <v>100</v>
      </c>
      <c r="T162" s="86">
        <f>ROUND(+T160/T158*100,1)</f>
        <v>100</v>
      </c>
      <c r="U162" s="86"/>
      <c r="V162" s="87"/>
      <c r="W162" s="10"/>
    </row>
    <row r="163" spans="1:23" ht="27">
      <c r="A163" s="13"/>
      <c r="B163" s="64"/>
      <c r="C163" s="64"/>
      <c r="D163" s="65"/>
      <c r="E163" s="66"/>
      <c r="F163" s="64"/>
      <c r="G163" s="64"/>
      <c r="H163" s="62"/>
      <c r="I163" s="75"/>
      <c r="J163" s="67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9"/>
      <c r="V163" s="70"/>
      <c r="W163" s="10"/>
    </row>
    <row r="164" spans="1:23" ht="54">
      <c r="A164" s="13"/>
      <c r="B164" s="64" t="s">
        <v>41</v>
      </c>
      <c r="C164" s="64" t="s">
        <v>52</v>
      </c>
      <c r="D164" s="65" t="s">
        <v>54</v>
      </c>
      <c r="E164" s="66" t="s">
        <v>60</v>
      </c>
      <c r="F164" s="64" t="s">
        <v>67</v>
      </c>
      <c r="G164" s="64" t="s">
        <v>49</v>
      </c>
      <c r="H164" s="62"/>
      <c r="I164" s="75" t="s">
        <v>68</v>
      </c>
      <c r="J164" s="67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9"/>
      <c r="V164" s="70"/>
      <c r="W164" s="10"/>
    </row>
    <row r="165" spans="1:23" ht="27">
      <c r="A165" s="13"/>
      <c r="B165" s="64" t="s">
        <v>41</v>
      </c>
      <c r="C165" s="64" t="s">
        <v>52</v>
      </c>
      <c r="D165" s="65" t="s">
        <v>54</v>
      </c>
      <c r="E165" s="66" t="s">
        <v>60</v>
      </c>
      <c r="F165" s="64" t="s">
        <v>67</v>
      </c>
      <c r="G165" s="64" t="s">
        <v>49</v>
      </c>
      <c r="H165" s="62"/>
      <c r="I165" s="75" t="s">
        <v>35</v>
      </c>
      <c r="J165" s="67"/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/>
      <c r="Q165" s="68"/>
      <c r="R165" s="68">
        <v>131000000</v>
      </c>
      <c r="S165" s="68">
        <v>131000000</v>
      </c>
      <c r="T165" s="68">
        <v>131000000</v>
      </c>
      <c r="U165" s="69">
        <v>0</v>
      </c>
      <c r="V165" s="70">
        <v>100</v>
      </c>
      <c r="W165" s="10"/>
    </row>
    <row r="166" spans="1:23" ht="27">
      <c r="A166" s="13"/>
      <c r="B166" s="64" t="s">
        <v>41</v>
      </c>
      <c r="C166" s="64" t="s">
        <v>52</v>
      </c>
      <c r="D166" s="65" t="s">
        <v>54</v>
      </c>
      <c r="E166" s="66" t="s">
        <v>60</v>
      </c>
      <c r="F166" s="64" t="s">
        <v>67</v>
      </c>
      <c r="G166" s="64" t="s">
        <v>49</v>
      </c>
      <c r="H166" s="62"/>
      <c r="I166" s="75" t="s">
        <v>36</v>
      </c>
      <c r="J166" s="67"/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/>
      <c r="Q166" s="68"/>
      <c r="R166" s="68">
        <v>431000000</v>
      </c>
      <c r="S166" s="68">
        <v>431000000</v>
      </c>
      <c r="T166" s="68">
        <v>431000000</v>
      </c>
      <c r="U166" s="69">
        <v>0</v>
      </c>
      <c r="V166" s="70">
        <v>100</v>
      </c>
      <c r="W166" s="10"/>
    </row>
    <row r="167" spans="1:23" ht="27">
      <c r="A167" s="13"/>
      <c r="B167" s="64" t="s">
        <v>41</v>
      </c>
      <c r="C167" s="64" t="s">
        <v>52</v>
      </c>
      <c r="D167" s="65" t="s">
        <v>54</v>
      </c>
      <c r="E167" s="66" t="s">
        <v>60</v>
      </c>
      <c r="F167" s="64" t="s">
        <v>67</v>
      </c>
      <c r="G167" s="64" t="s">
        <v>49</v>
      </c>
      <c r="H167" s="62"/>
      <c r="I167" s="75" t="s">
        <v>37</v>
      </c>
      <c r="J167" s="67"/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/>
      <c r="Q167" s="68"/>
      <c r="R167" s="68">
        <v>431000000</v>
      </c>
      <c r="S167" s="68">
        <v>431000000</v>
      </c>
      <c r="T167" s="68">
        <v>431000000</v>
      </c>
      <c r="U167" s="69">
        <v>0</v>
      </c>
      <c r="V167" s="70">
        <v>100</v>
      </c>
      <c r="W167" s="10"/>
    </row>
    <row r="168" spans="1:23" ht="27">
      <c r="A168" s="13"/>
      <c r="B168" s="64" t="s">
        <v>41</v>
      </c>
      <c r="C168" s="64" t="s">
        <v>52</v>
      </c>
      <c r="D168" s="65" t="s">
        <v>54</v>
      </c>
      <c r="E168" s="66" t="s">
        <v>60</v>
      </c>
      <c r="F168" s="64" t="s">
        <v>67</v>
      </c>
      <c r="G168" s="64" t="s">
        <v>49</v>
      </c>
      <c r="H168" s="62"/>
      <c r="I168" s="75" t="s">
        <v>38</v>
      </c>
      <c r="J168" s="67"/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/>
      <c r="Q168" s="68"/>
      <c r="R168" s="68">
        <v>431000000</v>
      </c>
      <c r="S168" s="68">
        <v>431000000</v>
      </c>
      <c r="T168" s="68">
        <v>431000000</v>
      </c>
      <c r="U168" s="69">
        <v>0</v>
      </c>
      <c r="V168" s="70">
        <v>100</v>
      </c>
      <c r="W168" s="10"/>
    </row>
    <row r="169" spans="1:23" ht="27">
      <c r="A169" s="13"/>
      <c r="B169" s="64" t="s">
        <v>41</v>
      </c>
      <c r="C169" s="64" t="s">
        <v>52</v>
      </c>
      <c r="D169" s="65" t="s">
        <v>54</v>
      </c>
      <c r="E169" s="66" t="s">
        <v>60</v>
      </c>
      <c r="F169" s="64" t="s">
        <v>67</v>
      </c>
      <c r="G169" s="64" t="s">
        <v>49</v>
      </c>
      <c r="H169" s="62"/>
      <c r="I169" s="75" t="s">
        <v>39</v>
      </c>
      <c r="J169" s="67"/>
      <c r="K169" s="86">
        <f aca="true" t="shared" si="53" ref="K169:Q169">_xlfn.IFERROR(ROUND(+K168/K165*100,1),0)</f>
        <v>0</v>
      </c>
      <c r="L169" s="86">
        <f t="shared" si="53"/>
        <v>0</v>
      </c>
      <c r="M169" s="86">
        <f t="shared" si="53"/>
        <v>0</v>
      </c>
      <c r="N169" s="86">
        <f t="shared" si="53"/>
        <v>0</v>
      </c>
      <c r="O169" s="86">
        <f t="shared" si="53"/>
        <v>0</v>
      </c>
      <c r="P169" s="86">
        <f t="shared" si="53"/>
        <v>0</v>
      </c>
      <c r="Q169" s="86">
        <f t="shared" si="53"/>
        <v>0</v>
      </c>
      <c r="R169" s="86">
        <f>ROUND(+R168/R165*100,1)</f>
        <v>329</v>
      </c>
      <c r="S169" s="86">
        <f>ROUND(+S168/S165*100,1)</f>
        <v>329</v>
      </c>
      <c r="T169" s="86">
        <f>ROUND(+T168/T165*100,1)</f>
        <v>329</v>
      </c>
      <c r="U169" s="86"/>
      <c r="V169" s="87"/>
      <c r="W169" s="10"/>
    </row>
    <row r="170" spans="1:23" ht="27">
      <c r="A170" s="13"/>
      <c r="B170" s="64" t="s">
        <v>41</v>
      </c>
      <c r="C170" s="64" t="s">
        <v>52</v>
      </c>
      <c r="D170" s="65" t="s">
        <v>54</v>
      </c>
      <c r="E170" s="66" t="s">
        <v>60</v>
      </c>
      <c r="F170" s="64" t="s">
        <v>67</v>
      </c>
      <c r="G170" s="64" t="s">
        <v>49</v>
      </c>
      <c r="H170" s="62"/>
      <c r="I170" s="75" t="s">
        <v>40</v>
      </c>
      <c r="J170" s="67"/>
      <c r="K170" s="86">
        <f aca="true" t="shared" si="54" ref="K170:Q170">_xlfn.IFERROR(ROUND(+K169/K166*100,1),0)</f>
        <v>0</v>
      </c>
      <c r="L170" s="86">
        <f t="shared" si="54"/>
        <v>0</v>
      </c>
      <c r="M170" s="86">
        <f t="shared" si="54"/>
        <v>0</v>
      </c>
      <c r="N170" s="86">
        <f t="shared" si="54"/>
        <v>0</v>
      </c>
      <c r="O170" s="86">
        <f t="shared" si="54"/>
        <v>0</v>
      </c>
      <c r="P170" s="86">
        <f t="shared" si="54"/>
        <v>0</v>
      </c>
      <c r="Q170" s="86">
        <f t="shared" si="54"/>
        <v>0</v>
      </c>
      <c r="R170" s="86">
        <f>ROUND(+R168/R166*100,1)</f>
        <v>100</v>
      </c>
      <c r="S170" s="86">
        <f>ROUND(+S168/S166*100,1)</f>
        <v>100</v>
      </c>
      <c r="T170" s="86">
        <f>ROUND(+T168/T166*100,1)</f>
        <v>100</v>
      </c>
      <c r="U170" s="86"/>
      <c r="V170" s="87"/>
      <c r="W170" s="10"/>
    </row>
    <row r="171" spans="1:23" ht="27">
      <c r="A171" s="13"/>
      <c r="B171" s="64"/>
      <c r="C171" s="64"/>
      <c r="D171" s="65"/>
      <c r="E171" s="66"/>
      <c r="F171" s="64"/>
      <c r="G171" s="64"/>
      <c r="H171" s="62"/>
      <c r="I171" s="75"/>
      <c r="J171" s="67"/>
      <c r="K171" s="68">
        <f aca="true" t="shared" si="55" ref="K171:Q171">_xlfn.IFERROR(ROUND(+K170/K167*100,1),0)</f>
        <v>0</v>
      </c>
      <c r="L171" s="68">
        <f t="shared" si="55"/>
        <v>0</v>
      </c>
      <c r="M171" s="68">
        <f t="shared" si="55"/>
        <v>0</v>
      </c>
      <c r="N171" s="68">
        <f t="shared" si="55"/>
        <v>0</v>
      </c>
      <c r="O171" s="68">
        <f t="shared" si="55"/>
        <v>0</v>
      </c>
      <c r="P171" s="68">
        <f t="shared" si="55"/>
        <v>0</v>
      </c>
      <c r="Q171" s="68">
        <f t="shared" si="55"/>
        <v>0</v>
      </c>
      <c r="R171" s="68"/>
      <c r="S171" s="68"/>
      <c r="T171" s="68"/>
      <c r="U171" s="69"/>
      <c r="V171" s="70"/>
      <c r="W171" s="10"/>
    </row>
    <row r="172" spans="1:23" ht="27">
      <c r="A172" s="13"/>
      <c r="B172" s="64" t="s">
        <v>41</v>
      </c>
      <c r="C172" s="64" t="s">
        <v>52</v>
      </c>
      <c r="D172" s="65" t="s">
        <v>54</v>
      </c>
      <c r="E172" s="66" t="s">
        <v>60</v>
      </c>
      <c r="F172" s="64" t="s">
        <v>69</v>
      </c>
      <c r="G172" s="64"/>
      <c r="H172" s="62"/>
      <c r="I172" s="75" t="s">
        <v>70</v>
      </c>
      <c r="J172" s="67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9"/>
      <c r="V172" s="70"/>
      <c r="W172" s="10"/>
    </row>
    <row r="173" spans="1:23" ht="27">
      <c r="A173" s="13"/>
      <c r="B173" s="64" t="s">
        <v>41</v>
      </c>
      <c r="C173" s="64" t="s">
        <v>52</v>
      </c>
      <c r="D173" s="65" t="s">
        <v>54</v>
      </c>
      <c r="E173" s="66" t="s">
        <v>60</v>
      </c>
      <c r="F173" s="64" t="s">
        <v>69</v>
      </c>
      <c r="G173" s="64"/>
      <c r="H173" s="62"/>
      <c r="I173" s="75" t="s">
        <v>35</v>
      </c>
      <c r="J173" s="67"/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f>+R181</f>
        <v>48000000</v>
      </c>
      <c r="S173" s="68">
        <f>+R173+Q173+P173</f>
        <v>48000000</v>
      </c>
      <c r="T173" s="68">
        <f>+S173+O173</f>
        <v>48000000</v>
      </c>
      <c r="U173" s="69">
        <f>+(O173/T173)*100</f>
        <v>0</v>
      </c>
      <c r="V173" s="70">
        <f>(+S173/T173)*100</f>
        <v>100</v>
      </c>
      <c r="W173" s="10"/>
    </row>
    <row r="174" spans="1:23" ht="27">
      <c r="A174" s="13"/>
      <c r="B174" s="64" t="s">
        <v>41</v>
      </c>
      <c r="C174" s="64" t="s">
        <v>52</v>
      </c>
      <c r="D174" s="65" t="s">
        <v>54</v>
      </c>
      <c r="E174" s="66" t="s">
        <v>60</v>
      </c>
      <c r="F174" s="64" t="s">
        <v>69</v>
      </c>
      <c r="G174" s="64"/>
      <c r="H174" s="62"/>
      <c r="I174" s="75" t="s">
        <v>36</v>
      </c>
      <c r="J174" s="67"/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68">
        <v>0</v>
      </c>
      <c r="R174" s="68">
        <f>+R182</f>
        <v>197900000</v>
      </c>
      <c r="S174" s="68">
        <f>+R174+Q174+P174</f>
        <v>197900000</v>
      </c>
      <c r="T174" s="68">
        <f>+S174+O174</f>
        <v>197900000</v>
      </c>
      <c r="U174" s="69">
        <f>+(O174/T174)*100</f>
        <v>0</v>
      </c>
      <c r="V174" s="70">
        <f>(+S174/T174)*100</f>
        <v>100</v>
      </c>
      <c r="W174" s="10"/>
    </row>
    <row r="175" spans="1:23" ht="27">
      <c r="A175" s="13"/>
      <c r="B175" s="64" t="s">
        <v>41</v>
      </c>
      <c r="C175" s="64" t="s">
        <v>52</v>
      </c>
      <c r="D175" s="65" t="s">
        <v>54</v>
      </c>
      <c r="E175" s="66" t="s">
        <v>60</v>
      </c>
      <c r="F175" s="64" t="s">
        <v>69</v>
      </c>
      <c r="G175" s="64"/>
      <c r="H175" s="62"/>
      <c r="I175" s="75" t="s">
        <v>37</v>
      </c>
      <c r="J175" s="67"/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68">
        <v>0</v>
      </c>
      <c r="R175" s="68">
        <f>+R183</f>
        <v>197900000</v>
      </c>
      <c r="S175" s="68">
        <f>+R175+Q175+P175</f>
        <v>197900000</v>
      </c>
      <c r="T175" s="68">
        <f>+S175+O175</f>
        <v>197900000</v>
      </c>
      <c r="U175" s="69">
        <f>+(O175/T175)*100</f>
        <v>0</v>
      </c>
      <c r="V175" s="70">
        <f>(+S175/T175)*100</f>
        <v>100</v>
      </c>
      <c r="W175" s="10"/>
    </row>
    <row r="176" spans="1:23" ht="27">
      <c r="A176" s="13"/>
      <c r="B176" s="64" t="s">
        <v>41</v>
      </c>
      <c r="C176" s="64" t="s">
        <v>52</v>
      </c>
      <c r="D176" s="65" t="s">
        <v>54</v>
      </c>
      <c r="E176" s="66" t="s">
        <v>60</v>
      </c>
      <c r="F176" s="64" t="s">
        <v>69</v>
      </c>
      <c r="G176" s="64"/>
      <c r="H176" s="62"/>
      <c r="I176" s="75" t="s">
        <v>38</v>
      </c>
      <c r="J176" s="67"/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68">
        <v>0</v>
      </c>
      <c r="R176" s="68">
        <f>+R184</f>
        <v>197900000</v>
      </c>
      <c r="S176" s="68">
        <f>+R176+Q176+P176</f>
        <v>197900000</v>
      </c>
      <c r="T176" s="68">
        <f>+S176+O176</f>
        <v>197900000</v>
      </c>
      <c r="U176" s="69">
        <f>+(O176/T176)*100</f>
        <v>0</v>
      </c>
      <c r="V176" s="70">
        <f>(+S176/T176)*100</f>
        <v>100</v>
      </c>
      <c r="W176" s="10"/>
    </row>
    <row r="177" spans="1:23" ht="27">
      <c r="A177" s="13"/>
      <c r="B177" s="64" t="s">
        <v>41</v>
      </c>
      <c r="C177" s="64" t="s">
        <v>52</v>
      </c>
      <c r="D177" s="65" t="s">
        <v>54</v>
      </c>
      <c r="E177" s="66" t="s">
        <v>60</v>
      </c>
      <c r="F177" s="64" t="s">
        <v>69</v>
      </c>
      <c r="G177" s="64"/>
      <c r="H177" s="62"/>
      <c r="I177" s="75" t="s">
        <v>39</v>
      </c>
      <c r="J177" s="67"/>
      <c r="K177" s="86">
        <f aca="true" t="shared" si="56" ref="K177:Q177">_xlfn.IFERROR(ROUND(+K176/K173*100,1),0)</f>
        <v>0</v>
      </c>
      <c r="L177" s="86">
        <f t="shared" si="56"/>
        <v>0</v>
      </c>
      <c r="M177" s="86">
        <f t="shared" si="56"/>
        <v>0</v>
      </c>
      <c r="N177" s="86">
        <f t="shared" si="56"/>
        <v>0</v>
      </c>
      <c r="O177" s="86">
        <f t="shared" si="56"/>
        <v>0</v>
      </c>
      <c r="P177" s="86">
        <f t="shared" si="56"/>
        <v>0</v>
      </c>
      <c r="Q177" s="86">
        <f t="shared" si="56"/>
        <v>0</v>
      </c>
      <c r="R177" s="86">
        <f>ROUND(+R176/R173*100,1)</f>
        <v>412.3</v>
      </c>
      <c r="S177" s="86">
        <f>ROUND(+S176/S173*100,1)</f>
        <v>412.3</v>
      </c>
      <c r="T177" s="86">
        <f>ROUND(+T176/T173*100,1)</f>
        <v>412.3</v>
      </c>
      <c r="U177" s="86"/>
      <c r="V177" s="87"/>
      <c r="W177" s="10"/>
    </row>
    <row r="178" spans="1:23" ht="27">
      <c r="A178" s="13"/>
      <c r="B178" s="64" t="s">
        <v>41</v>
      </c>
      <c r="C178" s="64" t="s">
        <v>52</v>
      </c>
      <c r="D178" s="65" t="s">
        <v>54</v>
      </c>
      <c r="E178" s="66" t="s">
        <v>60</v>
      </c>
      <c r="F178" s="64" t="s">
        <v>69</v>
      </c>
      <c r="G178" s="64"/>
      <c r="H178" s="62"/>
      <c r="I178" s="75" t="s">
        <v>40</v>
      </c>
      <c r="J178" s="67"/>
      <c r="K178" s="86">
        <f aca="true" t="shared" si="57" ref="K178:Q178">_xlfn.IFERROR(ROUND(+K177/K174*100,1),0)</f>
        <v>0</v>
      </c>
      <c r="L178" s="86">
        <f t="shared" si="57"/>
        <v>0</v>
      </c>
      <c r="M178" s="86">
        <f t="shared" si="57"/>
        <v>0</v>
      </c>
      <c r="N178" s="86">
        <f t="shared" si="57"/>
        <v>0</v>
      </c>
      <c r="O178" s="86">
        <f t="shared" si="57"/>
        <v>0</v>
      </c>
      <c r="P178" s="86">
        <f t="shared" si="57"/>
        <v>0</v>
      </c>
      <c r="Q178" s="86">
        <f t="shared" si="57"/>
        <v>0</v>
      </c>
      <c r="R178" s="86">
        <f>ROUND(+R176/R174*100,1)</f>
        <v>100</v>
      </c>
      <c r="S178" s="86">
        <f>ROUND(+S176/S174*100,1)</f>
        <v>100</v>
      </c>
      <c r="T178" s="86">
        <f>ROUND(+T176/T174*100,1)</f>
        <v>100</v>
      </c>
      <c r="U178" s="86"/>
      <c r="V178" s="87"/>
      <c r="W178" s="10"/>
    </row>
    <row r="179" spans="1:23" ht="27">
      <c r="A179" s="13"/>
      <c r="B179" s="64"/>
      <c r="C179" s="64"/>
      <c r="D179" s="65"/>
      <c r="E179" s="66"/>
      <c r="F179" s="64"/>
      <c r="G179" s="64"/>
      <c r="H179" s="62"/>
      <c r="I179" s="75"/>
      <c r="J179" s="67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9"/>
      <c r="V179" s="70"/>
      <c r="W179" s="10"/>
    </row>
    <row r="180" spans="1:23" ht="27">
      <c r="A180" s="13"/>
      <c r="B180" s="64" t="s">
        <v>41</v>
      </c>
      <c r="C180" s="64" t="s">
        <v>52</v>
      </c>
      <c r="D180" s="65" t="s">
        <v>54</v>
      </c>
      <c r="E180" s="66" t="s">
        <v>60</v>
      </c>
      <c r="F180" s="64" t="s">
        <v>69</v>
      </c>
      <c r="G180" s="64" t="s">
        <v>49</v>
      </c>
      <c r="H180" s="62"/>
      <c r="I180" s="75" t="s">
        <v>70</v>
      </c>
      <c r="J180" s="67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9"/>
      <c r="V180" s="70"/>
      <c r="W180" s="10"/>
    </row>
    <row r="181" spans="1:23" ht="27">
      <c r="A181" s="13"/>
      <c r="B181" s="64" t="s">
        <v>41</v>
      </c>
      <c r="C181" s="64" t="s">
        <v>52</v>
      </c>
      <c r="D181" s="65" t="s">
        <v>54</v>
      </c>
      <c r="E181" s="66" t="s">
        <v>60</v>
      </c>
      <c r="F181" s="64" t="s">
        <v>69</v>
      </c>
      <c r="G181" s="64" t="s">
        <v>49</v>
      </c>
      <c r="H181" s="62"/>
      <c r="I181" s="75" t="s">
        <v>35</v>
      </c>
      <c r="J181" s="67"/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/>
      <c r="Q181" s="68"/>
      <c r="R181" s="68">
        <v>48000000</v>
      </c>
      <c r="S181" s="68">
        <v>48000000</v>
      </c>
      <c r="T181" s="68">
        <v>48000000</v>
      </c>
      <c r="U181" s="69">
        <v>0</v>
      </c>
      <c r="V181" s="70">
        <v>100</v>
      </c>
      <c r="W181" s="10"/>
    </row>
    <row r="182" spans="1:23" ht="27">
      <c r="A182" s="13"/>
      <c r="B182" s="64" t="s">
        <v>41</v>
      </c>
      <c r="C182" s="64" t="s">
        <v>52</v>
      </c>
      <c r="D182" s="65" t="s">
        <v>54</v>
      </c>
      <c r="E182" s="66" t="s">
        <v>60</v>
      </c>
      <c r="F182" s="64" t="s">
        <v>69</v>
      </c>
      <c r="G182" s="64" t="s">
        <v>49</v>
      </c>
      <c r="H182" s="62"/>
      <c r="I182" s="75" t="s">
        <v>36</v>
      </c>
      <c r="J182" s="67"/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/>
      <c r="Q182" s="68"/>
      <c r="R182" s="68">
        <v>197900000</v>
      </c>
      <c r="S182" s="68">
        <v>197900000</v>
      </c>
      <c r="T182" s="68">
        <v>197900000</v>
      </c>
      <c r="U182" s="69">
        <v>0</v>
      </c>
      <c r="V182" s="70">
        <v>100</v>
      </c>
      <c r="W182" s="10"/>
    </row>
    <row r="183" spans="1:23" ht="27">
      <c r="A183" s="13"/>
      <c r="B183" s="64" t="s">
        <v>41</v>
      </c>
      <c r="C183" s="64" t="s">
        <v>52</v>
      </c>
      <c r="D183" s="65" t="s">
        <v>54</v>
      </c>
      <c r="E183" s="66" t="s">
        <v>60</v>
      </c>
      <c r="F183" s="64" t="s">
        <v>69</v>
      </c>
      <c r="G183" s="64" t="s">
        <v>49</v>
      </c>
      <c r="H183" s="62"/>
      <c r="I183" s="75" t="s">
        <v>37</v>
      </c>
      <c r="J183" s="67"/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/>
      <c r="Q183" s="68"/>
      <c r="R183" s="68">
        <v>197900000</v>
      </c>
      <c r="S183" s="68">
        <v>197900000</v>
      </c>
      <c r="T183" s="68">
        <v>197900000</v>
      </c>
      <c r="U183" s="69">
        <v>0</v>
      </c>
      <c r="V183" s="70">
        <v>100</v>
      </c>
      <c r="W183" s="10"/>
    </row>
    <row r="184" spans="1:23" ht="27">
      <c r="A184" s="13"/>
      <c r="B184" s="64" t="s">
        <v>41</v>
      </c>
      <c r="C184" s="64" t="s">
        <v>52</v>
      </c>
      <c r="D184" s="65" t="s">
        <v>54</v>
      </c>
      <c r="E184" s="66" t="s">
        <v>60</v>
      </c>
      <c r="F184" s="64" t="s">
        <v>69</v>
      </c>
      <c r="G184" s="64" t="s">
        <v>49</v>
      </c>
      <c r="H184" s="62"/>
      <c r="I184" s="75" t="s">
        <v>38</v>
      </c>
      <c r="J184" s="67"/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/>
      <c r="Q184" s="68"/>
      <c r="R184" s="68">
        <v>197900000</v>
      </c>
      <c r="S184" s="68">
        <v>197900000</v>
      </c>
      <c r="T184" s="68">
        <v>197900000</v>
      </c>
      <c r="U184" s="69">
        <v>0</v>
      </c>
      <c r="V184" s="70">
        <v>100</v>
      </c>
      <c r="W184" s="10"/>
    </row>
    <row r="185" spans="1:23" ht="27">
      <c r="A185" s="13"/>
      <c r="B185" s="64" t="s">
        <v>41</v>
      </c>
      <c r="C185" s="64" t="s">
        <v>52</v>
      </c>
      <c r="D185" s="65" t="s">
        <v>54</v>
      </c>
      <c r="E185" s="66" t="s">
        <v>60</v>
      </c>
      <c r="F185" s="64" t="s">
        <v>69</v>
      </c>
      <c r="G185" s="64" t="s">
        <v>49</v>
      </c>
      <c r="H185" s="62"/>
      <c r="I185" s="75" t="s">
        <v>39</v>
      </c>
      <c r="J185" s="67"/>
      <c r="K185" s="86">
        <f aca="true" t="shared" si="58" ref="K185:Q185">_xlfn.IFERROR(ROUND(+K184/K181*100,1),0)</f>
        <v>0</v>
      </c>
      <c r="L185" s="86">
        <f t="shared" si="58"/>
        <v>0</v>
      </c>
      <c r="M185" s="86">
        <f t="shared" si="58"/>
        <v>0</v>
      </c>
      <c r="N185" s="86">
        <f t="shared" si="58"/>
        <v>0</v>
      </c>
      <c r="O185" s="86">
        <f t="shared" si="58"/>
        <v>0</v>
      </c>
      <c r="P185" s="86">
        <f t="shared" si="58"/>
        <v>0</v>
      </c>
      <c r="Q185" s="86">
        <f t="shared" si="58"/>
        <v>0</v>
      </c>
      <c r="R185" s="86">
        <f>ROUND(+R184/R181*100,1)</f>
        <v>412.3</v>
      </c>
      <c r="S185" s="86">
        <f>ROUND(+S184/S181*100,1)</f>
        <v>412.3</v>
      </c>
      <c r="T185" s="86">
        <f>ROUND(+T184/T181*100,1)</f>
        <v>412.3</v>
      </c>
      <c r="U185" s="86"/>
      <c r="V185" s="87"/>
      <c r="W185" s="10"/>
    </row>
    <row r="186" spans="1:23" ht="27">
      <c r="A186" s="13"/>
      <c r="B186" s="64" t="s">
        <v>41</v>
      </c>
      <c r="C186" s="64" t="s">
        <v>52</v>
      </c>
      <c r="D186" s="65" t="s">
        <v>54</v>
      </c>
      <c r="E186" s="66" t="s">
        <v>60</v>
      </c>
      <c r="F186" s="64" t="s">
        <v>69</v>
      </c>
      <c r="G186" s="64" t="s">
        <v>49</v>
      </c>
      <c r="H186" s="62"/>
      <c r="I186" s="75" t="s">
        <v>40</v>
      </c>
      <c r="J186" s="67"/>
      <c r="K186" s="86">
        <f aca="true" t="shared" si="59" ref="K186:Q186">_xlfn.IFERROR(ROUND(+K185/K182*100,1),0)</f>
        <v>0</v>
      </c>
      <c r="L186" s="86">
        <f t="shared" si="59"/>
        <v>0</v>
      </c>
      <c r="M186" s="86">
        <f t="shared" si="59"/>
        <v>0</v>
      </c>
      <c r="N186" s="86">
        <f t="shared" si="59"/>
        <v>0</v>
      </c>
      <c r="O186" s="86">
        <f t="shared" si="59"/>
        <v>0</v>
      </c>
      <c r="P186" s="86">
        <f t="shared" si="59"/>
        <v>0</v>
      </c>
      <c r="Q186" s="86">
        <f t="shared" si="59"/>
        <v>0</v>
      </c>
      <c r="R186" s="86">
        <f>ROUND(+R184/R182*100,1)</f>
        <v>100</v>
      </c>
      <c r="S186" s="86">
        <f>ROUND(+S184/S182*100,1)</f>
        <v>100</v>
      </c>
      <c r="T186" s="86">
        <f>ROUND(+T184/T182*100,1)</f>
        <v>100</v>
      </c>
      <c r="U186" s="86"/>
      <c r="V186" s="87"/>
      <c r="W186" s="10"/>
    </row>
    <row r="187" spans="1:23" ht="27">
      <c r="A187" s="13"/>
      <c r="B187" s="64"/>
      <c r="C187" s="64"/>
      <c r="D187" s="65"/>
      <c r="E187" s="66"/>
      <c r="F187" s="64"/>
      <c r="G187" s="64"/>
      <c r="H187" s="62"/>
      <c r="I187" s="75"/>
      <c r="J187" s="67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9"/>
      <c r="V187" s="70"/>
      <c r="W187" s="10"/>
    </row>
    <row r="188" spans="1:23" ht="54">
      <c r="A188" s="13"/>
      <c r="B188" s="64" t="s">
        <v>41</v>
      </c>
      <c r="C188" s="64" t="s">
        <v>52</v>
      </c>
      <c r="D188" s="65" t="s">
        <v>54</v>
      </c>
      <c r="E188" s="66" t="s">
        <v>71</v>
      </c>
      <c r="F188" s="64"/>
      <c r="G188" s="64"/>
      <c r="H188" s="62"/>
      <c r="I188" s="75" t="s">
        <v>72</v>
      </c>
      <c r="J188" s="67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9"/>
      <c r="V188" s="70"/>
      <c r="W188" s="10"/>
    </row>
    <row r="189" spans="1:23" ht="27">
      <c r="A189" s="13"/>
      <c r="B189" s="64" t="s">
        <v>41</v>
      </c>
      <c r="C189" s="64" t="s">
        <v>52</v>
      </c>
      <c r="D189" s="65" t="s">
        <v>54</v>
      </c>
      <c r="E189" s="66" t="s">
        <v>71</v>
      </c>
      <c r="F189" s="64"/>
      <c r="G189" s="64"/>
      <c r="H189" s="62"/>
      <c r="I189" s="75" t="s">
        <v>35</v>
      </c>
      <c r="J189" s="67"/>
      <c r="K189" s="68">
        <f aca="true" t="shared" si="60" ref="K189:R192">+K197+K213+K230</f>
        <v>593092505</v>
      </c>
      <c r="L189" s="68">
        <f t="shared" si="60"/>
        <v>553031057</v>
      </c>
      <c r="M189" s="68">
        <f t="shared" si="60"/>
        <v>0</v>
      </c>
      <c r="N189" s="68">
        <f t="shared" si="60"/>
        <v>0</v>
      </c>
      <c r="O189" s="68">
        <f>+N189+M189+L189+K189</f>
        <v>1146123562</v>
      </c>
      <c r="P189" s="68">
        <f t="shared" si="60"/>
        <v>34430398</v>
      </c>
      <c r="Q189" s="68">
        <f t="shared" si="60"/>
        <v>0</v>
      </c>
      <c r="R189" s="68">
        <f t="shared" si="60"/>
        <v>0</v>
      </c>
      <c r="S189" s="68">
        <f>+P189+Q189+R189</f>
        <v>34430398</v>
      </c>
      <c r="T189" s="68">
        <f>+S189+O189</f>
        <v>1180553960</v>
      </c>
      <c r="U189" s="69">
        <f>+(O189/T189)*100</f>
        <v>97.08353881596399</v>
      </c>
      <c r="V189" s="70">
        <f>(+S189/T189)*100</f>
        <v>2.91646118403601</v>
      </c>
      <c r="W189" s="10"/>
    </row>
    <row r="190" spans="1:23" ht="27">
      <c r="A190" s="13"/>
      <c r="B190" s="64" t="s">
        <v>41</v>
      </c>
      <c r="C190" s="64" t="s">
        <v>52</v>
      </c>
      <c r="D190" s="65" t="s">
        <v>54</v>
      </c>
      <c r="E190" s="66" t="s">
        <v>71</v>
      </c>
      <c r="F190" s="64"/>
      <c r="G190" s="64"/>
      <c r="H190" s="62"/>
      <c r="I190" s="75" t="s">
        <v>36</v>
      </c>
      <c r="J190" s="67"/>
      <c r="K190" s="68">
        <f t="shared" si="60"/>
        <v>596797503</v>
      </c>
      <c r="L190" s="68">
        <f t="shared" si="60"/>
        <v>525026128</v>
      </c>
      <c r="M190" s="68">
        <f t="shared" si="60"/>
        <v>0</v>
      </c>
      <c r="N190" s="68">
        <f t="shared" si="60"/>
        <v>0</v>
      </c>
      <c r="O190" s="68">
        <f>+N190+M190+L190+K190</f>
        <v>1121823631</v>
      </c>
      <c r="P190" s="68">
        <f t="shared" si="60"/>
        <v>34430398</v>
      </c>
      <c r="Q190" s="68">
        <f t="shared" si="60"/>
        <v>0</v>
      </c>
      <c r="R190" s="68">
        <f t="shared" si="60"/>
        <v>0</v>
      </c>
      <c r="S190" s="68">
        <f>+P190+Q190+R190</f>
        <v>34430398</v>
      </c>
      <c r="T190" s="68">
        <f>+S190+O190</f>
        <v>1156254029</v>
      </c>
      <c r="U190" s="69">
        <f>+(O190/T190)*100</f>
        <v>97.0222462247524</v>
      </c>
      <c r="V190" s="70">
        <f>(+S190/T190)*100</f>
        <v>2.977753775247602</v>
      </c>
      <c r="W190" s="10"/>
    </row>
    <row r="191" spans="1:23" ht="27">
      <c r="A191" s="13"/>
      <c r="B191" s="64" t="s">
        <v>41</v>
      </c>
      <c r="C191" s="64" t="s">
        <v>52</v>
      </c>
      <c r="D191" s="65" t="s">
        <v>54</v>
      </c>
      <c r="E191" s="66" t="s">
        <v>71</v>
      </c>
      <c r="F191" s="64"/>
      <c r="G191" s="64"/>
      <c r="H191" s="62"/>
      <c r="I191" s="75" t="s">
        <v>37</v>
      </c>
      <c r="J191" s="67"/>
      <c r="K191" s="68">
        <f t="shared" si="60"/>
        <v>615558204</v>
      </c>
      <c r="L191" s="68">
        <f t="shared" si="60"/>
        <v>464034069</v>
      </c>
      <c r="M191" s="68">
        <f t="shared" si="60"/>
        <v>0</v>
      </c>
      <c r="N191" s="68">
        <f t="shared" si="60"/>
        <v>0</v>
      </c>
      <c r="O191" s="68">
        <f>+N191+M191+L191+K191</f>
        <v>1079592273</v>
      </c>
      <c r="P191" s="68">
        <f t="shared" si="60"/>
        <v>19440209</v>
      </c>
      <c r="Q191" s="68">
        <f t="shared" si="60"/>
        <v>0</v>
      </c>
      <c r="R191" s="68">
        <f t="shared" si="60"/>
        <v>0</v>
      </c>
      <c r="S191" s="68">
        <f>+P191+Q191+R191</f>
        <v>19440209</v>
      </c>
      <c r="T191" s="68">
        <f>+S191+O191</f>
        <v>1099032482</v>
      </c>
      <c r="U191" s="69">
        <f>+(O191/T191)*100</f>
        <v>98.23115246197064</v>
      </c>
      <c r="V191" s="70">
        <f>(+S191/T191)*100</f>
        <v>1.768847538029363</v>
      </c>
      <c r="W191" s="10"/>
    </row>
    <row r="192" spans="1:23" ht="27">
      <c r="A192" s="13"/>
      <c r="B192" s="64" t="s">
        <v>41</v>
      </c>
      <c r="C192" s="64" t="s">
        <v>52</v>
      </c>
      <c r="D192" s="65" t="s">
        <v>54</v>
      </c>
      <c r="E192" s="66" t="s">
        <v>71</v>
      </c>
      <c r="F192" s="64"/>
      <c r="G192" s="64"/>
      <c r="H192" s="62"/>
      <c r="I192" s="75" t="s">
        <v>38</v>
      </c>
      <c r="J192" s="67"/>
      <c r="K192" s="68">
        <f t="shared" si="60"/>
        <v>596753571</v>
      </c>
      <c r="L192" s="68">
        <f t="shared" si="60"/>
        <v>460353820</v>
      </c>
      <c r="M192" s="68">
        <f t="shared" si="60"/>
        <v>0</v>
      </c>
      <c r="N192" s="68">
        <f t="shared" si="60"/>
        <v>0</v>
      </c>
      <c r="O192" s="68">
        <f>+N192+M192+L192+K192</f>
        <v>1057107391</v>
      </c>
      <c r="P192" s="68">
        <f t="shared" si="60"/>
        <v>19440209</v>
      </c>
      <c r="Q192" s="68">
        <f t="shared" si="60"/>
        <v>0</v>
      </c>
      <c r="R192" s="68">
        <f t="shared" si="60"/>
        <v>0</v>
      </c>
      <c r="S192" s="68">
        <f>+P192+Q192+R192</f>
        <v>19440209</v>
      </c>
      <c r="T192" s="68">
        <f>+S192+O192</f>
        <v>1076547600</v>
      </c>
      <c r="U192" s="69">
        <f>+(O192/T192)*100</f>
        <v>98.19420813348151</v>
      </c>
      <c r="V192" s="70">
        <f>(+S192/T192)*100</f>
        <v>1.8057918665184893</v>
      </c>
      <c r="W192" s="10"/>
    </row>
    <row r="193" spans="1:23" ht="27">
      <c r="A193" s="13"/>
      <c r="B193" s="64" t="s">
        <v>41</v>
      </c>
      <c r="C193" s="64" t="s">
        <v>52</v>
      </c>
      <c r="D193" s="65" t="s">
        <v>54</v>
      </c>
      <c r="E193" s="66" t="s">
        <v>71</v>
      </c>
      <c r="F193" s="64"/>
      <c r="G193" s="64"/>
      <c r="H193" s="62"/>
      <c r="I193" s="75" t="s">
        <v>39</v>
      </c>
      <c r="J193" s="67"/>
      <c r="K193" s="86">
        <f>ROUND(+K192/K189*100,1)</f>
        <v>100.6</v>
      </c>
      <c r="L193" s="86">
        <f aca="true" t="shared" si="61" ref="L193:T193">ROUND(+L192/L189*100,1)</f>
        <v>83.2</v>
      </c>
      <c r="M193" s="86">
        <f>_xlfn.IFERROR(ROUND(+M192/M189*100,1),0)</f>
        <v>0</v>
      </c>
      <c r="N193" s="86">
        <f>_xlfn.IFERROR(ROUND(+N192/N189*100,1),0)</f>
        <v>0</v>
      </c>
      <c r="O193" s="86">
        <f t="shared" si="61"/>
        <v>92.2</v>
      </c>
      <c r="P193" s="86">
        <f t="shared" si="61"/>
        <v>56.5</v>
      </c>
      <c r="Q193" s="86">
        <f>_xlfn.IFERROR(ROUND(+Q192/Q189*100,1),0)</f>
        <v>0</v>
      </c>
      <c r="R193" s="86">
        <f>_xlfn.IFERROR(ROUND(+R192/R189*100,1),0)</f>
        <v>0</v>
      </c>
      <c r="S193" s="86">
        <f t="shared" si="61"/>
        <v>56.5</v>
      </c>
      <c r="T193" s="86">
        <f t="shared" si="61"/>
        <v>91.2</v>
      </c>
      <c r="U193" s="86"/>
      <c r="V193" s="87"/>
      <c r="W193" s="10"/>
    </row>
    <row r="194" spans="1:23" ht="27">
      <c r="A194" s="13"/>
      <c r="B194" s="64" t="s">
        <v>41</v>
      </c>
      <c r="C194" s="64" t="s">
        <v>52</v>
      </c>
      <c r="D194" s="65" t="s">
        <v>54</v>
      </c>
      <c r="E194" s="66" t="s">
        <v>71</v>
      </c>
      <c r="F194" s="64"/>
      <c r="G194" s="64"/>
      <c r="H194" s="62"/>
      <c r="I194" s="75" t="s">
        <v>40</v>
      </c>
      <c r="J194" s="67"/>
      <c r="K194" s="86">
        <f>ROUND(+K192/K190*100,1)</f>
        <v>100</v>
      </c>
      <c r="L194" s="86">
        <f aca="true" t="shared" si="62" ref="L194:T194">ROUND(+L192/L190*100,1)</f>
        <v>87.7</v>
      </c>
      <c r="M194" s="86">
        <f>_xlfn.IFERROR(ROUND(+M193/M190*100,1),0)</f>
        <v>0</v>
      </c>
      <c r="N194" s="86">
        <f>_xlfn.IFERROR(ROUND(+N193/N190*100,1),0)</f>
        <v>0</v>
      </c>
      <c r="O194" s="86">
        <f t="shared" si="62"/>
        <v>94.2</v>
      </c>
      <c r="P194" s="86">
        <f t="shared" si="62"/>
        <v>56.5</v>
      </c>
      <c r="Q194" s="86">
        <f>_xlfn.IFERROR(ROUND(+Q193/Q190*100,1),0)</f>
        <v>0</v>
      </c>
      <c r="R194" s="86">
        <f>_xlfn.IFERROR(ROUND(+R193/R190*100,1),0)</f>
        <v>0</v>
      </c>
      <c r="S194" s="86">
        <f t="shared" si="62"/>
        <v>56.5</v>
      </c>
      <c r="T194" s="86">
        <f t="shared" si="62"/>
        <v>93.1</v>
      </c>
      <c r="U194" s="86"/>
      <c r="V194" s="87"/>
      <c r="W194" s="10"/>
    </row>
    <row r="195" spans="1:23" ht="27">
      <c r="A195" s="13"/>
      <c r="B195" s="64"/>
      <c r="C195" s="64"/>
      <c r="D195" s="65"/>
      <c r="E195" s="66"/>
      <c r="F195" s="64"/>
      <c r="G195" s="64"/>
      <c r="H195" s="62"/>
      <c r="I195" s="75"/>
      <c r="J195" s="67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9"/>
      <c r="V195" s="70"/>
      <c r="W195" s="10"/>
    </row>
    <row r="196" spans="1:23" ht="81">
      <c r="A196" s="13"/>
      <c r="B196" s="64" t="s">
        <v>41</v>
      </c>
      <c r="C196" s="64" t="s">
        <v>52</v>
      </c>
      <c r="D196" s="65" t="s">
        <v>54</v>
      </c>
      <c r="E196" s="66" t="s">
        <v>71</v>
      </c>
      <c r="F196" s="64" t="s">
        <v>73</v>
      </c>
      <c r="G196" s="64"/>
      <c r="H196" s="62"/>
      <c r="I196" s="75" t="s">
        <v>74</v>
      </c>
      <c r="J196" s="67"/>
      <c r="K196" s="68"/>
      <c r="L196" s="68"/>
      <c r="M196" s="68">
        <v>0</v>
      </c>
      <c r="N196" s="68">
        <v>0</v>
      </c>
      <c r="O196" s="68"/>
      <c r="P196" s="68"/>
      <c r="Q196" s="68"/>
      <c r="R196" s="68"/>
      <c r="S196" s="68"/>
      <c r="T196" s="68"/>
      <c r="U196" s="69"/>
      <c r="V196" s="70"/>
      <c r="W196" s="10"/>
    </row>
    <row r="197" spans="1:23" ht="27">
      <c r="A197" s="13"/>
      <c r="B197" s="64" t="s">
        <v>41</v>
      </c>
      <c r="C197" s="64" t="s">
        <v>52</v>
      </c>
      <c r="D197" s="65" t="s">
        <v>54</v>
      </c>
      <c r="E197" s="66" t="s">
        <v>71</v>
      </c>
      <c r="F197" s="64" t="s">
        <v>73</v>
      </c>
      <c r="G197" s="64"/>
      <c r="H197" s="62"/>
      <c r="I197" s="75" t="s">
        <v>35</v>
      </c>
      <c r="J197" s="67"/>
      <c r="K197" s="68">
        <f>+K205</f>
        <v>296546252</v>
      </c>
      <c r="L197" s="68">
        <f>+L205</f>
        <v>276515529</v>
      </c>
      <c r="M197" s="68">
        <f>+M205</f>
        <v>0</v>
      </c>
      <c r="N197" s="68">
        <f>+N205</f>
        <v>0</v>
      </c>
      <c r="O197" s="68">
        <f>+N197+M197+L197+K197</f>
        <v>573061781</v>
      </c>
      <c r="P197" s="68">
        <f aca="true" t="shared" si="63" ref="P197:R200">+P205</f>
        <v>5220000</v>
      </c>
      <c r="Q197" s="68">
        <f t="shared" si="63"/>
        <v>0</v>
      </c>
      <c r="R197" s="68">
        <f t="shared" si="63"/>
        <v>0</v>
      </c>
      <c r="S197" s="68">
        <f>+R197+Q197+P197</f>
        <v>5220000</v>
      </c>
      <c r="T197" s="68">
        <f>+S197+O197</f>
        <v>578281781</v>
      </c>
      <c r="U197" s="69">
        <f>+(O197/T197)*100</f>
        <v>99.09732587615449</v>
      </c>
      <c r="V197" s="70">
        <f>(+S197/T197)*100</f>
        <v>0.9026741238455168</v>
      </c>
      <c r="W197" s="10"/>
    </row>
    <row r="198" spans="1:23" ht="27">
      <c r="A198" s="13"/>
      <c r="B198" s="64" t="s">
        <v>41</v>
      </c>
      <c r="C198" s="64" t="s">
        <v>52</v>
      </c>
      <c r="D198" s="65" t="s">
        <v>54</v>
      </c>
      <c r="E198" s="66" t="s">
        <v>71</v>
      </c>
      <c r="F198" s="64" t="s">
        <v>73</v>
      </c>
      <c r="G198" s="64"/>
      <c r="H198" s="62"/>
      <c r="I198" s="75" t="s">
        <v>36</v>
      </c>
      <c r="J198" s="67"/>
      <c r="K198" s="68">
        <f aca="true" t="shared" si="64" ref="K198:N200">+K206</f>
        <v>298398752</v>
      </c>
      <c r="L198" s="68">
        <f t="shared" si="64"/>
        <v>262513054</v>
      </c>
      <c r="M198" s="68">
        <f t="shared" si="64"/>
        <v>0</v>
      </c>
      <c r="N198" s="68">
        <f t="shared" si="64"/>
        <v>0</v>
      </c>
      <c r="O198" s="68">
        <f>+N198+M198+L198+K198</f>
        <v>560911806</v>
      </c>
      <c r="P198" s="68">
        <f t="shared" si="63"/>
        <v>5220000</v>
      </c>
      <c r="Q198" s="68">
        <f t="shared" si="63"/>
        <v>0</v>
      </c>
      <c r="R198" s="68">
        <f t="shared" si="63"/>
        <v>0</v>
      </c>
      <c r="S198" s="68">
        <f>+R198+Q198+P198</f>
        <v>5220000</v>
      </c>
      <c r="T198" s="68">
        <f>+S198+O198</f>
        <v>566131806</v>
      </c>
      <c r="U198" s="69">
        <f>+(O198/T198)*100</f>
        <v>99.07795323550502</v>
      </c>
      <c r="V198" s="70">
        <f>(+S198/T198)*100</f>
        <v>0.9220467644949805</v>
      </c>
      <c r="W198" s="10"/>
    </row>
    <row r="199" spans="1:23" ht="27">
      <c r="A199" s="13"/>
      <c r="B199" s="64" t="s">
        <v>41</v>
      </c>
      <c r="C199" s="64" t="s">
        <v>52</v>
      </c>
      <c r="D199" s="65" t="s">
        <v>54</v>
      </c>
      <c r="E199" s="66" t="s">
        <v>71</v>
      </c>
      <c r="F199" s="64" t="s">
        <v>73</v>
      </c>
      <c r="G199" s="64"/>
      <c r="H199" s="62"/>
      <c r="I199" s="75" t="s">
        <v>37</v>
      </c>
      <c r="J199" s="67"/>
      <c r="K199" s="68">
        <f t="shared" si="64"/>
        <v>307779102</v>
      </c>
      <c r="L199" s="68">
        <f t="shared" si="64"/>
        <v>232017028</v>
      </c>
      <c r="M199" s="68">
        <f t="shared" si="64"/>
        <v>0</v>
      </c>
      <c r="N199" s="68">
        <f t="shared" si="64"/>
        <v>0</v>
      </c>
      <c r="O199" s="68">
        <f>+N199+M199+L199+K199</f>
        <v>539796130</v>
      </c>
      <c r="P199" s="68">
        <f t="shared" si="63"/>
        <v>2386617</v>
      </c>
      <c r="Q199" s="68">
        <f t="shared" si="63"/>
        <v>0</v>
      </c>
      <c r="R199" s="68">
        <f t="shared" si="63"/>
        <v>0</v>
      </c>
      <c r="S199" s="68">
        <f>+R199+Q199+P199</f>
        <v>2386617</v>
      </c>
      <c r="T199" s="68">
        <f>+S199+O199</f>
        <v>542182747</v>
      </c>
      <c r="U199" s="69">
        <f>+(O199/T199)*100</f>
        <v>99.55981317863662</v>
      </c>
      <c r="V199" s="70">
        <f>(+S199/T199)*100</f>
        <v>0.44018682136338805</v>
      </c>
      <c r="W199" s="10"/>
    </row>
    <row r="200" spans="1:23" ht="27">
      <c r="A200" s="13"/>
      <c r="B200" s="64" t="s">
        <v>41</v>
      </c>
      <c r="C200" s="64" t="s">
        <v>52</v>
      </c>
      <c r="D200" s="65" t="s">
        <v>54</v>
      </c>
      <c r="E200" s="66" t="s">
        <v>71</v>
      </c>
      <c r="F200" s="64" t="s">
        <v>73</v>
      </c>
      <c r="G200" s="64"/>
      <c r="H200" s="62"/>
      <c r="I200" s="75" t="s">
        <v>38</v>
      </c>
      <c r="J200" s="67"/>
      <c r="K200" s="68">
        <f t="shared" si="64"/>
        <v>298376786</v>
      </c>
      <c r="L200" s="68">
        <f t="shared" si="64"/>
        <v>230176904</v>
      </c>
      <c r="M200" s="68">
        <f t="shared" si="64"/>
        <v>0</v>
      </c>
      <c r="N200" s="68">
        <f t="shared" si="64"/>
        <v>0</v>
      </c>
      <c r="O200" s="68">
        <f>+N200+M200+L200+K200</f>
        <v>528553690</v>
      </c>
      <c r="P200" s="68">
        <f t="shared" si="63"/>
        <v>2386617</v>
      </c>
      <c r="Q200" s="68">
        <f t="shared" si="63"/>
        <v>0</v>
      </c>
      <c r="R200" s="68">
        <f t="shared" si="63"/>
        <v>0</v>
      </c>
      <c r="S200" s="68">
        <f>+R200+Q200+P200</f>
        <v>2386617</v>
      </c>
      <c r="T200" s="68">
        <f>+S200+O200</f>
        <v>530940307</v>
      </c>
      <c r="U200" s="69">
        <f>+(O200/T200)*100</f>
        <v>99.55049240591937</v>
      </c>
      <c r="V200" s="70">
        <f>(+S200/T200)*100</f>
        <v>0.44950759408062796</v>
      </c>
      <c r="W200" s="10"/>
    </row>
    <row r="201" spans="1:23" ht="27">
      <c r="A201" s="13"/>
      <c r="B201" s="64" t="s">
        <v>41</v>
      </c>
      <c r="C201" s="64" t="s">
        <v>52</v>
      </c>
      <c r="D201" s="65" t="s">
        <v>54</v>
      </c>
      <c r="E201" s="66" t="s">
        <v>71</v>
      </c>
      <c r="F201" s="64" t="s">
        <v>73</v>
      </c>
      <c r="G201" s="64"/>
      <c r="H201" s="62"/>
      <c r="I201" s="75" t="s">
        <v>39</v>
      </c>
      <c r="J201" s="67"/>
      <c r="K201" s="86">
        <f>ROUND(+K200/K197*100,1)</f>
        <v>100.6</v>
      </c>
      <c r="L201" s="86">
        <f aca="true" t="shared" si="65" ref="L201:T201">ROUND(+L200/L197*100,1)</f>
        <v>83.2</v>
      </c>
      <c r="M201" s="86">
        <f>_xlfn.IFERROR(ROUND(+M200/M197*100,1),0)</f>
        <v>0</v>
      </c>
      <c r="N201" s="86">
        <f>_xlfn.IFERROR(ROUND(+N200/N197*100,1),0)</f>
        <v>0</v>
      </c>
      <c r="O201" s="86">
        <f t="shared" si="65"/>
        <v>92.2</v>
      </c>
      <c r="P201" s="86">
        <f t="shared" si="65"/>
        <v>45.7</v>
      </c>
      <c r="Q201" s="86">
        <f>_xlfn.IFERROR(ROUND(+Q200/Q197*100,1),0)</f>
        <v>0</v>
      </c>
      <c r="R201" s="86">
        <f>_xlfn.IFERROR(ROUND(+R200/R197*100,1),0)</f>
        <v>0</v>
      </c>
      <c r="S201" s="86">
        <f t="shared" si="65"/>
        <v>45.7</v>
      </c>
      <c r="T201" s="86">
        <f t="shared" si="65"/>
        <v>91.8</v>
      </c>
      <c r="U201" s="86"/>
      <c r="V201" s="87"/>
      <c r="W201" s="10"/>
    </row>
    <row r="202" spans="1:23" ht="27">
      <c r="A202" s="13"/>
      <c r="B202" s="64" t="s">
        <v>41</v>
      </c>
      <c r="C202" s="64" t="s">
        <v>52</v>
      </c>
      <c r="D202" s="65" t="s">
        <v>54</v>
      </c>
      <c r="E202" s="66" t="s">
        <v>71</v>
      </c>
      <c r="F202" s="64" t="s">
        <v>73</v>
      </c>
      <c r="G202" s="64"/>
      <c r="H202" s="62"/>
      <c r="I202" s="75" t="s">
        <v>40</v>
      </c>
      <c r="J202" s="67"/>
      <c r="K202" s="86">
        <f>ROUND(+K200/K198*100,1)</f>
        <v>100</v>
      </c>
      <c r="L202" s="86">
        <f>ROUND(+L200/L198*100,1)</f>
        <v>87.7</v>
      </c>
      <c r="M202" s="86">
        <f>_xlfn.IFERROR(ROUND(+M201/M198*100,1),0)</f>
        <v>0</v>
      </c>
      <c r="N202" s="86">
        <f>_xlfn.IFERROR(ROUND(+N201/N198*100,1),0)</f>
        <v>0</v>
      </c>
      <c r="O202" s="86">
        <f>ROUND(+O200/O198*100,1)</f>
        <v>94.2</v>
      </c>
      <c r="P202" s="86">
        <f>ROUND(+P200/P198*100,1)</f>
        <v>45.7</v>
      </c>
      <c r="Q202" s="86">
        <f>_xlfn.IFERROR(ROUND(+Q201/Q198*100,1),0)</f>
        <v>0</v>
      </c>
      <c r="R202" s="86">
        <f>_xlfn.IFERROR(ROUND(+R201/R198*100,1),0)</f>
        <v>0</v>
      </c>
      <c r="S202" s="86">
        <f>ROUND(+S200/S198*100,1)</f>
        <v>45.7</v>
      </c>
      <c r="T202" s="86">
        <f>ROUND(+T200/T198*100,1)</f>
        <v>93.8</v>
      </c>
      <c r="U202" s="86"/>
      <c r="V202" s="87"/>
      <c r="W202" s="10"/>
    </row>
    <row r="203" spans="1:23" ht="27">
      <c r="A203" s="13"/>
      <c r="B203" s="64"/>
      <c r="C203" s="64"/>
      <c r="D203" s="65"/>
      <c r="E203" s="66"/>
      <c r="F203" s="64"/>
      <c r="G203" s="64"/>
      <c r="H203" s="62"/>
      <c r="I203" s="75"/>
      <c r="J203" s="67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9"/>
      <c r="V203" s="70"/>
      <c r="W203" s="10"/>
    </row>
    <row r="204" spans="1:23" ht="81">
      <c r="A204" s="13"/>
      <c r="B204" s="64" t="s">
        <v>41</v>
      </c>
      <c r="C204" s="64" t="s">
        <v>52</v>
      </c>
      <c r="D204" s="65" t="s">
        <v>54</v>
      </c>
      <c r="E204" s="66" t="s">
        <v>71</v>
      </c>
      <c r="F204" s="64" t="s">
        <v>73</v>
      </c>
      <c r="G204" s="64" t="s">
        <v>49</v>
      </c>
      <c r="H204" s="62"/>
      <c r="I204" s="75" t="s">
        <v>74</v>
      </c>
      <c r="J204" s="67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9"/>
      <c r="V204" s="70"/>
      <c r="W204" s="10"/>
    </row>
    <row r="205" spans="1:23" ht="27">
      <c r="A205" s="13"/>
      <c r="B205" s="64" t="s">
        <v>41</v>
      </c>
      <c r="C205" s="64" t="s">
        <v>52</v>
      </c>
      <c r="D205" s="65" t="s">
        <v>54</v>
      </c>
      <c r="E205" s="66" t="s">
        <v>71</v>
      </c>
      <c r="F205" s="64" t="s">
        <v>73</v>
      </c>
      <c r="G205" s="64" t="s">
        <v>49</v>
      </c>
      <c r="H205" s="62"/>
      <c r="I205" s="75" t="s">
        <v>35</v>
      </c>
      <c r="J205" s="67"/>
      <c r="K205" s="68">
        <v>296546252</v>
      </c>
      <c r="L205" s="68">
        <v>276515529</v>
      </c>
      <c r="M205" s="68">
        <v>0</v>
      </c>
      <c r="N205" s="68">
        <v>0</v>
      </c>
      <c r="O205" s="68">
        <v>573061781</v>
      </c>
      <c r="P205" s="68">
        <v>5220000</v>
      </c>
      <c r="Q205" s="68">
        <v>0</v>
      </c>
      <c r="R205" s="68">
        <v>0</v>
      </c>
      <c r="S205" s="68">
        <v>5220000</v>
      </c>
      <c r="T205" s="68">
        <v>578281781</v>
      </c>
      <c r="U205" s="69">
        <v>99.09732587615449</v>
      </c>
      <c r="V205" s="70">
        <v>0.9026741238455168</v>
      </c>
      <c r="W205" s="10"/>
    </row>
    <row r="206" spans="1:23" ht="27">
      <c r="A206" s="13"/>
      <c r="B206" s="64" t="s">
        <v>41</v>
      </c>
      <c r="C206" s="64" t="s">
        <v>52</v>
      </c>
      <c r="D206" s="65" t="s">
        <v>54</v>
      </c>
      <c r="E206" s="66" t="s">
        <v>71</v>
      </c>
      <c r="F206" s="64" t="s">
        <v>73</v>
      </c>
      <c r="G206" s="64" t="s">
        <v>49</v>
      </c>
      <c r="H206" s="62"/>
      <c r="I206" s="75" t="s">
        <v>36</v>
      </c>
      <c r="J206" s="67"/>
      <c r="K206" s="68">
        <v>298398752</v>
      </c>
      <c r="L206" s="68">
        <v>262513054</v>
      </c>
      <c r="M206" s="68">
        <v>0</v>
      </c>
      <c r="N206" s="68">
        <v>0</v>
      </c>
      <c r="O206" s="68">
        <v>560911806</v>
      </c>
      <c r="P206" s="68">
        <v>5220000</v>
      </c>
      <c r="Q206" s="68">
        <v>0</v>
      </c>
      <c r="R206" s="68">
        <v>0</v>
      </c>
      <c r="S206" s="68">
        <v>5220000</v>
      </c>
      <c r="T206" s="68">
        <v>566131806</v>
      </c>
      <c r="U206" s="69">
        <v>99.07795323550502</v>
      </c>
      <c r="V206" s="70">
        <v>0.9220467644949805</v>
      </c>
      <c r="W206" s="10"/>
    </row>
    <row r="207" spans="1:23" ht="27">
      <c r="A207" s="13"/>
      <c r="B207" s="64" t="s">
        <v>41</v>
      </c>
      <c r="C207" s="64" t="s">
        <v>52</v>
      </c>
      <c r="D207" s="65" t="s">
        <v>54</v>
      </c>
      <c r="E207" s="66" t="s">
        <v>71</v>
      </c>
      <c r="F207" s="64" t="s">
        <v>73</v>
      </c>
      <c r="G207" s="64" t="s">
        <v>49</v>
      </c>
      <c r="H207" s="62"/>
      <c r="I207" s="75" t="s">
        <v>37</v>
      </c>
      <c r="J207" s="67"/>
      <c r="K207" s="68">
        <v>307779102</v>
      </c>
      <c r="L207" s="68">
        <v>232017028</v>
      </c>
      <c r="M207" s="68">
        <v>0</v>
      </c>
      <c r="N207" s="68">
        <v>0</v>
      </c>
      <c r="O207" s="68">
        <v>539796130</v>
      </c>
      <c r="P207" s="68">
        <v>2386617</v>
      </c>
      <c r="Q207" s="68">
        <v>0</v>
      </c>
      <c r="R207" s="68">
        <v>0</v>
      </c>
      <c r="S207" s="68">
        <v>2386617</v>
      </c>
      <c r="T207" s="68">
        <v>542182747</v>
      </c>
      <c r="U207" s="69">
        <v>99.55981317863662</v>
      </c>
      <c r="V207" s="70">
        <v>0.44018682136338805</v>
      </c>
      <c r="W207" s="10"/>
    </row>
    <row r="208" spans="1:23" ht="27">
      <c r="A208" s="13"/>
      <c r="B208" s="64" t="s">
        <v>41</v>
      </c>
      <c r="C208" s="64" t="s">
        <v>52</v>
      </c>
      <c r="D208" s="65" t="s">
        <v>54</v>
      </c>
      <c r="E208" s="66" t="s">
        <v>71</v>
      </c>
      <c r="F208" s="64" t="s">
        <v>73</v>
      </c>
      <c r="G208" s="64" t="s">
        <v>49</v>
      </c>
      <c r="H208" s="62"/>
      <c r="I208" s="75" t="s">
        <v>38</v>
      </c>
      <c r="J208" s="67"/>
      <c r="K208" s="68">
        <v>298376786</v>
      </c>
      <c r="L208" s="68">
        <v>230176904</v>
      </c>
      <c r="M208" s="68">
        <v>0</v>
      </c>
      <c r="N208" s="68">
        <v>0</v>
      </c>
      <c r="O208" s="68">
        <v>528553690</v>
      </c>
      <c r="P208" s="68">
        <v>2386617</v>
      </c>
      <c r="Q208" s="68">
        <v>0</v>
      </c>
      <c r="R208" s="68">
        <v>0</v>
      </c>
      <c r="S208" s="68">
        <v>2386617</v>
      </c>
      <c r="T208" s="68">
        <v>530940307</v>
      </c>
      <c r="U208" s="69">
        <v>99.55049240591937</v>
      </c>
      <c r="V208" s="70">
        <v>0.44950759408062796</v>
      </c>
      <c r="W208" s="10"/>
    </row>
    <row r="209" spans="1:23" ht="27">
      <c r="A209" s="13"/>
      <c r="B209" s="64" t="s">
        <v>41</v>
      </c>
      <c r="C209" s="64" t="s">
        <v>52</v>
      </c>
      <c r="D209" s="65" t="s">
        <v>54</v>
      </c>
      <c r="E209" s="66" t="s">
        <v>71</v>
      </c>
      <c r="F209" s="64" t="s">
        <v>73</v>
      </c>
      <c r="G209" s="64" t="s">
        <v>49</v>
      </c>
      <c r="H209" s="62"/>
      <c r="I209" s="75" t="s">
        <v>39</v>
      </c>
      <c r="J209" s="67"/>
      <c r="K209" s="86">
        <f>ROUND(+K208/K205*100,1)</f>
        <v>100.6</v>
      </c>
      <c r="L209" s="86">
        <f aca="true" t="shared" si="66" ref="L209:T209">ROUND(+L208/L205*100,1)</f>
        <v>83.2</v>
      </c>
      <c r="M209" s="86">
        <f>_xlfn.IFERROR(ROUND(+M208/M205*100,1),0)</f>
        <v>0</v>
      </c>
      <c r="N209" s="86">
        <f>_xlfn.IFERROR(ROUND(+N208/N205*100,1),0)</f>
        <v>0</v>
      </c>
      <c r="O209" s="86">
        <f t="shared" si="66"/>
        <v>92.2</v>
      </c>
      <c r="P209" s="86">
        <f t="shared" si="66"/>
        <v>45.7</v>
      </c>
      <c r="Q209" s="86">
        <f>_xlfn.IFERROR(ROUND(+Q208/Q205*100,1),0)</f>
        <v>0</v>
      </c>
      <c r="R209" s="86">
        <f>_xlfn.IFERROR(ROUND(+R208/R205*100,1),0)</f>
        <v>0</v>
      </c>
      <c r="S209" s="86">
        <f t="shared" si="66"/>
        <v>45.7</v>
      </c>
      <c r="T209" s="86">
        <f t="shared" si="66"/>
        <v>91.8</v>
      </c>
      <c r="U209" s="86"/>
      <c r="V209" s="70"/>
      <c r="W209" s="10"/>
    </row>
    <row r="210" spans="1:23" ht="27">
      <c r="A210" s="13"/>
      <c r="B210" s="64" t="s">
        <v>41</v>
      </c>
      <c r="C210" s="64" t="s">
        <v>52</v>
      </c>
      <c r="D210" s="65" t="s">
        <v>54</v>
      </c>
      <c r="E210" s="66" t="s">
        <v>71</v>
      </c>
      <c r="F210" s="64" t="s">
        <v>73</v>
      </c>
      <c r="G210" s="64" t="s">
        <v>49</v>
      </c>
      <c r="H210" s="62"/>
      <c r="I210" s="75" t="s">
        <v>40</v>
      </c>
      <c r="J210" s="67"/>
      <c r="K210" s="86">
        <f>ROUND(+K208/K206*100,1)</f>
        <v>100</v>
      </c>
      <c r="L210" s="86">
        <f>ROUND(+L208/L206*100,1)</f>
        <v>87.7</v>
      </c>
      <c r="M210" s="86">
        <f>_xlfn.IFERROR(ROUND(+M209/M206*100,1),0)</f>
        <v>0</v>
      </c>
      <c r="N210" s="86">
        <f>_xlfn.IFERROR(ROUND(+N209/N206*100,1),0)</f>
        <v>0</v>
      </c>
      <c r="O210" s="86">
        <f>ROUND(+O208/O206*100,1)</f>
        <v>94.2</v>
      </c>
      <c r="P210" s="86">
        <f>ROUND(+P208/P206*100,1)</f>
        <v>45.7</v>
      </c>
      <c r="Q210" s="86">
        <f>_xlfn.IFERROR(ROUND(+Q209/Q206*100,1),0)</f>
        <v>0</v>
      </c>
      <c r="R210" s="86">
        <f>_xlfn.IFERROR(ROUND(+R209/R206*100,1),0)</f>
        <v>0</v>
      </c>
      <c r="S210" s="86">
        <f>ROUND(+S208/S206*100,1)</f>
        <v>45.7</v>
      </c>
      <c r="T210" s="86">
        <f>ROUND(+T208/T206*100,1)</f>
        <v>93.8</v>
      </c>
      <c r="U210" s="86"/>
      <c r="V210" s="70"/>
      <c r="W210" s="10"/>
    </row>
    <row r="211" spans="1:23" ht="27">
      <c r="A211" s="13"/>
      <c r="B211" s="64"/>
      <c r="C211" s="64"/>
      <c r="D211" s="65"/>
      <c r="E211" s="66"/>
      <c r="F211" s="64"/>
      <c r="G211" s="64"/>
      <c r="H211" s="62"/>
      <c r="I211" s="75"/>
      <c r="J211" s="67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9"/>
      <c r="V211" s="70"/>
      <c r="W211" s="10"/>
    </row>
    <row r="212" spans="1:23" ht="81">
      <c r="A212" s="13"/>
      <c r="B212" s="64" t="s">
        <v>41</v>
      </c>
      <c r="C212" s="64" t="s">
        <v>52</v>
      </c>
      <c r="D212" s="65" t="s">
        <v>54</v>
      </c>
      <c r="E212" s="66" t="s">
        <v>71</v>
      </c>
      <c r="F212" s="64" t="s">
        <v>75</v>
      </c>
      <c r="G212" s="64"/>
      <c r="H212" s="62"/>
      <c r="I212" s="75" t="s">
        <v>76</v>
      </c>
      <c r="J212" s="67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9"/>
      <c r="V212" s="70"/>
      <c r="W212" s="10"/>
    </row>
    <row r="213" spans="1:23" ht="27">
      <c r="A213" s="13"/>
      <c r="B213" s="64" t="s">
        <v>41</v>
      </c>
      <c r="C213" s="64" t="s">
        <v>52</v>
      </c>
      <c r="D213" s="65" t="s">
        <v>54</v>
      </c>
      <c r="E213" s="66" t="s">
        <v>71</v>
      </c>
      <c r="F213" s="64" t="s">
        <v>75</v>
      </c>
      <c r="G213" s="64"/>
      <c r="H213" s="62"/>
      <c r="I213" s="75" t="s">
        <v>35</v>
      </c>
      <c r="J213" s="67"/>
      <c r="K213" s="68">
        <f>+K221</f>
        <v>296546253</v>
      </c>
      <c r="L213" s="68">
        <f>+L221</f>
        <v>276515528</v>
      </c>
      <c r="M213" s="68">
        <f>+M221</f>
        <v>0</v>
      </c>
      <c r="N213" s="68">
        <f>+N221</f>
        <v>0</v>
      </c>
      <c r="O213" s="68">
        <f>+N213+M213+L213+K213</f>
        <v>573061781</v>
      </c>
      <c r="P213" s="68">
        <f aca="true" t="shared" si="67" ref="P213:R216">+P221</f>
        <v>5220000</v>
      </c>
      <c r="Q213" s="68">
        <f t="shared" si="67"/>
        <v>0</v>
      </c>
      <c r="R213" s="68">
        <f t="shared" si="67"/>
        <v>0</v>
      </c>
      <c r="S213" s="68">
        <f>+R213+Q213+P213</f>
        <v>5220000</v>
      </c>
      <c r="T213" s="68">
        <f>+S213+O213</f>
        <v>578281781</v>
      </c>
      <c r="U213" s="69">
        <f>+(O213/T213)*100</f>
        <v>99.09732587615449</v>
      </c>
      <c r="V213" s="70">
        <f>(+S213/T213)*100</f>
        <v>0.9026741238455168</v>
      </c>
      <c r="W213" s="10"/>
    </row>
    <row r="214" spans="1:23" ht="27">
      <c r="A214" s="13"/>
      <c r="B214" s="64" t="s">
        <v>41</v>
      </c>
      <c r="C214" s="64" t="s">
        <v>52</v>
      </c>
      <c r="D214" s="65" t="s">
        <v>54</v>
      </c>
      <c r="E214" s="66" t="s">
        <v>71</v>
      </c>
      <c r="F214" s="64" t="s">
        <v>75</v>
      </c>
      <c r="G214" s="64"/>
      <c r="H214" s="62"/>
      <c r="I214" s="75" t="s">
        <v>36</v>
      </c>
      <c r="J214" s="67"/>
      <c r="K214" s="68">
        <f aca="true" t="shared" si="68" ref="K214:N216">+K222</f>
        <v>298398751</v>
      </c>
      <c r="L214" s="68">
        <f t="shared" si="68"/>
        <v>262513074</v>
      </c>
      <c r="M214" s="68">
        <f t="shared" si="68"/>
        <v>0</v>
      </c>
      <c r="N214" s="68">
        <f t="shared" si="68"/>
        <v>0</v>
      </c>
      <c r="O214" s="68">
        <f>+N214+M214+L214+K214</f>
        <v>560911825</v>
      </c>
      <c r="P214" s="68">
        <f t="shared" si="67"/>
        <v>5220000</v>
      </c>
      <c r="Q214" s="68">
        <f t="shared" si="67"/>
        <v>0</v>
      </c>
      <c r="R214" s="68">
        <f t="shared" si="67"/>
        <v>0</v>
      </c>
      <c r="S214" s="68">
        <f>+R214+Q214+P214</f>
        <v>5220000</v>
      </c>
      <c r="T214" s="68">
        <f>+S214+O214</f>
        <v>566131825</v>
      </c>
      <c r="U214" s="69">
        <f>+(O214/T214)*100</f>
        <v>99.07795326644991</v>
      </c>
      <c r="V214" s="70">
        <f>(+S214/T214)*100</f>
        <v>0.9220467335500878</v>
      </c>
      <c r="W214" s="10"/>
    </row>
    <row r="215" spans="1:23" ht="27">
      <c r="A215" s="13"/>
      <c r="B215" s="64" t="s">
        <v>41</v>
      </c>
      <c r="C215" s="64" t="s">
        <v>52</v>
      </c>
      <c r="D215" s="65" t="s">
        <v>54</v>
      </c>
      <c r="E215" s="66" t="s">
        <v>71</v>
      </c>
      <c r="F215" s="64" t="s">
        <v>75</v>
      </c>
      <c r="G215" s="64"/>
      <c r="H215" s="62"/>
      <c r="I215" s="75" t="s">
        <v>37</v>
      </c>
      <c r="J215" s="67"/>
      <c r="K215" s="68">
        <f t="shared" si="68"/>
        <v>307779102</v>
      </c>
      <c r="L215" s="68">
        <f t="shared" si="68"/>
        <v>232017041</v>
      </c>
      <c r="M215" s="68">
        <f t="shared" si="68"/>
        <v>0</v>
      </c>
      <c r="N215" s="68">
        <f t="shared" si="68"/>
        <v>0</v>
      </c>
      <c r="O215" s="68">
        <f>+N215+M215+L215+K215</f>
        <v>539796143</v>
      </c>
      <c r="P215" s="68">
        <f t="shared" si="67"/>
        <v>2386618</v>
      </c>
      <c r="Q215" s="68">
        <f t="shared" si="67"/>
        <v>0</v>
      </c>
      <c r="R215" s="68">
        <f t="shared" si="67"/>
        <v>0</v>
      </c>
      <c r="S215" s="68">
        <f>+R215+Q215+P215</f>
        <v>2386618</v>
      </c>
      <c r="T215" s="68">
        <f>+S215+O215</f>
        <v>542182761</v>
      </c>
      <c r="U215" s="69">
        <f>+(O215/T215)*100</f>
        <v>99.55981300556327</v>
      </c>
      <c r="V215" s="70">
        <f>(+S215/T215)*100</f>
        <v>0.44018699443673387</v>
      </c>
      <c r="W215" s="10"/>
    </row>
    <row r="216" spans="1:23" ht="27">
      <c r="A216" s="13"/>
      <c r="B216" s="64" t="s">
        <v>41</v>
      </c>
      <c r="C216" s="64" t="s">
        <v>52</v>
      </c>
      <c r="D216" s="65" t="s">
        <v>54</v>
      </c>
      <c r="E216" s="66" t="s">
        <v>71</v>
      </c>
      <c r="F216" s="64" t="s">
        <v>75</v>
      </c>
      <c r="G216" s="64"/>
      <c r="H216" s="62"/>
      <c r="I216" s="75" t="s">
        <v>38</v>
      </c>
      <c r="J216" s="67"/>
      <c r="K216" s="68">
        <f t="shared" si="68"/>
        <v>298376785</v>
      </c>
      <c r="L216" s="68">
        <f t="shared" si="68"/>
        <v>230176916</v>
      </c>
      <c r="M216" s="68">
        <f t="shared" si="68"/>
        <v>0</v>
      </c>
      <c r="N216" s="68">
        <f t="shared" si="68"/>
        <v>0</v>
      </c>
      <c r="O216" s="68">
        <f>+N216+M216+L216+K216</f>
        <v>528553701</v>
      </c>
      <c r="P216" s="68">
        <f t="shared" si="67"/>
        <v>2386618</v>
      </c>
      <c r="Q216" s="68">
        <f t="shared" si="67"/>
        <v>0</v>
      </c>
      <c r="R216" s="68">
        <f t="shared" si="67"/>
        <v>0</v>
      </c>
      <c r="S216" s="68">
        <f>+R216+Q216+P216</f>
        <v>2386618</v>
      </c>
      <c r="T216" s="68">
        <f>+S216+O216</f>
        <v>530940319</v>
      </c>
      <c r="U216" s="69">
        <f>+(O216/T216)*100</f>
        <v>99.55049222773378</v>
      </c>
      <c r="V216" s="70">
        <f>(+S216/T216)*100</f>
        <v>0.4495077722662083</v>
      </c>
      <c r="W216" s="10"/>
    </row>
    <row r="217" spans="1:23" ht="27">
      <c r="A217" s="13"/>
      <c r="B217" s="64" t="s">
        <v>41</v>
      </c>
      <c r="C217" s="64" t="s">
        <v>52</v>
      </c>
      <c r="D217" s="65" t="s">
        <v>54</v>
      </c>
      <c r="E217" s="66" t="s">
        <v>71</v>
      </c>
      <c r="F217" s="64" t="s">
        <v>75</v>
      </c>
      <c r="G217" s="64"/>
      <c r="H217" s="62"/>
      <c r="I217" s="75" t="s">
        <v>39</v>
      </c>
      <c r="J217" s="67"/>
      <c r="K217" s="86">
        <f>ROUND(+K216/K213*100,1)</f>
        <v>100.6</v>
      </c>
      <c r="L217" s="86">
        <f aca="true" t="shared" si="69" ref="L217:T217">ROUND(+L216/L213*100,1)</f>
        <v>83.2</v>
      </c>
      <c r="M217" s="86">
        <f>_xlfn.IFERROR(ROUND(+M216/M213*100,1),0)</f>
        <v>0</v>
      </c>
      <c r="N217" s="86">
        <f>_xlfn.IFERROR(ROUND(+N216/N213*100,1),0)</f>
        <v>0</v>
      </c>
      <c r="O217" s="86">
        <f t="shared" si="69"/>
        <v>92.2</v>
      </c>
      <c r="P217" s="86">
        <f t="shared" si="69"/>
        <v>45.7</v>
      </c>
      <c r="Q217" s="86">
        <f>_xlfn.IFERROR(ROUND(+Q216/Q213*100,1),0)</f>
        <v>0</v>
      </c>
      <c r="R217" s="86">
        <f>_xlfn.IFERROR(ROUND(+R216/R213*100,1),0)</f>
        <v>0</v>
      </c>
      <c r="S217" s="86">
        <f t="shared" si="69"/>
        <v>45.7</v>
      </c>
      <c r="T217" s="86">
        <f t="shared" si="69"/>
        <v>91.8</v>
      </c>
      <c r="U217" s="86"/>
      <c r="V217" s="87"/>
      <c r="W217" s="10"/>
    </row>
    <row r="218" spans="1:23" ht="27">
      <c r="A218" s="13"/>
      <c r="B218" s="64" t="s">
        <v>41</v>
      </c>
      <c r="C218" s="64" t="s">
        <v>52</v>
      </c>
      <c r="D218" s="65" t="s">
        <v>54</v>
      </c>
      <c r="E218" s="66" t="s">
        <v>71</v>
      </c>
      <c r="F218" s="64" t="s">
        <v>75</v>
      </c>
      <c r="G218" s="64"/>
      <c r="H218" s="62"/>
      <c r="I218" s="75" t="s">
        <v>40</v>
      </c>
      <c r="J218" s="67"/>
      <c r="K218" s="86">
        <f>ROUND(+K216/K214*100,1)</f>
        <v>100</v>
      </c>
      <c r="L218" s="86">
        <f>ROUND(+L216/L214*100,1)</f>
        <v>87.7</v>
      </c>
      <c r="M218" s="86">
        <f>_xlfn.IFERROR(ROUND(+M217/M214*100,1),0)</f>
        <v>0</v>
      </c>
      <c r="N218" s="86">
        <f>_xlfn.IFERROR(ROUND(+N217/N214*100,1),0)</f>
        <v>0</v>
      </c>
      <c r="O218" s="86">
        <f>ROUND(+O216/O214*100,1)</f>
        <v>94.2</v>
      </c>
      <c r="P218" s="86">
        <f>ROUND(+P216/P214*100,1)</f>
        <v>45.7</v>
      </c>
      <c r="Q218" s="86">
        <f>_xlfn.IFERROR(ROUND(+Q217/Q214*100,1),0)</f>
        <v>0</v>
      </c>
      <c r="R218" s="86">
        <f>_xlfn.IFERROR(ROUND(+R217/R214*100,1),0)</f>
        <v>0</v>
      </c>
      <c r="S218" s="86">
        <f>ROUND(+S216/S214*100,1)</f>
        <v>45.7</v>
      </c>
      <c r="T218" s="86">
        <f>ROUND(+T216/T214*100,1)</f>
        <v>93.8</v>
      </c>
      <c r="U218" s="86"/>
      <c r="V218" s="87"/>
      <c r="W218" s="10"/>
    </row>
    <row r="219" spans="1:23" ht="27">
      <c r="A219" s="13"/>
      <c r="B219" s="64"/>
      <c r="C219" s="64"/>
      <c r="D219" s="65"/>
      <c r="E219" s="66"/>
      <c r="F219" s="64"/>
      <c r="G219" s="64"/>
      <c r="H219" s="62"/>
      <c r="I219" s="75"/>
      <c r="J219" s="67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9"/>
      <c r="V219" s="70"/>
      <c r="W219" s="10"/>
    </row>
    <row r="220" spans="1:23" ht="81">
      <c r="A220" s="13"/>
      <c r="B220" s="64" t="s">
        <v>41</v>
      </c>
      <c r="C220" s="64" t="s">
        <v>52</v>
      </c>
      <c r="D220" s="65" t="s">
        <v>54</v>
      </c>
      <c r="E220" s="66" t="s">
        <v>71</v>
      </c>
      <c r="F220" s="64" t="s">
        <v>75</v>
      </c>
      <c r="G220" s="64" t="s">
        <v>49</v>
      </c>
      <c r="H220" s="62"/>
      <c r="I220" s="75" t="s">
        <v>76</v>
      </c>
      <c r="J220" s="67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9"/>
      <c r="V220" s="70"/>
      <c r="W220" s="10"/>
    </row>
    <row r="221" spans="1:23" ht="27">
      <c r="A221" s="13"/>
      <c r="B221" s="64" t="s">
        <v>41</v>
      </c>
      <c r="C221" s="64" t="s">
        <v>52</v>
      </c>
      <c r="D221" s="65" t="s">
        <v>54</v>
      </c>
      <c r="E221" s="66" t="s">
        <v>71</v>
      </c>
      <c r="F221" s="64" t="s">
        <v>75</v>
      </c>
      <c r="G221" s="64" t="s">
        <v>49</v>
      </c>
      <c r="H221" s="62"/>
      <c r="I221" s="75" t="s">
        <v>35</v>
      </c>
      <c r="J221" s="67"/>
      <c r="K221" s="68">
        <v>296546253</v>
      </c>
      <c r="L221" s="68">
        <v>276515528</v>
      </c>
      <c r="M221" s="68">
        <v>0</v>
      </c>
      <c r="N221" s="68">
        <v>0</v>
      </c>
      <c r="O221" s="68">
        <v>573061781</v>
      </c>
      <c r="P221" s="68">
        <v>5220000</v>
      </c>
      <c r="Q221" s="68">
        <v>0</v>
      </c>
      <c r="R221" s="68">
        <v>0</v>
      </c>
      <c r="S221" s="68">
        <v>5220000</v>
      </c>
      <c r="T221" s="68">
        <v>578281781</v>
      </c>
      <c r="U221" s="69">
        <v>99.09732587615449</v>
      </c>
      <c r="V221" s="70">
        <v>0.9026741238455168</v>
      </c>
      <c r="W221" s="10"/>
    </row>
    <row r="222" spans="1:23" ht="27">
      <c r="A222" s="13"/>
      <c r="B222" s="64" t="s">
        <v>41</v>
      </c>
      <c r="C222" s="64" t="s">
        <v>52</v>
      </c>
      <c r="D222" s="65" t="s">
        <v>54</v>
      </c>
      <c r="E222" s="66" t="s">
        <v>71</v>
      </c>
      <c r="F222" s="64" t="s">
        <v>75</v>
      </c>
      <c r="G222" s="64" t="s">
        <v>49</v>
      </c>
      <c r="H222" s="62"/>
      <c r="I222" s="75" t="s">
        <v>36</v>
      </c>
      <c r="J222" s="67"/>
      <c r="K222" s="68">
        <v>298398751</v>
      </c>
      <c r="L222" s="68">
        <v>262513074</v>
      </c>
      <c r="M222" s="68">
        <v>0</v>
      </c>
      <c r="N222" s="68">
        <v>0</v>
      </c>
      <c r="O222" s="68">
        <v>560911825</v>
      </c>
      <c r="P222" s="68">
        <v>5220000</v>
      </c>
      <c r="Q222" s="68">
        <v>0</v>
      </c>
      <c r="R222" s="68">
        <v>0</v>
      </c>
      <c r="S222" s="68">
        <v>5220000</v>
      </c>
      <c r="T222" s="68">
        <v>566131825</v>
      </c>
      <c r="U222" s="69">
        <v>99.07795326644991</v>
      </c>
      <c r="V222" s="70">
        <v>0.9220467335500878</v>
      </c>
      <c r="W222" s="10"/>
    </row>
    <row r="223" spans="1:23" ht="27">
      <c r="A223" s="13"/>
      <c r="B223" s="64" t="s">
        <v>41</v>
      </c>
      <c r="C223" s="64" t="s">
        <v>52</v>
      </c>
      <c r="D223" s="65" t="s">
        <v>54</v>
      </c>
      <c r="E223" s="66" t="s">
        <v>71</v>
      </c>
      <c r="F223" s="64" t="s">
        <v>75</v>
      </c>
      <c r="G223" s="64" t="s">
        <v>49</v>
      </c>
      <c r="H223" s="62"/>
      <c r="I223" s="75" t="s">
        <v>37</v>
      </c>
      <c r="J223" s="67"/>
      <c r="K223" s="68">
        <v>307779102</v>
      </c>
      <c r="L223" s="68">
        <v>232017041</v>
      </c>
      <c r="M223" s="68">
        <v>0</v>
      </c>
      <c r="N223" s="68">
        <v>0</v>
      </c>
      <c r="O223" s="68">
        <v>539796143</v>
      </c>
      <c r="P223" s="68">
        <v>2386618</v>
      </c>
      <c r="Q223" s="68">
        <v>0</v>
      </c>
      <c r="R223" s="68">
        <v>0</v>
      </c>
      <c r="S223" s="68">
        <v>2386618</v>
      </c>
      <c r="T223" s="68">
        <v>542182761</v>
      </c>
      <c r="U223" s="69">
        <v>99.55981300556327</v>
      </c>
      <c r="V223" s="70">
        <v>0.44018699443673387</v>
      </c>
      <c r="W223" s="10"/>
    </row>
    <row r="224" spans="1:23" ht="27">
      <c r="A224" s="13"/>
      <c r="B224" s="64" t="s">
        <v>41</v>
      </c>
      <c r="C224" s="64" t="s">
        <v>52</v>
      </c>
      <c r="D224" s="65" t="s">
        <v>54</v>
      </c>
      <c r="E224" s="66" t="s">
        <v>71</v>
      </c>
      <c r="F224" s="64" t="s">
        <v>75</v>
      </c>
      <c r="G224" s="64" t="s">
        <v>49</v>
      </c>
      <c r="H224" s="62"/>
      <c r="I224" s="75" t="s">
        <v>38</v>
      </c>
      <c r="J224" s="67"/>
      <c r="K224" s="68">
        <v>298376785</v>
      </c>
      <c r="L224" s="68">
        <v>230176916</v>
      </c>
      <c r="M224" s="68">
        <f aca="true" t="shared" si="70" ref="M224:N226">_xlfn.IFERROR(ROUND(+M223/M220*100,1),0)</f>
        <v>0</v>
      </c>
      <c r="N224" s="68">
        <f t="shared" si="70"/>
        <v>0</v>
      </c>
      <c r="O224" s="68">
        <v>528553701</v>
      </c>
      <c r="P224" s="68">
        <v>2386618</v>
      </c>
      <c r="Q224" s="68">
        <v>0</v>
      </c>
      <c r="R224" s="68">
        <v>0</v>
      </c>
      <c r="S224" s="68">
        <v>2386618</v>
      </c>
      <c r="T224" s="68">
        <v>530940319</v>
      </c>
      <c r="U224" s="69">
        <v>99.55049222773378</v>
      </c>
      <c r="V224" s="70">
        <v>0.4495077722662083</v>
      </c>
      <c r="W224" s="10"/>
    </row>
    <row r="225" spans="1:23" ht="27">
      <c r="A225" s="13"/>
      <c r="B225" s="64" t="s">
        <v>41</v>
      </c>
      <c r="C225" s="64" t="s">
        <v>52</v>
      </c>
      <c r="D225" s="65" t="s">
        <v>54</v>
      </c>
      <c r="E225" s="66" t="s">
        <v>71</v>
      </c>
      <c r="F225" s="64" t="s">
        <v>75</v>
      </c>
      <c r="G225" s="64" t="s">
        <v>49</v>
      </c>
      <c r="H225" s="62"/>
      <c r="I225" s="75" t="s">
        <v>39</v>
      </c>
      <c r="J225" s="67"/>
      <c r="K225" s="86">
        <v>100.6</v>
      </c>
      <c r="L225" s="86">
        <v>83.2</v>
      </c>
      <c r="M225" s="86">
        <f t="shared" si="70"/>
        <v>0</v>
      </c>
      <c r="N225" s="86">
        <f t="shared" si="70"/>
        <v>0</v>
      </c>
      <c r="O225" s="86">
        <v>92.2</v>
      </c>
      <c r="P225" s="86">
        <v>45.7</v>
      </c>
      <c r="Q225" s="86">
        <f>_xlfn.IFERROR(ROUND(+Q224/Q221*100,1),0)</f>
        <v>0</v>
      </c>
      <c r="R225" s="86">
        <f>_xlfn.IFERROR(ROUND(+R224/R221*100,1),0)</f>
        <v>0</v>
      </c>
      <c r="S225" s="86">
        <v>45.7</v>
      </c>
      <c r="T225" s="86">
        <v>91.8</v>
      </c>
      <c r="U225" s="86"/>
      <c r="V225" s="87"/>
      <c r="W225" s="10"/>
    </row>
    <row r="226" spans="1:23" ht="27">
      <c r="A226" s="13"/>
      <c r="B226" s="64" t="s">
        <v>41</v>
      </c>
      <c r="C226" s="64" t="s">
        <v>52</v>
      </c>
      <c r="D226" s="65" t="s">
        <v>54</v>
      </c>
      <c r="E226" s="66" t="s">
        <v>71</v>
      </c>
      <c r="F226" s="64" t="s">
        <v>75</v>
      </c>
      <c r="G226" s="64" t="s">
        <v>49</v>
      </c>
      <c r="H226" s="62"/>
      <c r="I226" s="75" t="s">
        <v>40</v>
      </c>
      <c r="J226" s="67"/>
      <c r="K226" s="86">
        <v>100</v>
      </c>
      <c r="L226" s="86">
        <v>87.7</v>
      </c>
      <c r="M226" s="86">
        <f t="shared" si="70"/>
        <v>0</v>
      </c>
      <c r="N226" s="86">
        <f t="shared" si="70"/>
        <v>0</v>
      </c>
      <c r="O226" s="86">
        <v>94.2</v>
      </c>
      <c r="P226" s="86">
        <v>45.7</v>
      </c>
      <c r="Q226" s="86">
        <f>_xlfn.IFERROR(ROUND(+Q225/Q222*100,1),0)</f>
        <v>0</v>
      </c>
      <c r="R226" s="86">
        <f>_xlfn.IFERROR(ROUND(+R225/R222*100,1),0)</f>
        <v>0</v>
      </c>
      <c r="S226" s="86">
        <v>45.7</v>
      </c>
      <c r="T226" s="86">
        <v>93.8</v>
      </c>
      <c r="U226" s="86"/>
      <c r="V226" s="87"/>
      <c r="W226" s="10"/>
    </row>
    <row r="227" spans="1:23" ht="27">
      <c r="A227" s="13"/>
      <c r="B227" s="64"/>
      <c r="C227" s="64"/>
      <c r="D227" s="65"/>
      <c r="E227" s="66"/>
      <c r="F227" s="64"/>
      <c r="G227" s="64"/>
      <c r="H227" s="62"/>
      <c r="I227" s="75"/>
      <c r="J227" s="67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9"/>
      <c r="V227" s="70"/>
      <c r="W227" s="10"/>
    </row>
    <row r="228" spans="1:23" ht="27">
      <c r="A228" s="13"/>
      <c r="B228" s="64"/>
      <c r="C228" s="64"/>
      <c r="D228" s="65"/>
      <c r="E228" s="66"/>
      <c r="F228" s="64"/>
      <c r="G228" s="64"/>
      <c r="H228" s="62"/>
      <c r="I228" s="75"/>
      <c r="J228" s="67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9"/>
      <c r="V228" s="70"/>
      <c r="W228" s="10"/>
    </row>
    <row r="229" spans="1:23" ht="27">
      <c r="A229" s="13"/>
      <c r="B229" s="64" t="s">
        <v>41</v>
      </c>
      <c r="C229" s="64" t="s">
        <v>52</v>
      </c>
      <c r="D229" s="65" t="s">
        <v>54</v>
      </c>
      <c r="E229" s="66" t="s">
        <v>71</v>
      </c>
      <c r="F229" s="64" t="s">
        <v>77</v>
      </c>
      <c r="G229" s="64"/>
      <c r="H229" s="62"/>
      <c r="I229" s="75" t="s">
        <v>78</v>
      </c>
      <c r="J229" s="67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9"/>
      <c r="V229" s="70"/>
      <c r="W229" s="10"/>
    </row>
    <row r="230" spans="1:23" ht="27">
      <c r="A230" s="13"/>
      <c r="B230" s="64" t="s">
        <v>41</v>
      </c>
      <c r="C230" s="64" t="s">
        <v>52</v>
      </c>
      <c r="D230" s="65" t="s">
        <v>54</v>
      </c>
      <c r="E230" s="66" t="s">
        <v>71</v>
      </c>
      <c r="F230" s="64" t="s">
        <v>77</v>
      </c>
      <c r="G230" s="64"/>
      <c r="H230" s="62"/>
      <c r="I230" s="75" t="s">
        <v>35</v>
      </c>
      <c r="J230" s="67"/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f aca="true" t="shared" si="71" ref="P230:R233">+P238</f>
        <v>23990398</v>
      </c>
      <c r="Q230" s="68">
        <f t="shared" si="71"/>
        <v>0</v>
      </c>
      <c r="R230" s="68">
        <f t="shared" si="71"/>
        <v>0</v>
      </c>
      <c r="S230" s="68">
        <f>+R230+Q230+P230</f>
        <v>23990398</v>
      </c>
      <c r="T230" s="68">
        <f>+S230+O230</f>
        <v>23990398</v>
      </c>
      <c r="U230" s="69">
        <f>+(O230/T230)*100</f>
        <v>0</v>
      </c>
      <c r="V230" s="70">
        <f>(+S230/T230)*100</f>
        <v>100</v>
      </c>
      <c r="W230" s="10"/>
    </row>
    <row r="231" spans="1:23" ht="27">
      <c r="A231" s="13"/>
      <c r="B231" s="64" t="s">
        <v>41</v>
      </c>
      <c r="C231" s="64" t="s">
        <v>52</v>
      </c>
      <c r="D231" s="65" t="s">
        <v>54</v>
      </c>
      <c r="E231" s="66" t="s">
        <v>71</v>
      </c>
      <c r="F231" s="64" t="s">
        <v>77</v>
      </c>
      <c r="G231" s="64"/>
      <c r="H231" s="62"/>
      <c r="I231" s="75" t="s">
        <v>36</v>
      </c>
      <c r="J231" s="67"/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f t="shared" si="71"/>
        <v>23990398</v>
      </c>
      <c r="Q231" s="68">
        <f t="shared" si="71"/>
        <v>0</v>
      </c>
      <c r="R231" s="68">
        <f t="shared" si="71"/>
        <v>0</v>
      </c>
      <c r="S231" s="68">
        <f>+R231+Q231+P231</f>
        <v>23990398</v>
      </c>
      <c r="T231" s="68">
        <f>+S231+O231</f>
        <v>23990398</v>
      </c>
      <c r="U231" s="69">
        <f>+(O231/T231)*100</f>
        <v>0</v>
      </c>
      <c r="V231" s="70">
        <f>(+S231/T231)*100</f>
        <v>100</v>
      </c>
      <c r="W231" s="10"/>
    </row>
    <row r="232" spans="1:23" ht="27">
      <c r="A232" s="13"/>
      <c r="B232" s="64" t="s">
        <v>41</v>
      </c>
      <c r="C232" s="64" t="s">
        <v>52</v>
      </c>
      <c r="D232" s="65" t="s">
        <v>54</v>
      </c>
      <c r="E232" s="66" t="s">
        <v>71</v>
      </c>
      <c r="F232" s="64" t="s">
        <v>77</v>
      </c>
      <c r="G232" s="64"/>
      <c r="H232" s="62"/>
      <c r="I232" s="75" t="s">
        <v>37</v>
      </c>
      <c r="J232" s="67"/>
      <c r="K232" s="68">
        <v>0</v>
      </c>
      <c r="L232" s="68">
        <v>0</v>
      </c>
      <c r="M232" s="68">
        <v>0</v>
      </c>
      <c r="N232" s="68">
        <v>0</v>
      </c>
      <c r="O232" s="68">
        <v>0</v>
      </c>
      <c r="P232" s="68">
        <f t="shared" si="71"/>
        <v>14666974</v>
      </c>
      <c r="Q232" s="68">
        <f t="shared" si="71"/>
        <v>0</v>
      </c>
      <c r="R232" s="68">
        <f t="shared" si="71"/>
        <v>0</v>
      </c>
      <c r="S232" s="68">
        <f>+R232+Q232+P232</f>
        <v>14666974</v>
      </c>
      <c r="T232" s="68">
        <f>+S232+O232</f>
        <v>14666974</v>
      </c>
      <c r="U232" s="69">
        <f>+(O232/T232)*100</f>
        <v>0</v>
      </c>
      <c r="V232" s="70">
        <f>(+S232/T232)*100</f>
        <v>100</v>
      </c>
      <c r="W232" s="10"/>
    </row>
    <row r="233" spans="1:23" ht="27">
      <c r="A233" s="13"/>
      <c r="B233" s="64" t="s">
        <v>41</v>
      </c>
      <c r="C233" s="64" t="s">
        <v>52</v>
      </c>
      <c r="D233" s="65" t="s">
        <v>54</v>
      </c>
      <c r="E233" s="66" t="s">
        <v>71</v>
      </c>
      <c r="F233" s="64" t="s">
        <v>77</v>
      </c>
      <c r="G233" s="64"/>
      <c r="H233" s="62"/>
      <c r="I233" s="75" t="s">
        <v>38</v>
      </c>
      <c r="J233" s="67"/>
      <c r="K233" s="68">
        <v>0</v>
      </c>
      <c r="L233" s="68">
        <v>0</v>
      </c>
      <c r="M233" s="68">
        <v>0</v>
      </c>
      <c r="N233" s="68">
        <v>0</v>
      </c>
      <c r="O233" s="68">
        <v>0</v>
      </c>
      <c r="P233" s="68">
        <f t="shared" si="71"/>
        <v>14666974</v>
      </c>
      <c r="Q233" s="68">
        <f t="shared" si="71"/>
        <v>0</v>
      </c>
      <c r="R233" s="68">
        <f t="shared" si="71"/>
        <v>0</v>
      </c>
      <c r="S233" s="68">
        <f>+R233+Q233+P233</f>
        <v>14666974</v>
      </c>
      <c r="T233" s="68">
        <f>+S233+O233</f>
        <v>14666974</v>
      </c>
      <c r="U233" s="69">
        <f>+(O233/T233)*100</f>
        <v>0</v>
      </c>
      <c r="V233" s="70">
        <f>(+S233/T233)*100</f>
        <v>100</v>
      </c>
      <c r="W233" s="10"/>
    </row>
    <row r="234" spans="1:23" ht="27">
      <c r="A234" s="13"/>
      <c r="B234" s="64" t="s">
        <v>41</v>
      </c>
      <c r="C234" s="64" t="s">
        <v>52</v>
      </c>
      <c r="D234" s="65" t="s">
        <v>54</v>
      </c>
      <c r="E234" s="66" t="s">
        <v>71</v>
      </c>
      <c r="F234" s="64" t="s">
        <v>77</v>
      </c>
      <c r="G234" s="64"/>
      <c r="H234" s="62"/>
      <c r="I234" s="75" t="s">
        <v>39</v>
      </c>
      <c r="J234" s="67"/>
      <c r="K234" s="86">
        <f aca="true" t="shared" si="72" ref="K234:O235">_xlfn.IFERROR(ROUND(+K233/K230*100,1),0)</f>
        <v>0</v>
      </c>
      <c r="L234" s="86">
        <f t="shared" si="72"/>
        <v>0</v>
      </c>
      <c r="M234" s="86">
        <f t="shared" si="72"/>
        <v>0</v>
      </c>
      <c r="N234" s="86">
        <f t="shared" si="72"/>
        <v>0</v>
      </c>
      <c r="O234" s="86">
        <f t="shared" si="72"/>
        <v>0</v>
      </c>
      <c r="P234" s="86">
        <f>ROUND(+P233/P230*100,1)</f>
        <v>61.1</v>
      </c>
      <c r="Q234" s="86">
        <f>_xlfn.IFERROR(ROUND(+Q233/Q230*100,1),0)</f>
        <v>0</v>
      </c>
      <c r="R234" s="86">
        <f>_xlfn.IFERROR(ROUND(+R233/R230*100,1),0)</f>
        <v>0</v>
      </c>
      <c r="S234" s="86">
        <f>ROUND(+S233/S230*100,1)</f>
        <v>61.1</v>
      </c>
      <c r="T234" s="86">
        <f>ROUND(+T233/T230*100,1)</f>
        <v>61.1</v>
      </c>
      <c r="U234" s="86"/>
      <c r="V234" s="87"/>
      <c r="W234" s="10"/>
    </row>
    <row r="235" spans="1:23" ht="27">
      <c r="A235" s="13"/>
      <c r="B235" s="64" t="s">
        <v>41</v>
      </c>
      <c r="C235" s="64" t="s">
        <v>52</v>
      </c>
      <c r="D235" s="65" t="s">
        <v>54</v>
      </c>
      <c r="E235" s="66" t="s">
        <v>71</v>
      </c>
      <c r="F235" s="64" t="s">
        <v>77</v>
      </c>
      <c r="G235" s="64"/>
      <c r="H235" s="62"/>
      <c r="I235" s="75" t="s">
        <v>40</v>
      </c>
      <c r="J235" s="67"/>
      <c r="K235" s="86">
        <f t="shared" si="72"/>
        <v>0</v>
      </c>
      <c r="L235" s="86">
        <f t="shared" si="72"/>
        <v>0</v>
      </c>
      <c r="M235" s="86">
        <f t="shared" si="72"/>
        <v>0</v>
      </c>
      <c r="N235" s="86">
        <f t="shared" si="72"/>
        <v>0</v>
      </c>
      <c r="O235" s="86">
        <f t="shared" si="72"/>
        <v>0</v>
      </c>
      <c r="P235" s="86">
        <f>ROUND(+P233/P231*100,1)</f>
        <v>61.1</v>
      </c>
      <c r="Q235" s="86">
        <f>_xlfn.IFERROR(ROUND(+Q234/Q231*100,1),0)</f>
        <v>0</v>
      </c>
      <c r="R235" s="86">
        <f>_xlfn.IFERROR(ROUND(+R234/R231*100,1),0)</f>
        <v>0</v>
      </c>
      <c r="S235" s="86">
        <f>ROUND(+S233/S231*100,1)</f>
        <v>61.1</v>
      </c>
      <c r="T235" s="86">
        <f>ROUND(+T233/T231*100,1)</f>
        <v>61.1</v>
      </c>
      <c r="U235" s="86"/>
      <c r="V235" s="87"/>
      <c r="W235" s="10"/>
    </row>
    <row r="236" spans="1:23" ht="27">
      <c r="A236" s="13"/>
      <c r="B236" s="64"/>
      <c r="C236" s="64"/>
      <c r="D236" s="65"/>
      <c r="E236" s="66"/>
      <c r="F236" s="64"/>
      <c r="G236" s="64"/>
      <c r="H236" s="62"/>
      <c r="I236" s="75"/>
      <c r="J236" s="67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9"/>
      <c r="V236" s="70"/>
      <c r="W236" s="10"/>
    </row>
    <row r="237" spans="1:23" ht="27">
      <c r="A237" s="13"/>
      <c r="B237" s="64" t="s">
        <v>41</v>
      </c>
      <c r="C237" s="64" t="s">
        <v>52</v>
      </c>
      <c r="D237" s="65" t="s">
        <v>54</v>
      </c>
      <c r="E237" s="66" t="s">
        <v>71</v>
      </c>
      <c r="F237" s="64" t="s">
        <v>77</v>
      </c>
      <c r="G237" s="64" t="s">
        <v>49</v>
      </c>
      <c r="H237" s="62"/>
      <c r="I237" s="75" t="s">
        <v>78</v>
      </c>
      <c r="J237" s="67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9"/>
      <c r="V237" s="70"/>
      <c r="W237" s="10"/>
    </row>
    <row r="238" spans="1:23" ht="27">
      <c r="A238" s="13"/>
      <c r="B238" s="64" t="s">
        <v>41</v>
      </c>
      <c r="C238" s="64" t="s">
        <v>52</v>
      </c>
      <c r="D238" s="65" t="s">
        <v>54</v>
      </c>
      <c r="E238" s="66" t="s">
        <v>71</v>
      </c>
      <c r="F238" s="64" t="s">
        <v>77</v>
      </c>
      <c r="G238" s="64" t="s">
        <v>49</v>
      </c>
      <c r="H238" s="62"/>
      <c r="I238" s="75" t="s">
        <v>35</v>
      </c>
      <c r="J238" s="67"/>
      <c r="K238" s="68"/>
      <c r="L238" s="68"/>
      <c r="M238" s="68">
        <v>0</v>
      </c>
      <c r="N238" s="68">
        <v>0</v>
      </c>
      <c r="O238" s="68">
        <v>0</v>
      </c>
      <c r="P238" s="68">
        <v>23990398</v>
      </c>
      <c r="Q238" s="68">
        <v>0</v>
      </c>
      <c r="R238" s="68">
        <v>0</v>
      </c>
      <c r="S238" s="68">
        <v>23990398</v>
      </c>
      <c r="T238" s="68">
        <v>23990398</v>
      </c>
      <c r="U238" s="69">
        <v>0</v>
      </c>
      <c r="V238" s="70">
        <v>100</v>
      </c>
      <c r="W238" s="10"/>
    </row>
    <row r="239" spans="1:23" ht="27">
      <c r="A239" s="13"/>
      <c r="B239" s="64" t="s">
        <v>41</v>
      </c>
      <c r="C239" s="64" t="s">
        <v>52</v>
      </c>
      <c r="D239" s="65" t="s">
        <v>54</v>
      </c>
      <c r="E239" s="66" t="s">
        <v>71</v>
      </c>
      <c r="F239" s="64" t="s">
        <v>77</v>
      </c>
      <c r="G239" s="64" t="s">
        <v>49</v>
      </c>
      <c r="H239" s="62"/>
      <c r="I239" s="75" t="s">
        <v>36</v>
      </c>
      <c r="J239" s="67"/>
      <c r="K239" s="68"/>
      <c r="L239" s="68"/>
      <c r="M239" s="68">
        <v>0</v>
      </c>
      <c r="N239" s="68">
        <v>0</v>
      </c>
      <c r="O239" s="68">
        <v>0</v>
      </c>
      <c r="P239" s="68">
        <v>23990398</v>
      </c>
      <c r="Q239" s="68">
        <v>0</v>
      </c>
      <c r="R239" s="68">
        <v>0</v>
      </c>
      <c r="S239" s="68">
        <v>23990398</v>
      </c>
      <c r="T239" s="68">
        <v>23990398</v>
      </c>
      <c r="U239" s="69">
        <v>0</v>
      </c>
      <c r="V239" s="70">
        <v>100</v>
      </c>
      <c r="W239" s="10"/>
    </row>
    <row r="240" spans="1:23" ht="27">
      <c r="A240" s="13"/>
      <c r="B240" s="64" t="s">
        <v>41</v>
      </c>
      <c r="C240" s="64" t="s">
        <v>52</v>
      </c>
      <c r="D240" s="65" t="s">
        <v>54</v>
      </c>
      <c r="E240" s="66" t="s">
        <v>71</v>
      </c>
      <c r="F240" s="64" t="s">
        <v>77</v>
      </c>
      <c r="G240" s="64" t="s">
        <v>49</v>
      </c>
      <c r="H240" s="62"/>
      <c r="I240" s="75" t="s">
        <v>37</v>
      </c>
      <c r="J240" s="67"/>
      <c r="K240" s="68"/>
      <c r="L240" s="68"/>
      <c r="M240" s="68">
        <v>0</v>
      </c>
      <c r="N240" s="68">
        <v>0</v>
      </c>
      <c r="O240" s="68">
        <v>0</v>
      </c>
      <c r="P240" s="68">
        <v>14666974</v>
      </c>
      <c r="Q240" s="68">
        <v>0</v>
      </c>
      <c r="R240" s="68">
        <v>0</v>
      </c>
      <c r="S240" s="68">
        <v>14666974</v>
      </c>
      <c r="T240" s="68">
        <v>14666974</v>
      </c>
      <c r="U240" s="69">
        <v>0</v>
      </c>
      <c r="V240" s="70">
        <v>100</v>
      </c>
      <c r="W240" s="10"/>
    </row>
    <row r="241" spans="1:23" ht="27">
      <c r="A241" s="13"/>
      <c r="B241" s="64" t="s">
        <v>41</v>
      </c>
      <c r="C241" s="64" t="s">
        <v>52</v>
      </c>
      <c r="D241" s="65" t="s">
        <v>54</v>
      </c>
      <c r="E241" s="66" t="s">
        <v>71</v>
      </c>
      <c r="F241" s="64" t="s">
        <v>77</v>
      </c>
      <c r="G241" s="64" t="s">
        <v>49</v>
      </c>
      <c r="H241" s="62"/>
      <c r="I241" s="75" t="s">
        <v>38</v>
      </c>
      <c r="J241" s="67"/>
      <c r="K241" s="68"/>
      <c r="L241" s="68"/>
      <c r="M241" s="68">
        <v>0</v>
      </c>
      <c r="N241" s="68">
        <v>0</v>
      </c>
      <c r="O241" s="68">
        <v>0</v>
      </c>
      <c r="P241" s="68">
        <v>14666974</v>
      </c>
      <c r="Q241" s="68">
        <v>0</v>
      </c>
      <c r="R241" s="68">
        <v>0</v>
      </c>
      <c r="S241" s="68">
        <v>14666974</v>
      </c>
      <c r="T241" s="68">
        <v>14666974</v>
      </c>
      <c r="U241" s="69">
        <v>0</v>
      </c>
      <c r="V241" s="70">
        <v>100</v>
      </c>
      <c r="W241" s="10"/>
    </row>
    <row r="242" spans="1:23" ht="27">
      <c r="A242" s="58"/>
      <c r="B242" s="64" t="s">
        <v>41</v>
      </c>
      <c r="C242" s="64" t="s">
        <v>52</v>
      </c>
      <c r="D242" s="65" t="s">
        <v>54</v>
      </c>
      <c r="E242" s="66" t="s">
        <v>71</v>
      </c>
      <c r="F242" s="64" t="s">
        <v>77</v>
      </c>
      <c r="G242" s="64" t="s">
        <v>49</v>
      </c>
      <c r="H242" s="62"/>
      <c r="I242" s="76" t="s">
        <v>39</v>
      </c>
      <c r="J242" s="67"/>
      <c r="K242" s="86">
        <f aca="true" t="shared" si="73" ref="K242:O243">_xlfn.IFERROR(ROUND(+K241/K238*100,1),0)</f>
        <v>0</v>
      </c>
      <c r="L242" s="86">
        <f t="shared" si="73"/>
        <v>0</v>
      </c>
      <c r="M242" s="86">
        <f t="shared" si="73"/>
        <v>0</v>
      </c>
      <c r="N242" s="86">
        <f t="shared" si="73"/>
        <v>0</v>
      </c>
      <c r="O242" s="86">
        <f t="shared" si="73"/>
        <v>0</v>
      </c>
      <c r="P242" s="86">
        <f>ROUND(+P241/P238*100,1)</f>
        <v>61.1</v>
      </c>
      <c r="Q242" s="86">
        <f>_xlfn.IFERROR(ROUND(+Q241/Q238*100,1),0)</f>
        <v>0</v>
      </c>
      <c r="R242" s="86">
        <f>_xlfn.IFERROR(ROUND(+R241/R238*100,1),0)</f>
        <v>0</v>
      </c>
      <c r="S242" s="86">
        <f>ROUND(+S241/S238*100,1)</f>
        <v>61.1</v>
      </c>
      <c r="T242" s="86">
        <f>ROUND(+T241/T238*100,1)</f>
        <v>61.1</v>
      </c>
      <c r="U242" s="86"/>
      <c r="V242" s="87"/>
      <c r="W242" s="10"/>
    </row>
    <row r="243" spans="1:23" ht="27">
      <c r="A243" s="58"/>
      <c r="B243" s="64" t="s">
        <v>41</v>
      </c>
      <c r="C243" s="64" t="s">
        <v>52</v>
      </c>
      <c r="D243" s="65" t="s">
        <v>54</v>
      </c>
      <c r="E243" s="66" t="s">
        <v>71</v>
      </c>
      <c r="F243" s="64" t="s">
        <v>77</v>
      </c>
      <c r="G243" s="64" t="s">
        <v>49</v>
      </c>
      <c r="H243" s="62"/>
      <c r="I243" s="76" t="s">
        <v>40</v>
      </c>
      <c r="J243" s="67"/>
      <c r="K243" s="86">
        <f t="shared" si="73"/>
        <v>0</v>
      </c>
      <c r="L243" s="86">
        <f t="shared" si="73"/>
        <v>0</v>
      </c>
      <c r="M243" s="86">
        <f t="shared" si="73"/>
        <v>0</v>
      </c>
      <c r="N243" s="86">
        <f t="shared" si="73"/>
        <v>0</v>
      </c>
      <c r="O243" s="86">
        <f t="shared" si="73"/>
        <v>0</v>
      </c>
      <c r="P243" s="86">
        <f>ROUND(+P241/P239*100,1)</f>
        <v>61.1</v>
      </c>
      <c r="Q243" s="86">
        <f>_xlfn.IFERROR(ROUND(+Q242/Q239*100,1),0)</f>
        <v>0</v>
      </c>
      <c r="R243" s="86">
        <f>_xlfn.IFERROR(ROUND(+R242/R239*100,1),0)</f>
        <v>0</v>
      </c>
      <c r="S243" s="86">
        <f>ROUND(+S241/S239*100,1)</f>
        <v>61.1</v>
      </c>
      <c r="T243" s="86">
        <f>ROUND(+T241/T239*100,1)</f>
        <v>61.1</v>
      </c>
      <c r="U243" s="86"/>
      <c r="V243" s="87"/>
      <c r="W243" s="10"/>
    </row>
    <row r="244" spans="1:23" ht="27">
      <c r="A244" s="90"/>
      <c r="B244" s="77"/>
      <c r="C244" s="77"/>
      <c r="D244" s="78"/>
      <c r="E244" s="79"/>
      <c r="F244" s="77"/>
      <c r="G244" s="77"/>
      <c r="H244" s="80"/>
      <c r="I244" s="81"/>
      <c r="J244" s="82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4"/>
      <c r="V244" s="85"/>
      <c r="W244" s="10"/>
    </row>
    <row r="245" spans="2:11" ht="27">
      <c r="B245" s="91" t="s">
        <v>80</v>
      </c>
      <c r="C245" s="92"/>
      <c r="D245" s="92"/>
      <c r="E245" s="92"/>
      <c r="F245" s="92"/>
      <c r="G245" s="92"/>
      <c r="H245" s="92"/>
      <c r="I245" s="93"/>
      <c r="J245" s="92"/>
      <c r="K245" s="94"/>
    </row>
    <row r="246" spans="2:11" ht="27">
      <c r="B246" s="95" t="s">
        <v>81</v>
      </c>
      <c r="C246" s="92"/>
      <c r="D246" s="92"/>
      <c r="E246" s="92"/>
      <c r="F246" s="92"/>
      <c r="G246" s="92"/>
      <c r="H246" s="92"/>
      <c r="I246" s="93"/>
      <c r="J246" s="92"/>
      <c r="K246" s="94"/>
    </row>
    <row r="247" spans="2:11" ht="25.5">
      <c r="B247" s="92"/>
      <c r="C247" s="92"/>
      <c r="D247" s="92"/>
      <c r="E247" s="92"/>
      <c r="F247" s="92"/>
      <c r="G247" s="92"/>
      <c r="H247" s="92"/>
      <c r="I247" s="93"/>
      <c r="J247" s="92"/>
      <c r="K247" s="94"/>
    </row>
  </sheetData>
  <sheetProtection/>
  <mergeCells count="4">
    <mergeCell ref="M1:O1"/>
    <mergeCell ref="T7:V7"/>
    <mergeCell ref="U8:V8"/>
    <mergeCell ref="B4:V4"/>
  </mergeCells>
  <printOptions horizontalCentered="1"/>
  <pageMargins left="0.4724409448818898" right="0.4724409448818898" top="0.984251968503937" bottom="0.7874015748031497" header="0.5905511811023623" footer="0.3937007874015748"/>
  <pageSetup fitToHeight="4" fitToWidth="1"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Funcional Programática</dc:title>
  <dc:subject/>
  <dc:creator>susana_escartin</dc:creator>
  <cp:keywords/>
  <dc:description/>
  <cp:lastModifiedBy>Carlos Lopez Zavala</cp:lastModifiedBy>
  <cp:lastPrinted>2014-04-14T22:40:07Z</cp:lastPrinted>
  <dcterms:created xsi:type="dcterms:W3CDTF">2014-02-18T18:42:36Z</dcterms:created>
  <dcterms:modified xsi:type="dcterms:W3CDTF">2014-04-14T22:40:15Z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