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5480" windowHeight="11640" tabRatio="536" activeTab="0"/>
  </bookViews>
  <sheets>
    <sheet name="MASC RESUMEN ECONÓMIC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 RESUMEN ECONÓMICO'!$A$1:$W$175</definedName>
    <definedName name="DIFERENCIAS">#N/A</definedName>
    <definedName name="FORM" localSheetId="0">'MASC RESUMEN ECONÓMICO'!$A$175</definedName>
    <definedName name="FORM">#REF!</definedName>
    <definedName name="MASCARILLA">#REF!</definedName>
    <definedName name="_xlnm.Print_Titles" localSheetId="0">'MASC RESUMEN ECONÓMICO'!$1:$10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<sst xmlns="http://schemas.openxmlformats.org/spreadsheetml/2006/main" count="862" uniqueCount="72">
  <si>
    <t>(Pesos)</t>
  </si>
  <si>
    <t>CATEGORÍAS</t>
  </si>
  <si>
    <t>G A S T O    C O R R I E N T E</t>
  </si>
  <si>
    <t>G A S T O   D E   I N V E R S I Ó N</t>
  </si>
  <si>
    <t>TOTAL</t>
  </si>
  <si>
    <t>PROGRAMÁTICAS</t>
  </si>
  <si>
    <t>Estructura Porcentual</t>
  </si>
  <si>
    <t>Servicios</t>
  </si>
  <si>
    <t>Otros de</t>
  </si>
  <si>
    <t>Suma</t>
  </si>
  <si>
    <t>Inversión</t>
  </si>
  <si>
    <t>F</t>
  </si>
  <si>
    <t>FN</t>
  </si>
  <si>
    <t>AI</t>
  </si>
  <si>
    <t>PP</t>
  </si>
  <si>
    <t>UR</t>
  </si>
  <si>
    <t>Personales</t>
  </si>
  <si>
    <t>Corriente</t>
  </si>
  <si>
    <t>Física</t>
  </si>
  <si>
    <t>*</t>
  </si>
  <si>
    <t>CUENTA DE LA HACIENDA PÚBLICA FEDERAL DE 2013</t>
  </si>
  <si>
    <t>Gasto de</t>
  </si>
  <si>
    <t>Subsidios</t>
  </si>
  <si>
    <t>SF</t>
  </si>
  <si>
    <t>Operación</t>
  </si>
  <si>
    <t xml:space="preserve">D E N O M I N A C I Ó N </t>
  </si>
  <si>
    <t>I6L FIDEICOMISO DE RIESGO COMPARTIDO</t>
  </si>
  <si>
    <t>Coordinación de la Política de Gobierno</t>
  </si>
  <si>
    <t>Función Pública</t>
  </si>
  <si>
    <t>Función Pública y Buen Gobierno</t>
  </si>
  <si>
    <t>Apoyo a la Función Pública y Buen Gobierno</t>
  </si>
  <si>
    <t>Agropecuaria, Silvicultura, Pesca y Caza</t>
  </si>
  <si>
    <t>Agropecuaria</t>
  </si>
  <si>
    <t>Servicios de Apoyo Administrativo</t>
  </si>
  <si>
    <t>Actividades de Apoyo Administrativo</t>
  </si>
  <si>
    <t>Elevar el Ingreso de los Productores y el Empleo Rural</t>
  </si>
  <si>
    <t>Registro, Control y Seguimiento  de los Programas Presupuestarios</t>
  </si>
  <si>
    <t>1</t>
  </si>
  <si>
    <t>3</t>
  </si>
  <si>
    <t>04</t>
  </si>
  <si>
    <t>001</t>
  </si>
  <si>
    <t>O001</t>
  </si>
  <si>
    <t>2</t>
  </si>
  <si>
    <t>01</t>
  </si>
  <si>
    <t>002</t>
  </si>
  <si>
    <t>M001</t>
  </si>
  <si>
    <t>006</t>
  </si>
  <si>
    <t>P001</t>
  </si>
  <si>
    <t>S230</t>
  </si>
  <si>
    <t>S233</t>
  </si>
  <si>
    <t>009</t>
  </si>
  <si>
    <t>S234</t>
  </si>
  <si>
    <t>TOTAL APROBADO</t>
  </si>
  <si>
    <t>Aprobado</t>
  </si>
  <si>
    <t>Gobierno</t>
  </si>
  <si>
    <t>I6L</t>
  </si>
  <si>
    <t>Fideicomiso de Riesgo Compartido</t>
  </si>
  <si>
    <t>Desarrollo Económico</t>
  </si>
  <si>
    <t>Programa de Apoyo a la Inversión en Equipamiento e Infraestructura</t>
  </si>
  <si>
    <t>Programa de Desarrollo de Capacidades, Innovación Tecnológica y Extensionismo Rural</t>
  </si>
  <si>
    <t xml:space="preserve">Impulso a la Reconversión Productiva en Materia Agrícola, Pecuaria y Pesquera                                                        </t>
  </si>
  <si>
    <t>Programa de Sustentabilidad de los Recursos Naturales</t>
  </si>
  <si>
    <t>Devengado</t>
  </si>
  <si>
    <t>TOTAL DEVENGADO</t>
  </si>
  <si>
    <t>Modificado</t>
  </si>
  <si>
    <t>TOTAL MODIFICADO</t>
  </si>
  <si>
    <t>TOTAL PAGADO</t>
  </si>
  <si>
    <t>Pagado</t>
  </si>
  <si>
    <t>Porcentaje de Pagado/Aprob</t>
  </si>
  <si>
    <t>Porcentaje de Pagado/Modif</t>
  </si>
  <si>
    <t xml:space="preserve">ESTADO ANALÍTICO DEL EJERCICIO DEL PRESUPUESTO DE EGRESOS EN CLASIFICACIÓN FUNCIONAL-PROGRAMÁTICA </t>
  </si>
  <si>
    <t>Fuente: La entidad paraestatal.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</si>
</sst>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6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18"/>
      <color indexed="8"/>
      <name val="Soberana Sans"/>
      <family val="3"/>
    </font>
    <font>
      <sz val="20"/>
      <name val="Soberana Sans"/>
      <family val="3"/>
    </font>
    <font>
      <sz val="19"/>
      <name val="Soberana Sans"/>
      <family val="3"/>
    </font>
    <font>
      <u val="single"/>
      <sz val="18"/>
      <color indexed="8"/>
      <name val="Arial"/>
      <family val="2"/>
    </font>
    <font>
      <u val="single"/>
      <sz val="20"/>
      <name val="Soberana Sans"/>
      <family val="3"/>
    </font>
    <font>
      <u val="single"/>
      <sz val="1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"/>
      <family val="3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164" fontId="53" fillId="33" borderId="10" xfId="0" applyNumberFormat="1" applyFont="1" applyFill="1" applyBorder="1" applyAlignment="1">
      <alignment horizontal="centerContinuous" vertical="center"/>
    </xf>
    <xf numFmtId="164" fontId="53" fillId="33" borderId="11" xfId="0" applyNumberFormat="1" applyFont="1" applyFill="1" applyBorder="1" applyAlignment="1">
      <alignment horizontal="center" vertical="center"/>
    </xf>
    <xf numFmtId="164" fontId="53" fillId="33" borderId="11" xfId="0" applyNumberFormat="1" applyFont="1" applyFill="1" applyBorder="1" applyAlignment="1">
      <alignment vertical="center"/>
    </xf>
    <xf numFmtId="164" fontId="53" fillId="33" borderId="12" xfId="0" applyNumberFormat="1" applyFont="1" applyFill="1" applyBorder="1" applyAlignment="1">
      <alignment horizontal="center"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53" fillId="33" borderId="14" xfId="0" applyNumberFormat="1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164" fontId="53" fillId="33" borderId="16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0" fontId="53" fillId="33" borderId="12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5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horizontal="right" vertical="center"/>
    </xf>
    <xf numFmtId="164" fontId="54" fillId="33" borderId="17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horizontal="centerContinuous" vertical="center"/>
    </xf>
    <xf numFmtId="164" fontId="4" fillId="33" borderId="18" xfId="0" applyNumberFormat="1" applyFont="1" applyFill="1" applyBorder="1" applyAlignment="1">
      <alignment horizontal="centerContinuous" vertical="center"/>
    </xf>
    <xf numFmtId="164" fontId="4" fillId="33" borderId="19" xfId="0" applyNumberFormat="1" applyFont="1" applyFill="1" applyBorder="1" applyAlignment="1">
      <alignment horizontal="centerContinuous" vertical="center"/>
    </xf>
    <xf numFmtId="164" fontId="4" fillId="33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4" fillId="33" borderId="19" xfId="0" applyNumberFormat="1" applyFont="1" applyFill="1" applyBorder="1" applyAlignment="1">
      <alignment vertical="center"/>
    </xf>
    <xf numFmtId="164" fontId="54" fillId="33" borderId="10" xfId="0" applyNumberFormat="1" applyFont="1" applyFill="1" applyBorder="1" applyAlignment="1">
      <alignment horizontal="centerContinuous" vertical="center"/>
    </xf>
    <xf numFmtId="164" fontId="4" fillId="33" borderId="10" xfId="0" applyNumberFormat="1" applyFont="1" applyFill="1" applyBorder="1" applyAlignment="1">
      <alignment horizontal="centerContinuous" vertical="center"/>
    </xf>
    <xf numFmtId="164" fontId="54" fillId="33" borderId="20" xfId="0" applyNumberFormat="1" applyFont="1" applyFill="1" applyBorder="1" applyAlignment="1">
      <alignment horizontal="centerContinuous" vertical="center"/>
    </xf>
    <xf numFmtId="164" fontId="0" fillId="34" borderId="0" xfId="0" applyNumberFormat="1" applyFont="1" applyFill="1" applyAlignment="1">
      <alignment vertical="center"/>
    </xf>
    <xf numFmtId="164" fontId="54" fillId="33" borderId="21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horizontal="centerContinuous" vertical="center"/>
    </xf>
    <xf numFmtId="164" fontId="4" fillId="33" borderId="0" xfId="0" applyNumberFormat="1" applyFont="1" applyFill="1" applyBorder="1" applyAlignment="1">
      <alignment horizontal="centerContinuous" vertical="center"/>
    </xf>
    <xf numFmtId="164" fontId="4" fillId="33" borderId="22" xfId="0" applyNumberFormat="1" applyFont="1" applyFill="1" applyBorder="1" applyAlignment="1">
      <alignment horizontal="centerContinuous" vertical="center"/>
    </xf>
    <xf numFmtId="164" fontId="4" fillId="33" borderId="21" xfId="0" applyNumberFormat="1" applyFont="1" applyFill="1" applyBorder="1" applyAlignment="1">
      <alignment vertical="center"/>
    </xf>
    <xf numFmtId="37" fontId="4" fillId="33" borderId="0" xfId="0" applyNumberFormat="1" applyFont="1" applyFill="1" applyBorder="1" applyAlignment="1">
      <alignment vertical="center"/>
    </xf>
    <xf numFmtId="164" fontId="4" fillId="33" borderId="23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24" xfId="0" applyNumberFormat="1" applyFont="1" applyFill="1" applyBorder="1" applyAlignment="1">
      <alignment vertical="center"/>
    </xf>
    <xf numFmtId="164" fontId="12" fillId="33" borderId="25" xfId="0" applyNumberFormat="1" applyFont="1" applyFill="1" applyBorder="1" applyAlignment="1">
      <alignment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21" xfId="0" applyNumberFormat="1" applyFont="1" applyFill="1" applyBorder="1" applyAlignment="1">
      <alignment vertical="center"/>
    </xf>
    <xf numFmtId="164" fontId="4" fillId="33" borderId="26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4" fontId="54" fillId="33" borderId="0" xfId="0" applyNumberFormat="1" applyFont="1" applyFill="1" applyBorder="1" applyAlignment="1">
      <alignment horizontal="centerContinuous" vertical="center"/>
    </xf>
    <xf numFmtId="164" fontId="54" fillId="33" borderId="0" xfId="0" applyNumberFormat="1" applyFont="1" applyFill="1" applyBorder="1" applyAlignment="1">
      <alignment horizontal="center" vertical="center"/>
    </xf>
    <xf numFmtId="164" fontId="54" fillId="33" borderId="24" xfId="0" applyNumberFormat="1" applyFont="1" applyFill="1" applyBorder="1" applyAlignment="1">
      <alignment horizontal="center" vertical="center"/>
    </xf>
    <xf numFmtId="164" fontId="54" fillId="33" borderId="25" xfId="0" applyNumberFormat="1" applyFont="1" applyFill="1" applyBorder="1" applyAlignment="1">
      <alignment horizontal="center" vertical="center"/>
    </xf>
    <xf numFmtId="164" fontId="54" fillId="33" borderId="21" xfId="0" applyNumberFormat="1" applyFont="1" applyFill="1" applyBorder="1" applyAlignment="1">
      <alignment horizontal="center" vertical="center"/>
    </xf>
    <xf numFmtId="164" fontId="54" fillId="33" borderId="12" xfId="0" applyNumberFormat="1" applyFont="1" applyFill="1" applyBorder="1" applyAlignment="1">
      <alignment horizontal="center" vertical="center"/>
    </xf>
    <xf numFmtId="164" fontId="54" fillId="33" borderId="13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164" fontId="4" fillId="33" borderId="22" xfId="0" applyNumberFormat="1" applyFont="1" applyFill="1" applyBorder="1" applyAlignment="1">
      <alignment vertical="center"/>
    </xf>
    <xf numFmtId="164" fontId="54" fillId="33" borderId="28" xfId="0" applyNumberFormat="1" applyFont="1" applyFill="1" applyBorder="1" applyAlignment="1">
      <alignment horizontal="center" vertical="center"/>
    </xf>
    <xf numFmtId="164" fontId="54" fillId="33" borderId="29" xfId="0" applyNumberFormat="1" applyFont="1" applyFill="1" applyBorder="1" applyAlignment="1">
      <alignment horizontal="center" vertical="center"/>
    </xf>
    <xf numFmtId="164" fontId="54" fillId="33" borderId="15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164" fontId="54" fillId="33" borderId="1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top"/>
    </xf>
    <xf numFmtId="167" fontId="13" fillId="0" borderId="26" xfId="0" applyNumberFormat="1" applyFont="1" applyFill="1" applyBorder="1" applyAlignment="1">
      <alignment horizontal="center" vertical="top"/>
    </xf>
    <xf numFmtId="0" fontId="13" fillId="0" borderId="2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166" fontId="13" fillId="0" borderId="21" xfId="0" applyNumberFormat="1" applyFont="1" applyFill="1" applyBorder="1" applyAlignment="1">
      <alignment horizontal="center" vertical="top"/>
    </xf>
    <xf numFmtId="167" fontId="13" fillId="0" borderId="21" xfId="0" applyNumberFormat="1" applyFont="1" applyFill="1" applyBorder="1" applyAlignment="1">
      <alignment horizontal="center" vertical="top"/>
    </xf>
    <xf numFmtId="0" fontId="13" fillId="0" borderId="23" xfId="0" applyFont="1" applyBorder="1" applyAlignment="1">
      <alignment/>
    </xf>
    <xf numFmtId="49" fontId="13" fillId="0" borderId="29" xfId="0" applyNumberFormat="1" applyFont="1" applyFill="1" applyBorder="1" applyAlignment="1">
      <alignment horizontal="center" vertical="top"/>
    </xf>
    <xf numFmtId="0" fontId="13" fillId="0" borderId="29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vertical="top"/>
    </xf>
    <xf numFmtId="49" fontId="13" fillId="0" borderId="22" xfId="0" applyNumberFormat="1" applyFont="1" applyFill="1" applyBorder="1" applyAlignment="1">
      <alignment vertical="top"/>
    </xf>
    <xf numFmtId="3" fontId="14" fillId="0" borderId="24" xfId="0" applyNumberFormat="1" applyFont="1" applyBorder="1" applyAlignment="1">
      <alignment/>
    </xf>
    <xf numFmtId="169" fontId="14" fillId="0" borderId="24" xfId="0" applyNumberFormat="1" applyFont="1" applyBorder="1" applyAlignment="1">
      <alignment/>
    </xf>
    <xf numFmtId="169" fontId="14" fillId="0" borderId="24" xfId="0" applyNumberFormat="1" applyFont="1" applyFill="1" applyBorder="1" applyAlignment="1">
      <alignment vertical="top"/>
    </xf>
    <xf numFmtId="0" fontId="14" fillId="0" borderId="29" xfId="0" applyNumberFormat="1" applyFont="1" applyFill="1" applyBorder="1" applyAlignment="1">
      <alignment vertical="top"/>
    </xf>
    <xf numFmtId="3" fontId="14" fillId="0" borderId="29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31" xfId="0" applyFont="1" applyBorder="1" applyAlignment="1">
      <alignment wrapText="1"/>
    </xf>
    <xf numFmtId="0" fontId="13" fillId="0" borderId="0" xfId="0" applyFont="1" applyAlignment="1">
      <alignment wrapText="1"/>
    </xf>
    <xf numFmtId="49" fontId="13" fillId="0" borderId="28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center" wrapText="1"/>
    </xf>
    <xf numFmtId="176" fontId="14" fillId="0" borderId="24" xfId="0" applyNumberFormat="1" applyFont="1" applyBorder="1" applyAlignment="1">
      <alignment/>
    </xf>
    <xf numFmtId="176" fontId="14" fillId="0" borderId="24" xfId="0" applyNumberFormat="1" applyFont="1" applyFill="1" applyBorder="1" applyAlignment="1">
      <alignment vertical="top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Alignment="1">
      <alignment/>
    </xf>
    <xf numFmtId="0" fontId="16" fillId="0" borderId="23" xfId="0" applyFont="1" applyBorder="1" applyAlignment="1">
      <alignment/>
    </xf>
    <xf numFmtId="3" fontId="17" fillId="0" borderId="24" xfId="0" applyNumberFormat="1" applyFont="1" applyBorder="1" applyAlignment="1">
      <alignment/>
    </xf>
    <xf numFmtId="169" fontId="17" fillId="0" borderId="24" xfId="0" applyNumberFormat="1" applyFont="1" applyBorder="1" applyAlignment="1">
      <alignment/>
    </xf>
    <xf numFmtId="169" fontId="17" fillId="0" borderId="24" xfId="0" applyNumberFormat="1" applyFont="1" applyFill="1" applyBorder="1" applyAlignment="1">
      <alignment vertical="top"/>
    </xf>
    <xf numFmtId="164" fontId="15" fillId="0" borderId="0" xfId="0" applyNumberFormat="1" applyFont="1" applyFill="1" applyAlignment="1">
      <alignment vertical="center"/>
    </xf>
    <xf numFmtId="0" fontId="13" fillId="0" borderId="24" xfId="0" applyFont="1" applyBorder="1" applyAlignment="1">
      <alignment vertical="top"/>
    </xf>
    <xf numFmtId="164" fontId="14" fillId="0" borderId="0" xfId="0" applyNumberFormat="1" applyFont="1" applyFill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4" fillId="33" borderId="32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20"/>
  <sheetViews>
    <sheetView showGridLines="0" showZeros="0" tabSelected="1" showOutlineSymbols="0" zoomScale="40" zoomScaleNormal="40" zoomScalePageLayoutView="0" workbookViewId="0" topLeftCell="A1">
      <selection activeCell="I182" sqref="I182"/>
    </sheetView>
  </sheetViews>
  <sheetFormatPr defaultColWidth="0" defaultRowHeight="23.25"/>
  <cols>
    <col min="1" max="1" width="1.60546875" style="0" customWidth="1"/>
    <col min="2" max="4" width="5.69140625" style="93" customWidth="1"/>
    <col min="5" max="5" width="6.69140625" style="93" customWidth="1"/>
    <col min="6" max="6" width="7.69140625" style="93" customWidth="1"/>
    <col min="7" max="7" width="6.69140625" style="93" customWidth="1"/>
    <col min="8" max="8" width="0.453125" style="93" customWidth="1"/>
    <col min="9" max="9" width="57.921875" style="96" customWidth="1"/>
    <col min="10" max="10" width="1.69140625" style="93" customWidth="1"/>
    <col min="11" max="15" width="18.69140625" style="94" customWidth="1"/>
    <col min="16" max="18" width="15.0703125" style="94" bestFit="1" customWidth="1"/>
    <col min="19" max="20" width="18.69140625" style="94" customWidth="1"/>
    <col min="21" max="22" width="13.69140625" style="93" customWidth="1"/>
    <col min="23" max="23" width="0.453125" style="0" customWidth="1"/>
    <col min="24" max="16384" width="0" style="0" hidden="1" customWidth="1"/>
  </cols>
  <sheetData>
    <row r="1" spans="1:23" ht="26.25">
      <c r="A1" s="18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17"/>
      <c r="N1" s="118"/>
      <c r="O1" s="118"/>
      <c r="P1" s="16"/>
      <c r="Q1" s="16"/>
      <c r="R1" s="16"/>
      <c r="S1" s="16"/>
      <c r="T1" s="19"/>
      <c r="U1" s="19"/>
      <c r="V1" s="19"/>
      <c r="W1" s="18"/>
    </row>
    <row r="2" spans="1:23" ht="30">
      <c r="A2" s="18"/>
      <c r="B2" s="20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21"/>
      <c r="N2" s="16"/>
      <c r="O2" s="16"/>
      <c r="P2" s="16"/>
      <c r="Q2" s="16"/>
      <c r="R2" s="16"/>
      <c r="S2" s="16"/>
      <c r="T2" s="1"/>
      <c r="U2" s="1"/>
      <c r="V2" s="1"/>
      <c r="W2" s="18"/>
    </row>
    <row r="3" spans="1:23" ht="30">
      <c r="A3" s="18"/>
      <c r="B3" s="20" t="s">
        <v>70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2"/>
      <c r="U3" s="22"/>
      <c r="V3" s="22"/>
      <c r="W3" s="18"/>
    </row>
    <row r="4" spans="1:23" ht="30.75">
      <c r="A4" s="18"/>
      <c r="B4" s="20" t="s">
        <v>26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2"/>
      <c r="U4" s="22"/>
      <c r="V4" s="22"/>
      <c r="W4" s="18"/>
    </row>
    <row r="5" spans="1:23" ht="30.75">
      <c r="A5" s="18"/>
      <c r="B5" s="20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2"/>
      <c r="U5" s="22"/>
      <c r="V5" s="22"/>
      <c r="W5" s="18"/>
    </row>
    <row r="6" spans="1:23" ht="23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/>
      <c r="U6" s="23"/>
      <c r="V6" s="23"/>
      <c r="W6" s="18"/>
    </row>
    <row r="7" spans="1:23" ht="34.5" customHeight="1">
      <c r="A7" s="18"/>
      <c r="B7" s="24" t="s">
        <v>1</v>
      </c>
      <c r="C7" s="25"/>
      <c r="D7" s="26"/>
      <c r="E7" s="26"/>
      <c r="F7" s="26"/>
      <c r="G7" s="27"/>
      <c r="H7" s="28"/>
      <c r="I7" s="29"/>
      <c r="J7" s="30"/>
      <c r="K7" s="31" t="s">
        <v>2</v>
      </c>
      <c r="L7" s="32"/>
      <c r="M7" s="32"/>
      <c r="N7" s="32"/>
      <c r="O7" s="32"/>
      <c r="P7" s="33" t="s">
        <v>3</v>
      </c>
      <c r="Q7" s="2"/>
      <c r="R7" s="2"/>
      <c r="S7" s="2"/>
      <c r="T7" s="119" t="s">
        <v>4</v>
      </c>
      <c r="U7" s="120"/>
      <c r="V7" s="121"/>
      <c r="W7" s="34"/>
    </row>
    <row r="8" spans="1:23" ht="30.75">
      <c r="A8" s="18"/>
      <c r="B8" s="35" t="s">
        <v>5</v>
      </c>
      <c r="C8" s="36"/>
      <c r="D8" s="37"/>
      <c r="E8" s="37"/>
      <c r="F8" s="37"/>
      <c r="G8" s="38"/>
      <c r="H8" s="39"/>
      <c r="I8" s="40"/>
      <c r="J8" s="41"/>
      <c r="K8" s="42"/>
      <c r="L8" s="43"/>
      <c r="M8" s="44"/>
      <c r="N8" s="45"/>
      <c r="O8" s="46"/>
      <c r="P8" s="3"/>
      <c r="Q8" s="3"/>
      <c r="R8" s="3"/>
      <c r="S8" s="4"/>
      <c r="T8" s="5"/>
      <c r="U8" s="119" t="s">
        <v>6</v>
      </c>
      <c r="V8" s="122"/>
      <c r="W8" s="34"/>
    </row>
    <row r="9" spans="1:23" ht="30.75">
      <c r="A9" s="18"/>
      <c r="B9" s="47"/>
      <c r="C9" s="47"/>
      <c r="D9" s="47"/>
      <c r="E9" s="47"/>
      <c r="F9" s="47"/>
      <c r="G9" s="48"/>
      <c r="H9" s="39"/>
      <c r="I9" s="49" t="s">
        <v>25</v>
      </c>
      <c r="J9" s="41"/>
      <c r="K9" s="50" t="s">
        <v>7</v>
      </c>
      <c r="L9" s="51" t="s">
        <v>21</v>
      </c>
      <c r="M9" s="52" t="s">
        <v>22</v>
      </c>
      <c r="N9" s="50" t="s">
        <v>8</v>
      </c>
      <c r="O9" s="53" t="s">
        <v>9</v>
      </c>
      <c r="P9" s="54" t="s">
        <v>10</v>
      </c>
      <c r="Q9" s="52" t="s">
        <v>22</v>
      </c>
      <c r="R9" s="54" t="s">
        <v>8</v>
      </c>
      <c r="S9" s="54" t="s">
        <v>9</v>
      </c>
      <c r="T9" s="54" t="s">
        <v>4</v>
      </c>
      <c r="U9" s="17"/>
      <c r="V9" s="5"/>
      <c r="W9" s="34"/>
    </row>
    <row r="10" spans="1:23" ht="30.75">
      <c r="A10" s="18"/>
      <c r="B10" s="55" t="s">
        <v>11</v>
      </c>
      <c r="C10" s="55" t="s">
        <v>12</v>
      </c>
      <c r="D10" s="55" t="s">
        <v>23</v>
      </c>
      <c r="E10" s="55" t="s">
        <v>13</v>
      </c>
      <c r="F10" s="55" t="s">
        <v>14</v>
      </c>
      <c r="G10" s="55" t="s">
        <v>15</v>
      </c>
      <c r="H10" s="39"/>
      <c r="I10" s="56"/>
      <c r="J10" s="57"/>
      <c r="K10" s="58" t="s">
        <v>16</v>
      </c>
      <c r="L10" s="59" t="s">
        <v>24</v>
      </c>
      <c r="M10" s="7"/>
      <c r="N10" s="58" t="s">
        <v>17</v>
      </c>
      <c r="O10" s="6"/>
      <c r="P10" s="60" t="s">
        <v>18</v>
      </c>
      <c r="Q10" s="8"/>
      <c r="R10" s="60" t="s">
        <v>10</v>
      </c>
      <c r="S10" s="8"/>
      <c r="T10" s="9"/>
      <c r="U10" s="61" t="s">
        <v>17</v>
      </c>
      <c r="V10" s="62" t="s">
        <v>10</v>
      </c>
      <c r="W10" s="34"/>
    </row>
    <row r="11" spans="1:23" ht="27">
      <c r="A11" s="18"/>
      <c r="B11" s="70"/>
      <c r="C11" s="68"/>
      <c r="D11" s="69"/>
      <c r="E11" s="69"/>
      <c r="F11" s="70"/>
      <c r="G11" s="70"/>
      <c r="H11" s="71"/>
      <c r="I11" s="97"/>
      <c r="J11" s="72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83"/>
      <c r="W11" s="10"/>
    </row>
    <row r="12" spans="1:23" ht="27">
      <c r="A12" s="18"/>
      <c r="B12" s="70"/>
      <c r="C12" s="74"/>
      <c r="D12" s="75"/>
      <c r="E12" s="75"/>
      <c r="F12" s="70"/>
      <c r="G12" s="70"/>
      <c r="H12" s="71"/>
      <c r="I12" s="114" t="s">
        <v>52</v>
      </c>
      <c r="J12" s="105"/>
      <c r="K12" s="106">
        <f aca="true" t="shared" si="0" ref="K12:N15">SUM(K19+K62)</f>
        <v>231502061</v>
      </c>
      <c r="L12" s="106">
        <f t="shared" si="0"/>
        <v>49772505</v>
      </c>
      <c r="M12" s="106">
        <f t="shared" si="0"/>
        <v>2095000000</v>
      </c>
      <c r="N12" s="106">
        <f t="shared" si="0"/>
        <v>200000</v>
      </c>
      <c r="O12" s="106">
        <f>K12+L12+M12+N12</f>
        <v>2376474566</v>
      </c>
      <c r="P12" s="106">
        <f>SUM(P19+P62)</f>
        <v>0</v>
      </c>
      <c r="Q12" s="106"/>
      <c r="R12" s="106"/>
      <c r="S12" s="106">
        <f>SUM(P12:R12)</f>
        <v>0</v>
      </c>
      <c r="T12" s="106">
        <f>SUM(S12,O12)</f>
        <v>2376474566</v>
      </c>
      <c r="U12" s="107">
        <f>(O12/T12)*100</f>
        <v>100</v>
      </c>
      <c r="V12" s="108">
        <f>(S12/T12)*100</f>
        <v>0</v>
      </c>
      <c r="W12" s="109"/>
    </row>
    <row r="13" spans="1:23" ht="27">
      <c r="A13" s="18"/>
      <c r="B13" s="70"/>
      <c r="C13" s="74"/>
      <c r="D13" s="75"/>
      <c r="E13" s="75"/>
      <c r="F13" s="70"/>
      <c r="G13" s="70"/>
      <c r="H13" s="71"/>
      <c r="I13" s="114" t="s">
        <v>65</v>
      </c>
      <c r="J13" s="105"/>
      <c r="K13" s="106">
        <f t="shared" si="0"/>
        <v>234195458</v>
      </c>
      <c r="L13" s="106">
        <f t="shared" si="0"/>
        <v>112549743</v>
      </c>
      <c r="M13" s="106">
        <f t="shared" si="0"/>
        <v>0</v>
      </c>
      <c r="N13" s="106">
        <f t="shared" si="0"/>
        <v>10912550</v>
      </c>
      <c r="O13" s="106">
        <f>K13+L13+M13+N13</f>
        <v>357657751</v>
      </c>
      <c r="P13" s="106">
        <f>SUM(P20+P63)</f>
        <v>0</v>
      </c>
      <c r="Q13" s="106"/>
      <c r="R13" s="106"/>
      <c r="S13" s="106">
        <f>SUM(P13:R13)</f>
        <v>0</v>
      </c>
      <c r="T13" s="106">
        <f>SUM(S13,O13)</f>
        <v>357657751</v>
      </c>
      <c r="U13" s="107">
        <f>(O13/T13)*100</f>
        <v>100</v>
      </c>
      <c r="V13" s="108">
        <f>(S13/T13)*100</f>
        <v>0</v>
      </c>
      <c r="W13" s="109"/>
    </row>
    <row r="14" spans="1:23" ht="27">
      <c r="A14" s="18"/>
      <c r="B14" s="70"/>
      <c r="C14" s="74"/>
      <c r="D14" s="75"/>
      <c r="E14" s="75"/>
      <c r="F14" s="70"/>
      <c r="G14" s="70"/>
      <c r="H14" s="71"/>
      <c r="I14" s="114" t="s">
        <v>63</v>
      </c>
      <c r="J14" s="105"/>
      <c r="K14" s="106">
        <f t="shared" si="0"/>
        <v>234195458</v>
      </c>
      <c r="L14" s="106">
        <f t="shared" si="0"/>
        <v>112549743</v>
      </c>
      <c r="M14" s="106">
        <f t="shared" si="0"/>
        <v>0</v>
      </c>
      <c r="N14" s="106">
        <f t="shared" si="0"/>
        <v>10912550</v>
      </c>
      <c r="O14" s="106">
        <f>K14+L14+M14+N14</f>
        <v>357657751</v>
      </c>
      <c r="P14" s="106">
        <f>SUM(P21+P64)</f>
        <v>0</v>
      </c>
      <c r="Q14" s="106"/>
      <c r="R14" s="106"/>
      <c r="S14" s="106">
        <f>SUM(P14:R14)</f>
        <v>0</v>
      </c>
      <c r="T14" s="106">
        <f>SUM(S14,O14)</f>
        <v>357657751</v>
      </c>
      <c r="U14" s="107">
        <f>(O14/T14)*100</f>
        <v>100</v>
      </c>
      <c r="V14" s="108">
        <f>(S14/T14)*100</f>
        <v>0</v>
      </c>
      <c r="W14" s="109"/>
    </row>
    <row r="15" spans="1:23" ht="27">
      <c r="A15" s="18"/>
      <c r="B15" s="70"/>
      <c r="C15" s="74"/>
      <c r="D15" s="75"/>
      <c r="E15" s="75"/>
      <c r="F15" s="110"/>
      <c r="G15" s="110"/>
      <c r="H15" s="71"/>
      <c r="I15" s="114" t="s">
        <v>66</v>
      </c>
      <c r="J15" s="105"/>
      <c r="K15" s="106">
        <f t="shared" si="0"/>
        <v>232973308</v>
      </c>
      <c r="L15" s="106">
        <f t="shared" si="0"/>
        <v>98394921</v>
      </c>
      <c r="M15" s="106">
        <f t="shared" si="0"/>
        <v>0</v>
      </c>
      <c r="N15" s="106">
        <f t="shared" si="0"/>
        <v>10803228</v>
      </c>
      <c r="O15" s="106">
        <f>K15+L15+M15+N15</f>
        <v>342171457</v>
      </c>
      <c r="P15" s="106">
        <f>SUM(P22+P65)</f>
        <v>0</v>
      </c>
      <c r="Q15" s="106"/>
      <c r="R15" s="106"/>
      <c r="S15" s="106">
        <f>SUM(P15:R15)</f>
        <v>0</v>
      </c>
      <c r="T15" s="106">
        <f>SUM(S15,O15)</f>
        <v>342171457</v>
      </c>
      <c r="U15" s="107">
        <f>(O15/T15)*100</f>
        <v>100</v>
      </c>
      <c r="V15" s="108">
        <f>(S15/T15)*100</f>
        <v>0</v>
      </c>
      <c r="W15" s="109"/>
    </row>
    <row r="16" spans="1:23" ht="27">
      <c r="A16" s="18"/>
      <c r="B16" s="70"/>
      <c r="C16" s="74"/>
      <c r="D16" s="75"/>
      <c r="E16" s="75"/>
      <c r="F16" s="110"/>
      <c r="G16" s="110"/>
      <c r="H16" s="71"/>
      <c r="I16" s="115" t="s">
        <v>68</v>
      </c>
      <c r="J16" s="76"/>
      <c r="K16" s="101">
        <f>(K15/K12)*100</f>
        <v>100.63552220383905</v>
      </c>
      <c r="L16" s="101">
        <f>(L15/L12)*100</f>
        <v>197.6893085851315</v>
      </c>
      <c r="M16" s="101">
        <f>(M15/M12)*100</f>
        <v>0</v>
      </c>
      <c r="N16" s="101">
        <f>(N15/N12)*100</f>
        <v>5401.614</v>
      </c>
      <c r="O16" s="101">
        <f>(O15/O12)*100</f>
        <v>14.398279783651596</v>
      </c>
      <c r="P16" s="101"/>
      <c r="Q16" s="101"/>
      <c r="R16" s="101"/>
      <c r="S16" s="101"/>
      <c r="T16" s="101">
        <f>(T15/T12)*100</f>
        <v>14.398279783651596</v>
      </c>
      <c r="U16" s="101"/>
      <c r="V16" s="102"/>
      <c r="W16" s="10"/>
    </row>
    <row r="17" spans="1:23" ht="27">
      <c r="A17" s="18"/>
      <c r="B17" s="70"/>
      <c r="C17" s="74"/>
      <c r="D17" s="75"/>
      <c r="E17" s="75"/>
      <c r="F17" s="110"/>
      <c r="G17" s="110"/>
      <c r="H17" s="71"/>
      <c r="I17" s="115" t="s">
        <v>69</v>
      </c>
      <c r="J17" s="76"/>
      <c r="K17" s="101">
        <f>(K15/K14)*100</f>
        <v>99.47814957196992</v>
      </c>
      <c r="L17" s="101">
        <f>(L15/L14)*100</f>
        <v>87.42349682664313</v>
      </c>
      <c r="M17" s="101"/>
      <c r="N17" s="101">
        <f>(N15/N14)*100</f>
        <v>98.99819932096531</v>
      </c>
      <c r="O17" s="101">
        <f>(O15/O14)*100</f>
        <v>95.67008013758941</v>
      </c>
      <c r="P17" s="101"/>
      <c r="Q17" s="101"/>
      <c r="R17" s="101"/>
      <c r="S17" s="101"/>
      <c r="T17" s="101">
        <f>(T15/T14)*100</f>
        <v>95.67008013758941</v>
      </c>
      <c r="U17" s="101"/>
      <c r="V17" s="102"/>
      <c r="W17" s="10"/>
    </row>
    <row r="18" spans="1:23" ht="27">
      <c r="A18" s="18"/>
      <c r="B18" s="110" t="s">
        <v>37</v>
      </c>
      <c r="C18" s="74"/>
      <c r="D18" s="75"/>
      <c r="E18" s="75"/>
      <c r="F18" s="110"/>
      <c r="G18" s="110"/>
      <c r="H18" s="71"/>
      <c r="I18" s="115" t="s">
        <v>54</v>
      </c>
      <c r="J18" s="76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2"/>
      <c r="V18" s="83"/>
      <c r="W18" s="10"/>
    </row>
    <row r="19" spans="1:23" ht="27">
      <c r="A19" s="18"/>
      <c r="B19" s="110" t="s">
        <v>37</v>
      </c>
      <c r="C19" s="74"/>
      <c r="D19" s="75"/>
      <c r="E19" s="75"/>
      <c r="F19" s="110"/>
      <c r="G19" s="110"/>
      <c r="H19" s="71"/>
      <c r="I19" s="115" t="s">
        <v>53</v>
      </c>
      <c r="J19" s="76"/>
      <c r="K19" s="81">
        <f>SUM(K26)</f>
        <v>6733721</v>
      </c>
      <c r="L19" s="81">
        <f>SUM(L26)</f>
        <v>836151</v>
      </c>
      <c r="M19" s="81">
        <f>SUM(M26)</f>
        <v>0</v>
      </c>
      <c r="N19" s="81">
        <f>SUM(N26)</f>
        <v>0</v>
      </c>
      <c r="O19" s="81">
        <f>K19+L19+M19+N19</f>
        <v>7569872</v>
      </c>
      <c r="P19" s="81">
        <f>SUM(P26)</f>
        <v>0</v>
      </c>
      <c r="Q19" s="81"/>
      <c r="R19" s="81"/>
      <c r="S19" s="81">
        <f>SUM(P19:R19)</f>
        <v>0</v>
      </c>
      <c r="T19" s="81">
        <f>SUM(S19,O19)</f>
        <v>7569872</v>
      </c>
      <c r="U19" s="82">
        <f>(O19/T19)*100</f>
        <v>100</v>
      </c>
      <c r="V19" s="83">
        <f>(S19/T19)*100</f>
        <v>0</v>
      </c>
      <c r="W19" s="10"/>
    </row>
    <row r="20" spans="1:23" ht="27">
      <c r="A20" s="18"/>
      <c r="B20" s="110" t="s">
        <v>37</v>
      </c>
      <c r="C20" s="74"/>
      <c r="D20" s="75"/>
      <c r="E20" s="75"/>
      <c r="F20" s="110"/>
      <c r="G20" s="110"/>
      <c r="H20" s="71"/>
      <c r="I20" s="115" t="s">
        <v>64</v>
      </c>
      <c r="J20" s="76"/>
      <c r="K20" s="81">
        <f aca="true" t="shared" si="1" ref="K20:M22">SUM(K27)</f>
        <v>6859474</v>
      </c>
      <c r="L20" s="81">
        <f t="shared" si="1"/>
        <v>836151</v>
      </c>
      <c r="M20" s="81">
        <f t="shared" si="1"/>
        <v>0</v>
      </c>
      <c r="N20" s="81">
        <f>SUM(N27)</f>
        <v>0</v>
      </c>
      <c r="O20" s="81">
        <f>K20+L20+M20+N20</f>
        <v>7695625</v>
      </c>
      <c r="P20" s="81">
        <f>SUM(P27)</f>
        <v>0</v>
      </c>
      <c r="Q20" s="81"/>
      <c r="R20" s="81"/>
      <c r="S20" s="81">
        <f>SUM(P20:R20)</f>
        <v>0</v>
      </c>
      <c r="T20" s="81">
        <f>SUM(S20,O20)</f>
        <v>7695625</v>
      </c>
      <c r="U20" s="82">
        <f>(O20/T20)*100</f>
        <v>100</v>
      </c>
      <c r="V20" s="83">
        <f>(S20/T20)*100</f>
        <v>0</v>
      </c>
      <c r="W20" s="10"/>
    </row>
    <row r="21" spans="1:23" ht="27">
      <c r="A21" s="18"/>
      <c r="B21" s="110" t="s">
        <v>37</v>
      </c>
      <c r="C21" s="74"/>
      <c r="D21" s="75"/>
      <c r="E21" s="75"/>
      <c r="F21" s="110"/>
      <c r="G21" s="110"/>
      <c r="H21" s="71"/>
      <c r="I21" s="115" t="s">
        <v>62</v>
      </c>
      <c r="J21" s="76"/>
      <c r="K21" s="81">
        <f t="shared" si="1"/>
        <v>6859474</v>
      </c>
      <c r="L21" s="81">
        <f t="shared" si="1"/>
        <v>836151</v>
      </c>
      <c r="M21" s="81">
        <f t="shared" si="1"/>
        <v>0</v>
      </c>
      <c r="N21" s="81">
        <f>SUM(N28)</f>
        <v>0</v>
      </c>
      <c r="O21" s="81">
        <f>K21+L21+M21+N21</f>
        <v>7695625</v>
      </c>
      <c r="P21" s="81">
        <f>SUM(P28)</f>
        <v>0</v>
      </c>
      <c r="Q21" s="81"/>
      <c r="R21" s="81"/>
      <c r="S21" s="81">
        <f>SUM(P21:R21)</f>
        <v>0</v>
      </c>
      <c r="T21" s="81">
        <f>SUM(S21,O21)</f>
        <v>7695625</v>
      </c>
      <c r="U21" s="82">
        <f>(O21/T21)*100</f>
        <v>100</v>
      </c>
      <c r="V21" s="83">
        <f>(S21/T21)*100</f>
        <v>0</v>
      </c>
      <c r="W21" s="10"/>
    </row>
    <row r="22" spans="1:23" ht="27">
      <c r="A22" s="18"/>
      <c r="B22" s="110" t="s">
        <v>37</v>
      </c>
      <c r="C22" s="74"/>
      <c r="D22" s="75"/>
      <c r="E22" s="75"/>
      <c r="F22" s="110"/>
      <c r="G22" s="110"/>
      <c r="H22" s="71"/>
      <c r="I22" s="115" t="s">
        <v>67</v>
      </c>
      <c r="J22" s="76"/>
      <c r="K22" s="81">
        <f t="shared" si="1"/>
        <v>6686653</v>
      </c>
      <c r="L22" s="81">
        <f t="shared" si="1"/>
        <v>176119</v>
      </c>
      <c r="M22" s="81"/>
      <c r="N22" s="81"/>
      <c r="O22" s="81">
        <f>K22+L22+M22+N22</f>
        <v>6862772</v>
      </c>
      <c r="P22" s="81">
        <f>SUM(P29)</f>
        <v>0</v>
      </c>
      <c r="Q22" s="81"/>
      <c r="R22" s="81"/>
      <c r="S22" s="81">
        <f>SUM(P22:R22)</f>
        <v>0</v>
      </c>
      <c r="T22" s="81">
        <f>SUM(S22,O22)</f>
        <v>6862772</v>
      </c>
      <c r="U22" s="82">
        <f>(O22/T22)*100</f>
        <v>100</v>
      </c>
      <c r="V22" s="83">
        <f>(S22/T22)*100</f>
        <v>0</v>
      </c>
      <c r="W22" s="10"/>
    </row>
    <row r="23" spans="1:23" ht="27">
      <c r="A23" s="18"/>
      <c r="B23" s="110" t="s">
        <v>37</v>
      </c>
      <c r="C23" s="74"/>
      <c r="D23" s="75"/>
      <c r="E23" s="75"/>
      <c r="F23" s="110"/>
      <c r="G23" s="110"/>
      <c r="H23" s="71"/>
      <c r="I23" s="115" t="s">
        <v>68</v>
      </c>
      <c r="J23" s="76"/>
      <c r="K23" s="101">
        <f>(K22/K19)*100</f>
        <v>99.30101054082876</v>
      </c>
      <c r="L23" s="101">
        <f>(L22/L19)*100</f>
        <v>21.063061576198557</v>
      </c>
      <c r="M23" s="101"/>
      <c r="N23" s="101"/>
      <c r="O23" s="101">
        <f>(O22/O19)*100</f>
        <v>90.65902303235774</v>
      </c>
      <c r="P23" s="101"/>
      <c r="Q23" s="101"/>
      <c r="R23" s="101"/>
      <c r="S23" s="101"/>
      <c r="T23" s="101">
        <f>(T22/T19)*100</f>
        <v>90.65902303235774</v>
      </c>
      <c r="U23" s="101"/>
      <c r="V23" s="102"/>
      <c r="W23" s="10"/>
    </row>
    <row r="24" spans="1:23" ht="27">
      <c r="A24" s="18"/>
      <c r="B24" s="110" t="s">
        <v>37</v>
      </c>
      <c r="C24" s="74"/>
      <c r="D24" s="75"/>
      <c r="E24" s="75"/>
      <c r="F24" s="110"/>
      <c r="G24" s="110"/>
      <c r="H24" s="71"/>
      <c r="I24" s="115" t="s">
        <v>69</v>
      </c>
      <c r="J24" s="76"/>
      <c r="K24" s="101">
        <f>(K22/K21)*100</f>
        <v>97.48055025793522</v>
      </c>
      <c r="L24" s="101">
        <f>(L22/L21)*100</f>
        <v>21.063061576198557</v>
      </c>
      <c r="M24" s="101"/>
      <c r="N24" s="101"/>
      <c r="O24" s="101">
        <f>(O22/O21)*100</f>
        <v>89.17757816941445</v>
      </c>
      <c r="P24" s="101"/>
      <c r="Q24" s="101"/>
      <c r="R24" s="101"/>
      <c r="S24" s="101"/>
      <c r="T24" s="101">
        <f>(T22/T21)*100</f>
        <v>89.17757816941445</v>
      </c>
      <c r="U24" s="101"/>
      <c r="V24" s="102"/>
      <c r="W24" s="10"/>
    </row>
    <row r="25" spans="1:23" ht="27">
      <c r="A25" s="18"/>
      <c r="B25" s="110" t="s">
        <v>37</v>
      </c>
      <c r="C25" s="74" t="s">
        <v>38</v>
      </c>
      <c r="D25" s="75"/>
      <c r="E25" s="75"/>
      <c r="F25" s="110"/>
      <c r="G25" s="110"/>
      <c r="H25" s="71"/>
      <c r="I25" s="115" t="s">
        <v>27</v>
      </c>
      <c r="J25" s="76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83"/>
      <c r="W25" s="10"/>
    </row>
    <row r="26" spans="1:23" ht="27">
      <c r="A26" s="18"/>
      <c r="B26" s="110" t="s">
        <v>37</v>
      </c>
      <c r="C26" s="74" t="s">
        <v>38</v>
      </c>
      <c r="D26" s="75"/>
      <c r="E26" s="75"/>
      <c r="F26" s="110"/>
      <c r="G26" s="110"/>
      <c r="H26" s="71"/>
      <c r="I26" s="115" t="s">
        <v>53</v>
      </c>
      <c r="J26" s="76"/>
      <c r="K26" s="81">
        <f>SUM(K33)</f>
        <v>6733721</v>
      </c>
      <c r="L26" s="81">
        <f>SUM(L33)</f>
        <v>836151</v>
      </c>
      <c r="M26" s="81"/>
      <c r="N26" s="81"/>
      <c r="O26" s="81">
        <f>K26+L26+M26+N26</f>
        <v>7569872</v>
      </c>
      <c r="P26" s="81">
        <f>SUM(P33)</f>
        <v>0</v>
      </c>
      <c r="Q26" s="81"/>
      <c r="R26" s="81"/>
      <c r="S26" s="81">
        <f>SUM(P26:R26)</f>
        <v>0</v>
      </c>
      <c r="T26" s="81">
        <f>SUM(S26,O26)</f>
        <v>7569872</v>
      </c>
      <c r="U26" s="82">
        <f>(O26/T26)*100</f>
        <v>100</v>
      </c>
      <c r="V26" s="83">
        <f>(S26/T26)*100</f>
        <v>0</v>
      </c>
      <c r="W26" s="10"/>
    </row>
    <row r="27" spans="1:23" ht="27">
      <c r="A27" s="18"/>
      <c r="B27" s="110" t="s">
        <v>37</v>
      </c>
      <c r="C27" s="74" t="s">
        <v>38</v>
      </c>
      <c r="D27" s="75"/>
      <c r="E27" s="75"/>
      <c r="F27" s="110"/>
      <c r="G27" s="110"/>
      <c r="H27" s="71"/>
      <c r="I27" s="115" t="s">
        <v>64</v>
      </c>
      <c r="J27" s="76"/>
      <c r="K27" s="81">
        <f aca="true" t="shared" si="2" ref="K27:L29">SUM(K34)</f>
        <v>6859474</v>
      </c>
      <c r="L27" s="81">
        <f t="shared" si="2"/>
        <v>836151</v>
      </c>
      <c r="M27" s="81"/>
      <c r="N27" s="81"/>
      <c r="O27" s="81">
        <f>K27+L27+M27+N27</f>
        <v>7695625</v>
      </c>
      <c r="P27" s="81">
        <f>SUM(P34)</f>
        <v>0</v>
      </c>
      <c r="Q27" s="81"/>
      <c r="R27" s="81"/>
      <c r="S27" s="81"/>
      <c r="T27" s="81">
        <f>SUM(S27,O27)</f>
        <v>7695625</v>
      </c>
      <c r="U27" s="82">
        <f>(O27/T27)*100</f>
        <v>100</v>
      </c>
      <c r="V27" s="83">
        <f>(S27/T27)*100</f>
        <v>0</v>
      </c>
      <c r="W27" s="10"/>
    </row>
    <row r="28" spans="1:23" ht="27">
      <c r="A28" s="18"/>
      <c r="B28" s="110" t="s">
        <v>37</v>
      </c>
      <c r="C28" s="74" t="s">
        <v>38</v>
      </c>
      <c r="D28" s="75"/>
      <c r="E28" s="75"/>
      <c r="F28" s="110"/>
      <c r="G28" s="110"/>
      <c r="H28" s="71"/>
      <c r="I28" s="115" t="s">
        <v>62</v>
      </c>
      <c r="J28" s="76"/>
      <c r="K28" s="81">
        <f t="shared" si="2"/>
        <v>6859474</v>
      </c>
      <c r="L28" s="81">
        <f t="shared" si="2"/>
        <v>836151</v>
      </c>
      <c r="M28" s="81"/>
      <c r="N28" s="81"/>
      <c r="O28" s="81">
        <f>K28+L28+M28+N28</f>
        <v>7695625</v>
      </c>
      <c r="P28" s="81">
        <f>SUM(P35)</f>
        <v>0</v>
      </c>
      <c r="Q28" s="81"/>
      <c r="R28" s="81"/>
      <c r="S28" s="81"/>
      <c r="T28" s="81">
        <f>SUM(S28,O28)</f>
        <v>7695625</v>
      </c>
      <c r="U28" s="82">
        <f>(O28/T28)*100</f>
        <v>100</v>
      </c>
      <c r="V28" s="83">
        <f>(S28/T28)*100</f>
        <v>0</v>
      </c>
      <c r="W28" s="10"/>
    </row>
    <row r="29" spans="1:23" ht="27">
      <c r="A29" s="18"/>
      <c r="B29" s="110" t="s">
        <v>37</v>
      </c>
      <c r="C29" s="74" t="s">
        <v>38</v>
      </c>
      <c r="D29" s="75"/>
      <c r="E29" s="75"/>
      <c r="F29" s="110"/>
      <c r="G29" s="110"/>
      <c r="H29" s="71"/>
      <c r="I29" s="115" t="s">
        <v>67</v>
      </c>
      <c r="J29" s="76"/>
      <c r="K29" s="81">
        <f t="shared" si="2"/>
        <v>6686653</v>
      </c>
      <c r="L29" s="81">
        <f t="shared" si="2"/>
        <v>176119</v>
      </c>
      <c r="M29" s="81"/>
      <c r="N29" s="81"/>
      <c r="O29" s="81">
        <f>K29+L29+M29+N29</f>
        <v>6862772</v>
      </c>
      <c r="P29" s="81">
        <f>SUM(P36)</f>
        <v>0</v>
      </c>
      <c r="Q29" s="81"/>
      <c r="R29" s="81"/>
      <c r="S29" s="81"/>
      <c r="T29" s="81">
        <f>SUM(S29,O29)</f>
        <v>6862772</v>
      </c>
      <c r="U29" s="82">
        <f>(O29/T29)*100</f>
        <v>100</v>
      </c>
      <c r="V29" s="83">
        <f>(S29/T29)*100</f>
        <v>0</v>
      </c>
      <c r="W29" s="10"/>
    </row>
    <row r="30" spans="1:23" ht="27">
      <c r="A30" s="18"/>
      <c r="B30" s="110" t="s">
        <v>37</v>
      </c>
      <c r="C30" s="74" t="s">
        <v>38</v>
      </c>
      <c r="D30" s="75"/>
      <c r="E30" s="75"/>
      <c r="F30" s="110"/>
      <c r="G30" s="110"/>
      <c r="H30" s="71"/>
      <c r="I30" s="115" t="s">
        <v>68</v>
      </c>
      <c r="J30" s="76"/>
      <c r="K30" s="101">
        <f>(K29/K26)*100</f>
        <v>99.30101054082876</v>
      </c>
      <c r="L30" s="101">
        <f>(L29/L26)*100</f>
        <v>21.063061576198557</v>
      </c>
      <c r="M30" s="101"/>
      <c r="N30" s="101"/>
      <c r="O30" s="101">
        <f>(O29/O26)*100</f>
        <v>90.65902303235774</v>
      </c>
      <c r="P30" s="101"/>
      <c r="Q30" s="101"/>
      <c r="R30" s="101"/>
      <c r="S30" s="101"/>
      <c r="T30" s="101">
        <f>(T29/T26)*100</f>
        <v>90.65902303235774</v>
      </c>
      <c r="U30" s="101"/>
      <c r="V30" s="102"/>
      <c r="W30" s="103"/>
    </row>
    <row r="31" spans="1:23" ht="27">
      <c r="A31" s="18"/>
      <c r="B31" s="110" t="s">
        <v>37</v>
      </c>
      <c r="C31" s="74" t="s">
        <v>38</v>
      </c>
      <c r="D31" s="75"/>
      <c r="E31" s="75"/>
      <c r="F31" s="110"/>
      <c r="G31" s="110"/>
      <c r="H31" s="71"/>
      <c r="I31" s="115" t="s">
        <v>69</v>
      </c>
      <c r="J31" s="76"/>
      <c r="K31" s="101">
        <f>(K29/K28)*100</f>
        <v>97.48055025793522</v>
      </c>
      <c r="L31" s="101">
        <f>(L29/L28)*100</f>
        <v>21.063061576198557</v>
      </c>
      <c r="M31" s="101"/>
      <c r="N31" s="101"/>
      <c r="O31" s="101">
        <f>(O29/O28)*100</f>
        <v>89.17757816941445</v>
      </c>
      <c r="P31" s="101"/>
      <c r="Q31" s="101"/>
      <c r="R31" s="101"/>
      <c r="S31" s="101"/>
      <c r="T31" s="101">
        <f>(T29/T28)*100</f>
        <v>89.17757816941445</v>
      </c>
      <c r="U31" s="101"/>
      <c r="V31" s="102"/>
      <c r="W31" s="103"/>
    </row>
    <row r="32" spans="1:23" ht="27">
      <c r="A32" s="18"/>
      <c r="B32" s="110" t="s">
        <v>37</v>
      </c>
      <c r="C32" s="74" t="s">
        <v>38</v>
      </c>
      <c r="D32" s="75" t="s">
        <v>39</v>
      </c>
      <c r="E32" s="75"/>
      <c r="F32" s="110"/>
      <c r="G32" s="110"/>
      <c r="H32" s="71"/>
      <c r="I32" s="115" t="s">
        <v>28</v>
      </c>
      <c r="J32" s="76"/>
      <c r="K32" s="81"/>
      <c r="L32" s="81"/>
      <c r="M32" s="81"/>
      <c r="N32" s="81"/>
      <c r="O32" s="81"/>
      <c r="P32" s="81"/>
      <c r="Q32" s="81"/>
      <c r="R32" s="81"/>
      <c r="S32" s="81"/>
      <c r="T32" s="81">
        <f>SUM(P32+S32)</f>
        <v>0</v>
      </c>
      <c r="U32" s="82"/>
      <c r="V32" s="83"/>
      <c r="W32" s="10"/>
    </row>
    <row r="33" spans="1:23" ht="27">
      <c r="A33" s="18"/>
      <c r="B33" s="110" t="s">
        <v>37</v>
      </c>
      <c r="C33" s="74" t="s">
        <v>38</v>
      </c>
      <c r="D33" s="75" t="s">
        <v>39</v>
      </c>
      <c r="E33" s="75"/>
      <c r="F33" s="110"/>
      <c r="G33" s="110"/>
      <c r="H33" s="71"/>
      <c r="I33" s="115" t="s">
        <v>53</v>
      </c>
      <c r="J33" s="76"/>
      <c r="K33" s="81">
        <f>SUM(K40)</f>
        <v>6733721</v>
      </c>
      <c r="L33" s="81">
        <f>SUM(L40)</f>
        <v>836151</v>
      </c>
      <c r="M33" s="81"/>
      <c r="N33" s="81"/>
      <c r="O33" s="81">
        <f>K33+L33+M33+N33</f>
        <v>7569872</v>
      </c>
      <c r="P33" s="81">
        <f>SUM(P40)</f>
        <v>0</v>
      </c>
      <c r="Q33" s="81"/>
      <c r="R33" s="81"/>
      <c r="S33" s="81"/>
      <c r="T33" s="81">
        <f>SUM(S33,O33)</f>
        <v>7569872</v>
      </c>
      <c r="U33" s="82">
        <f>(O33/T33)*100</f>
        <v>100</v>
      </c>
      <c r="V33" s="83">
        <f>(S33/T33)*100</f>
        <v>0</v>
      </c>
      <c r="W33" s="10"/>
    </row>
    <row r="34" spans="1:23" ht="27">
      <c r="A34" s="18"/>
      <c r="B34" s="110" t="s">
        <v>37</v>
      </c>
      <c r="C34" s="74" t="s">
        <v>38</v>
      </c>
      <c r="D34" s="75" t="s">
        <v>39</v>
      </c>
      <c r="E34" s="75"/>
      <c r="F34" s="110"/>
      <c r="G34" s="110"/>
      <c r="H34" s="71"/>
      <c r="I34" s="115" t="s">
        <v>64</v>
      </c>
      <c r="J34" s="76"/>
      <c r="K34" s="81">
        <f aca="true" t="shared" si="3" ref="K34:L36">SUM(K41)</f>
        <v>6859474</v>
      </c>
      <c r="L34" s="81">
        <f t="shared" si="3"/>
        <v>836151</v>
      </c>
      <c r="M34" s="81"/>
      <c r="N34" s="81"/>
      <c r="O34" s="81">
        <f>K34+L34+M34+N34</f>
        <v>7695625</v>
      </c>
      <c r="P34" s="81">
        <f>SUM(P41)</f>
        <v>0</v>
      </c>
      <c r="Q34" s="81"/>
      <c r="R34" s="81"/>
      <c r="S34" s="81"/>
      <c r="T34" s="81">
        <f>SUM(S34,O34)</f>
        <v>7695625</v>
      </c>
      <c r="U34" s="82">
        <f>(O34/T34)*100</f>
        <v>100</v>
      </c>
      <c r="V34" s="83">
        <f>(S34/T34)*100</f>
        <v>0</v>
      </c>
      <c r="W34" s="10"/>
    </row>
    <row r="35" spans="1:23" ht="27">
      <c r="A35" s="18"/>
      <c r="B35" s="110" t="s">
        <v>37</v>
      </c>
      <c r="C35" s="74" t="s">
        <v>38</v>
      </c>
      <c r="D35" s="75" t="s">
        <v>39</v>
      </c>
      <c r="E35" s="75"/>
      <c r="F35" s="110"/>
      <c r="G35" s="110"/>
      <c r="H35" s="71"/>
      <c r="I35" s="115" t="s">
        <v>62</v>
      </c>
      <c r="J35" s="76"/>
      <c r="K35" s="81">
        <f t="shared" si="3"/>
        <v>6859474</v>
      </c>
      <c r="L35" s="81">
        <f t="shared" si="3"/>
        <v>836151</v>
      </c>
      <c r="M35" s="81"/>
      <c r="N35" s="81"/>
      <c r="O35" s="81">
        <f>K35+L35+M35+N35</f>
        <v>7695625</v>
      </c>
      <c r="P35" s="81">
        <f>SUM(P42)</f>
        <v>0</v>
      </c>
      <c r="Q35" s="81"/>
      <c r="R35" s="81"/>
      <c r="S35" s="81"/>
      <c r="T35" s="81">
        <f>SUM(S35,O35)</f>
        <v>7695625</v>
      </c>
      <c r="U35" s="82">
        <f>(O35/T35)*100</f>
        <v>100</v>
      </c>
      <c r="V35" s="83">
        <f>(S35/T35)*100</f>
        <v>0</v>
      </c>
      <c r="W35" s="10"/>
    </row>
    <row r="36" spans="1:23" ht="27">
      <c r="A36" s="18"/>
      <c r="B36" s="110" t="s">
        <v>37</v>
      </c>
      <c r="C36" s="74" t="s">
        <v>38</v>
      </c>
      <c r="D36" s="75" t="s">
        <v>39</v>
      </c>
      <c r="E36" s="75"/>
      <c r="F36" s="110"/>
      <c r="G36" s="110"/>
      <c r="H36" s="71"/>
      <c r="I36" s="115" t="s">
        <v>67</v>
      </c>
      <c r="J36" s="76"/>
      <c r="K36" s="81">
        <f t="shared" si="3"/>
        <v>6686653</v>
      </c>
      <c r="L36" s="81">
        <f t="shared" si="3"/>
        <v>176119</v>
      </c>
      <c r="M36" s="81"/>
      <c r="N36" s="81"/>
      <c r="O36" s="81">
        <f>K36+L36+M36+N36</f>
        <v>6862772</v>
      </c>
      <c r="P36" s="81">
        <f>SUM(P43)</f>
        <v>0</v>
      </c>
      <c r="Q36" s="81"/>
      <c r="R36" s="81"/>
      <c r="S36" s="81"/>
      <c r="T36" s="81">
        <f>SUM(S36,O36)</f>
        <v>6862772</v>
      </c>
      <c r="U36" s="82">
        <f>(O36/T36)*100</f>
        <v>100</v>
      </c>
      <c r="V36" s="83">
        <f>(S36/T36)*100</f>
        <v>0</v>
      </c>
      <c r="W36" s="10"/>
    </row>
    <row r="37" spans="1:23" s="104" customFormat="1" ht="27">
      <c r="A37" s="18"/>
      <c r="B37" s="110" t="s">
        <v>37</v>
      </c>
      <c r="C37" s="74" t="s">
        <v>38</v>
      </c>
      <c r="D37" s="75" t="s">
        <v>39</v>
      </c>
      <c r="E37" s="75"/>
      <c r="F37" s="110"/>
      <c r="G37" s="110"/>
      <c r="H37" s="71"/>
      <c r="I37" s="115" t="s">
        <v>68</v>
      </c>
      <c r="J37" s="76"/>
      <c r="K37" s="101">
        <f>(K36/K33)*100</f>
        <v>99.30101054082876</v>
      </c>
      <c r="L37" s="101">
        <f>(L36/L33)*100</f>
        <v>21.063061576198557</v>
      </c>
      <c r="M37" s="101"/>
      <c r="N37" s="101"/>
      <c r="O37" s="101">
        <f>(O36/O33)*100</f>
        <v>90.65902303235774</v>
      </c>
      <c r="P37" s="101"/>
      <c r="Q37" s="101"/>
      <c r="R37" s="101"/>
      <c r="S37" s="101"/>
      <c r="T37" s="101">
        <f>(T36/T33)*100</f>
        <v>90.65902303235774</v>
      </c>
      <c r="U37" s="101"/>
      <c r="V37" s="102"/>
      <c r="W37" s="103"/>
    </row>
    <row r="38" spans="1:23" s="104" customFormat="1" ht="27">
      <c r="A38" s="18"/>
      <c r="B38" s="110" t="s">
        <v>37</v>
      </c>
      <c r="C38" s="74" t="s">
        <v>38</v>
      </c>
      <c r="D38" s="75" t="s">
        <v>39</v>
      </c>
      <c r="E38" s="75"/>
      <c r="F38" s="110"/>
      <c r="G38" s="110"/>
      <c r="H38" s="71"/>
      <c r="I38" s="115" t="s">
        <v>69</v>
      </c>
      <c r="J38" s="76"/>
      <c r="K38" s="101">
        <f>(K36/K35)*100</f>
        <v>97.48055025793522</v>
      </c>
      <c r="L38" s="101">
        <f>(L36/L35)*100</f>
        <v>21.063061576198557</v>
      </c>
      <c r="M38" s="101"/>
      <c r="N38" s="101"/>
      <c r="O38" s="101">
        <f>(O36/O35)*100</f>
        <v>89.17757816941445</v>
      </c>
      <c r="P38" s="101"/>
      <c r="Q38" s="101"/>
      <c r="R38" s="101"/>
      <c r="S38" s="101"/>
      <c r="T38" s="101">
        <f>(T36/T35)*100</f>
        <v>89.17757816941445</v>
      </c>
      <c r="U38" s="101"/>
      <c r="V38" s="102"/>
      <c r="W38" s="103"/>
    </row>
    <row r="39" spans="1:23" ht="27">
      <c r="A39" s="18"/>
      <c r="B39" s="110" t="s">
        <v>37</v>
      </c>
      <c r="C39" s="74" t="s">
        <v>38</v>
      </c>
      <c r="D39" s="75" t="s">
        <v>39</v>
      </c>
      <c r="E39" s="75" t="s">
        <v>40</v>
      </c>
      <c r="F39" s="110"/>
      <c r="G39" s="110"/>
      <c r="H39" s="71"/>
      <c r="I39" s="115" t="s">
        <v>29</v>
      </c>
      <c r="J39" s="76"/>
      <c r="K39" s="81"/>
      <c r="L39" s="81"/>
      <c r="M39" s="81"/>
      <c r="N39" s="81"/>
      <c r="O39" s="81"/>
      <c r="P39" s="81"/>
      <c r="Q39" s="81"/>
      <c r="R39" s="81"/>
      <c r="S39" s="81"/>
      <c r="T39" s="81">
        <f>SUM(P39+S39)</f>
        <v>0</v>
      </c>
      <c r="U39" s="82"/>
      <c r="V39" s="83"/>
      <c r="W39" s="10"/>
    </row>
    <row r="40" spans="1:23" ht="27">
      <c r="A40" s="18"/>
      <c r="B40" s="110" t="s">
        <v>37</v>
      </c>
      <c r="C40" s="74" t="s">
        <v>38</v>
      </c>
      <c r="D40" s="75" t="s">
        <v>39</v>
      </c>
      <c r="E40" s="75" t="s">
        <v>40</v>
      </c>
      <c r="F40" s="110"/>
      <c r="G40" s="110"/>
      <c r="H40" s="71"/>
      <c r="I40" s="115" t="s">
        <v>53</v>
      </c>
      <c r="J40" s="76"/>
      <c r="K40" s="81">
        <f>SUM(K47)</f>
        <v>6733721</v>
      </c>
      <c r="L40" s="81">
        <f>SUM(L47)</f>
        <v>836151</v>
      </c>
      <c r="M40" s="81"/>
      <c r="N40" s="81"/>
      <c r="O40" s="81">
        <f>K40+L40+M40+N40</f>
        <v>7569872</v>
      </c>
      <c r="P40" s="81">
        <f>SUM(P47)</f>
        <v>0</v>
      </c>
      <c r="Q40" s="81"/>
      <c r="R40" s="81"/>
      <c r="S40" s="81"/>
      <c r="T40" s="81">
        <f>SUM(S40,O40)</f>
        <v>7569872</v>
      </c>
      <c r="U40" s="82">
        <f>(O40/T40)*100</f>
        <v>100</v>
      </c>
      <c r="V40" s="83">
        <f>(S40/T40)*100</f>
        <v>0</v>
      </c>
      <c r="W40" s="10"/>
    </row>
    <row r="41" spans="1:23" ht="27">
      <c r="A41" s="18"/>
      <c r="B41" s="110" t="s">
        <v>37</v>
      </c>
      <c r="C41" s="74" t="s">
        <v>38</v>
      </c>
      <c r="D41" s="75" t="s">
        <v>39</v>
      </c>
      <c r="E41" s="75" t="s">
        <v>40</v>
      </c>
      <c r="F41" s="110"/>
      <c r="G41" s="110"/>
      <c r="H41" s="71"/>
      <c r="I41" s="115" t="s">
        <v>64</v>
      </c>
      <c r="J41" s="76"/>
      <c r="K41" s="81">
        <f aca="true" t="shared" si="4" ref="K41:L43">SUM(K48)</f>
        <v>6859474</v>
      </c>
      <c r="L41" s="81">
        <f t="shared" si="4"/>
        <v>836151</v>
      </c>
      <c r="M41" s="81"/>
      <c r="N41" s="81"/>
      <c r="O41" s="81">
        <f>K41+L41+M41+N41</f>
        <v>7695625</v>
      </c>
      <c r="P41" s="81">
        <f>SUM(P48)</f>
        <v>0</v>
      </c>
      <c r="Q41" s="81"/>
      <c r="R41" s="81"/>
      <c r="S41" s="81"/>
      <c r="T41" s="81">
        <f>SUM(S41,O41)</f>
        <v>7695625</v>
      </c>
      <c r="U41" s="82">
        <f>(O41/T41)*100</f>
        <v>100</v>
      </c>
      <c r="V41" s="83">
        <f>(S41/T41)*100</f>
        <v>0</v>
      </c>
      <c r="W41" s="10"/>
    </row>
    <row r="42" spans="1:23" ht="27">
      <c r="A42" s="18"/>
      <c r="B42" s="110" t="s">
        <v>37</v>
      </c>
      <c r="C42" s="74" t="s">
        <v>38</v>
      </c>
      <c r="D42" s="75" t="s">
        <v>39</v>
      </c>
      <c r="E42" s="75" t="s">
        <v>40</v>
      </c>
      <c r="F42" s="110"/>
      <c r="G42" s="110"/>
      <c r="H42" s="71"/>
      <c r="I42" s="115" t="s">
        <v>62</v>
      </c>
      <c r="J42" s="76"/>
      <c r="K42" s="81">
        <f t="shared" si="4"/>
        <v>6859474</v>
      </c>
      <c r="L42" s="81">
        <f t="shared" si="4"/>
        <v>836151</v>
      </c>
      <c r="M42" s="81"/>
      <c r="N42" s="81"/>
      <c r="O42" s="81">
        <f>K42+L42+M42+N42</f>
        <v>7695625</v>
      </c>
      <c r="P42" s="81">
        <f>SUM(P49)</f>
        <v>0</v>
      </c>
      <c r="Q42" s="81"/>
      <c r="R42" s="81"/>
      <c r="S42" s="81"/>
      <c r="T42" s="81">
        <f>SUM(S42,O42)</f>
        <v>7695625</v>
      </c>
      <c r="U42" s="82">
        <f>(O42/T42)*100</f>
        <v>100</v>
      </c>
      <c r="V42" s="83">
        <f>(S42/T42)*100</f>
        <v>0</v>
      </c>
      <c r="W42" s="10"/>
    </row>
    <row r="43" spans="1:23" ht="27">
      <c r="A43" s="18"/>
      <c r="B43" s="110" t="s">
        <v>37</v>
      </c>
      <c r="C43" s="74" t="s">
        <v>38</v>
      </c>
      <c r="D43" s="75" t="s">
        <v>39</v>
      </c>
      <c r="E43" s="75" t="s">
        <v>40</v>
      </c>
      <c r="F43" s="110"/>
      <c r="G43" s="110"/>
      <c r="H43" s="71"/>
      <c r="I43" s="115" t="s">
        <v>67</v>
      </c>
      <c r="J43" s="76"/>
      <c r="K43" s="81">
        <f t="shared" si="4"/>
        <v>6686653</v>
      </c>
      <c r="L43" s="81">
        <f t="shared" si="4"/>
        <v>176119</v>
      </c>
      <c r="M43" s="81"/>
      <c r="N43" s="81"/>
      <c r="O43" s="81">
        <f>K43+L43+M43+N43</f>
        <v>6862772</v>
      </c>
      <c r="P43" s="81">
        <f>SUM(P50)</f>
        <v>0</v>
      </c>
      <c r="Q43" s="81"/>
      <c r="R43" s="81"/>
      <c r="S43" s="81"/>
      <c r="T43" s="81">
        <f>SUM(S43,O43)</f>
        <v>6862772</v>
      </c>
      <c r="U43" s="82">
        <f>(O43/T43)*100</f>
        <v>100</v>
      </c>
      <c r="V43" s="83">
        <f>(S43/T43)*100</f>
        <v>0</v>
      </c>
      <c r="W43" s="10"/>
    </row>
    <row r="44" spans="1:23" s="104" customFormat="1" ht="27">
      <c r="A44" s="18"/>
      <c r="B44" s="110" t="s">
        <v>37</v>
      </c>
      <c r="C44" s="74" t="s">
        <v>38</v>
      </c>
      <c r="D44" s="75" t="s">
        <v>39</v>
      </c>
      <c r="E44" s="75" t="s">
        <v>40</v>
      </c>
      <c r="F44" s="110"/>
      <c r="G44" s="110"/>
      <c r="H44" s="71"/>
      <c r="I44" s="115" t="s">
        <v>68</v>
      </c>
      <c r="J44" s="76"/>
      <c r="K44" s="101">
        <f>(K43/K40)*100</f>
        <v>99.30101054082876</v>
      </c>
      <c r="L44" s="101">
        <f>(L43/L40)*100</f>
        <v>21.063061576198557</v>
      </c>
      <c r="M44" s="101"/>
      <c r="N44" s="101"/>
      <c r="O44" s="101">
        <f>(O43/O40)*100</f>
        <v>90.65902303235774</v>
      </c>
      <c r="P44" s="101"/>
      <c r="Q44" s="101"/>
      <c r="R44" s="101"/>
      <c r="S44" s="101"/>
      <c r="T44" s="101">
        <f>(T43/T40)*100</f>
        <v>90.65902303235774</v>
      </c>
      <c r="U44" s="101"/>
      <c r="V44" s="102"/>
      <c r="W44" s="103"/>
    </row>
    <row r="45" spans="1:23" s="104" customFormat="1" ht="27">
      <c r="A45" s="18"/>
      <c r="B45" s="110" t="s">
        <v>37</v>
      </c>
      <c r="C45" s="74" t="s">
        <v>38</v>
      </c>
      <c r="D45" s="75" t="s">
        <v>39</v>
      </c>
      <c r="E45" s="75" t="s">
        <v>40</v>
      </c>
      <c r="F45" s="110"/>
      <c r="G45" s="110"/>
      <c r="H45" s="71"/>
      <c r="I45" s="115" t="s">
        <v>69</v>
      </c>
      <c r="J45" s="76"/>
      <c r="K45" s="101">
        <f>(K43/K42)*100</f>
        <v>97.48055025793522</v>
      </c>
      <c r="L45" s="101">
        <f>(L43/L42)*100</f>
        <v>21.063061576198557</v>
      </c>
      <c r="M45" s="101"/>
      <c r="N45" s="101"/>
      <c r="O45" s="101">
        <f>(O43/O42)*100</f>
        <v>89.17757816941445</v>
      </c>
      <c r="P45" s="101"/>
      <c r="Q45" s="101"/>
      <c r="R45" s="101"/>
      <c r="S45" s="101"/>
      <c r="T45" s="101">
        <f>(T43/T42)*100</f>
        <v>89.17757816941445</v>
      </c>
      <c r="U45" s="101"/>
      <c r="V45" s="102"/>
      <c r="W45" s="103"/>
    </row>
    <row r="46" spans="1:23" ht="27">
      <c r="A46" s="18"/>
      <c r="B46" s="110" t="s">
        <v>37</v>
      </c>
      <c r="C46" s="74" t="s">
        <v>38</v>
      </c>
      <c r="D46" s="75" t="s">
        <v>39</v>
      </c>
      <c r="E46" s="75" t="s">
        <v>40</v>
      </c>
      <c r="F46" s="110" t="s">
        <v>41</v>
      </c>
      <c r="G46" s="110"/>
      <c r="H46" s="71"/>
      <c r="I46" s="115" t="s">
        <v>30</v>
      </c>
      <c r="J46" s="76"/>
      <c r="K46" s="81"/>
      <c r="L46" s="81"/>
      <c r="M46" s="81"/>
      <c r="N46" s="81"/>
      <c r="O46" s="81"/>
      <c r="P46" s="81"/>
      <c r="Q46" s="81"/>
      <c r="R46" s="81"/>
      <c r="S46" s="81"/>
      <c r="T46" s="81">
        <f>SUM(P46+S46)</f>
        <v>0</v>
      </c>
      <c r="U46" s="82"/>
      <c r="V46" s="83"/>
      <c r="W46" s="10"/>
    </row>
    <row r="47" spans="1:23" ht="27">
      <c r="A47" s="18"/>
      <c r="B47" s="110" t="s">
        <v>37</v>
      </c>
      <c r="C47" s="74" t="s">
        <v>38</v>
      </c>
      <c r="D47" s="75" t="s">
        <v>39</v>
      </c>
      <c r="E47" s="75" t="s">
        <v>40</v>
      </c>
      <c r="F47" s="110" t="s">
        <v>41</v>
      </c>
      <c r="G47" s="110"/>
      <c r="H47" s="71"/>
      <c r="I47" s="115" t="s">
        <v>53</v>
      </c>
      <c r="J47" s="76"/>
      <c r="K47" s="81">
        <v>6733721</v>
      </c>
      <c r="L47" s="81">
        <v>836151</v>
      </c>
      <c r="M47" s="81"/>
      <c r="N47" s="81"/>
      <c r="O47" s="81">
        <f>K47+L47+M47+N47</f>
        <v>7569872</v>
      </c>
      <c r="P47" s="81"/>
      <c r="Q47" s="81"/>
      <c r="R47" s="81"/>
      <c r="S47" s="81">
        <f aca="true" t="shared" si="5" ref="S47:S65">SUM(P47:R47)</f>
        <v>0</v>
      </c>
      <c r="T47" s="81">
        <f>SUM(S47,O47)</f>
        <v>7569872</v>
      </c>
      <c r="U47" s="82">
        <f>(O47/T47)*100</f>
        <v>100</v>
      </c>
      <c r="V47" s="83">
        <f>(S47/T47)*100</f>
        <v>0</v>
      </c>
      <c r="W47" s="10"/>
    </row>
    <row r="48" spans="1:23" ht="27">
      <c r="A48" s="18"/>
      <c r="B48" s="110" t="s">
        <v>37</v>
      </c>
      <c r="C48" s="74" t="s">
        <v>38</v>
      </c>
      <c r="D48" s="75" t="s">
        <v>39</v>
      </c>
      <c r="E48" s="75" t="s">
        <v>40</v>
      </c>
      <c r="F48" s="110" t="s">
        <v>41</v>
      </c>
      <c r="G48" s="110"/>
      <c r="H48" s="71"/>
      <c r="I48" s="115" t="s">
        <v>64</v>
      </c>
      <c r="J48" s="76"/>
      <c r="K48" s="81">
        <v>6859474</v>
      </c>
      <c r="L48" s="81">
        <v>836151</v>
      </c>
      <c r="M48" s="81"/>
      <c r="N48" s="81"/>
      <c r="O48" s="81">
        <f>K48+L48+M48+N48</f>
        <v>7695625</v>
      </c>
      <c r="P48" s="81"/>
      <c r="Q48" s="81"/>
      <c r="R48" s="81"/>
      <c r="S48" s="81">
        <f>SUM(P48:R48)</f>
        <v>0</v>
      </c>
      <c r="T48" s="81">
        <f>SUM(S48,O48)</f>
        <v>7695625</v>
      </c>
      <c r="U48" s="82">
        <f>(O48/T48)*100</f>
        <v>100</v>
      </c>
      <c r="V48" s="83">
        <f>(S48/T48)*100</f>
        <v>0</v>
      </c>
      <c r="W48" s="10"/>
    </row>
    <row r="49" spans="1:23" ht="27">
      <c r="A49" s="18"/>
      <c r="B49" s="110" t="s">
        <v>37</v>
      </c>
      <c r="C49" s="74" t="s">
        <v>38</v>
      </c>
      <c r="D49" s="75" t="s">
        <v>39</v>
      </c>
      <c r="E49" s="75" t="s">
        <v>40</v>
      </c>
      <c r="F49" s="110" t="s">
        <v>41</v>
      </c>
      <c r="G49" s="110"/>
      <c r="H49" s="71"/>
      <c r="I49" s="115" t="s">
        <v>62</v>
      </c>
      <c r="J49" s="76"/>
      <c r="K49" s="81">
        <v>6859474</v>
      </c>
      <c r="L49" s="81">
        <v>836151</v>
      </c>
      <c r="M49" s="81"/>
      <c r="N49" s="81"/>
      <c r="O49" s="81">
        <f>K49+L49+M49+N49</f>
        <v>7695625</v>
      </c>
      <c r="P49" s="81"/>
      <c r="Q49" s="81"/>
      <c r="R49" s="81"/>
      <c r="S49" s="81">
        <f t="shared" si="5"/>
        <v>0</v>
      </c>
      <c r="T49" s="81">
        <f>SUM(S49,O49)</f>
        <v>7695625</v>
      </c>
      <c r="U49" s="82">
        <f>(O49/T49)*100</f>
        <v>100</v>
      </c>
      <c r="V49" s="83">
        <f>(S49/T49)*100</f>
        <v>0</v>
      </c>
      <c r="W49" s="10"/>
    </row>
    <row r="50" spans="1:23" ht="27">
      <c r="A50" s="18"/>
      <c r="B50" s="110" t="s">
        <v>37</v>
      </c>
      <c r="C50" s="74" t="s">
        <v>38</v>
      </c>
      <c r="D50" s="75" t="s">
        <v>39</v>
      </c>
      <c r="E50" s="75" t="s">
        <v>40</v>
      </c>
      <c r="F50" s="110" t="s">
        <v>41</v>
      </c>
      <c r="G50" s="110"/>
      <c r="H50" s="71"/>
      <c r="I50" s="115" t="s">
        <v>67</v>
      </c>
      <c r="J50" s="76"/>
      <c r="K50" s="81">
        <v>6686653</v>
      </c>
      <c r="L50" s="81">
        <v>176119</v>
      </c>
      <c r="M50" s="81"/>
      <c r="N50" s="81"/>
      <c r="O50" s="81">
        <f>K50+L50+M50+N50</f>
        <v>6862772</v>
      </c>
      <c r="P50" s="81"/>
      <c r="Q50" s="81"/>
      <c r="R50" s="81"/>
      <c r="S50" s="81">
        <f t="shared" si="5"/>
        <v>0</v>
      </c>
      <c r="T50" s="81">
        <f>SUM(S50,O50)</f>
        <v>6862772</v>
      </c>
      <c r="U50" s="82">
        <f>(O50/T50)*100</f>
        <v>100</v>
      </c>
      <c r="V50" s="83">
        <f>(S50/T50)*100</f>
        <v>0</v>
      </c>
      <c r="W50" s="10"/>
    </row>
    <row r="51" spans="1:23" s="104" customFormat="1" ht="27">
      <c r="A51" s="18"/>
      <c r="B51" s="110" t="s">
        <v>37</v>
      </c>
      <c r="C51" s="74" t="s">
        <v>38</v>
      </c>
      <c r="D51" s="75" t="s">
        <v>39</v>
      </c>
      <c r="E51" s="75" t="s">
        <v>40</v>
      </c>
      <c r="F51" s="110" t="s">
        <v>41</v>
      </c>
      <c r="G51" s="110"/>
      <c r="H51" s="71"/>
      <c r="I51" s="115" t="s">
        <v>68</v>
      </c>
      <c r="J51" s="76"/>
      <c r="K51" s="101">
        <f>(K50/K47)*100</f>
        <v>99.30101054082876</v>
      </c>
      <c r="L51" s="101">
        <f>(L50/L47)*100</f>
        <v>21.063061576198557</v>
      </c>
      <c r="M51" s="101"/>
      <c r="N51" s="101"/>
      <c r="O51" s="101">
        <f>(O50/O47)*100</f>
        <v>90.65902303235774</v>
      </c>
      <c r="P51" s="101"/>
      <c r="Q51" s="101"/>
      <c r="R51" s="101"/>
      <c r="S51" s="101">
        <f t="shared" si="5"/>
        <v>0</v>
      </c>
      <c r="T51" s="101">
        <f>(T50/T47)*100</f>
        <v>90.65902303235774</v>
      </c>
      <c r="U51" s="101"/>
      <c r="V51" s="102"/>
      <c r="W51" s="103"/>
    </row>
    <row r="52" spans="1:23" s="104" customFormat="1" ht="27">
      <c r="A52" s="18"/>
      <c r="B52" s="110" t="s">
        <v>37</v>
      </c>
      <c r="C52" s="74" t="s">
        <v>38</v>
      </c>
      <c r="D52" s="75" t="s">
        <v>39</v>
      </c>
      <c r="E52" s="75" t="s">
        <v>40</v>
      </c>
      <c r="F52" s="110" t="s">
        <v>41</v>
      </c>
      <c r="G52" s="110"/>
      <c r="H52" s="71"/>
      <c r="I52" s="115" t="s">
        <v>69</v>
      </c>
      <c r="J52" s="76"/>
      <c r="K52" s="101">
        <f>(K50/K49)*100</f>
        <v>97.48055025793522</v>
      </c>
      <c r="L52" s="101">
        <f>(L50/L49)*100</f>
        <v>21.063061576198557</v>
      </c>
      <c r="M52" s="101"/>
      <c r="N52" s="101"/>
      <c r="O52" s="101">
        <f>(O50/O49)*100</f>
        <v>89.17757816941445</v>
      </c>
      <c r="P52" s="101"/>
      <c r="Q52" s="101"/>
      <c r="R52" s="101"/>
      <c r="S52" s="101">
        <f t="shared" si="5"/>
        <v>0</v>
      </c>
      <c r="T52" s="101">
        <f>(T50/T49)*100</f>
        <v>89.17757816941445</v>
      </c>
      <c r="U52" s="101"/>
      <c r="V52" s="102"/>
      <c r="W52" s="103"/>
    </row>
    <row r="53" spans="1:23" s="104" customFormat="1" ht="27">
      <c r="A53" s="18"/>
      <c r="B53" s="110" t="s">
        <v>37</v>
      </c>
      <c r="C53" s="74" t="s">
        <v>38</v>
      </c>
      <c r="D53" s="75" t="s">
        <v>39</v>
      </c>
      <c r="E53" s="75" t="s">
        <v>40</v>
      </c>
      <c r="F53" s="110" t="s">
        <v>41</v>
      </c>
      <c r="G53" s="110" t="s">
        <v>55</v>
      </c>
      <c r="H53" s="71"/>
      <c r="I53" s="115" t="s">
        <v>56</v>
      </c>
      <c r="J53" s="76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2"/>
      <c r="W53" s="103"/>
    </row>
    <row r="54" spans="1:23" s="104" customFormat="1" ht="27">
      <c r="A54" s="18"/>
      <c r="B54" s="110" t="s">
        <v>37</v>
      </c>
      <c r="C54" s="74" t="s">
        <v>38</v>
      </c>
      <c r="D54" s="75" t="s">
        <v>39</v>
      </c>
      <c r="E54" s="75" t="s">
        <v>40</v>
      </c>
      <c r="F54" s="110" t="s">
        <v>41</v>
      </c>
      <c r="G54" s="110" t="s">
        <v>55</v>
      </c>
      <c r="H54" s="71"/>
      <c r="I54" s="115" t="s">
        <v>53</v>
      </c>
      <c r="J54" s="76"/>
      <c r="K54" s="81">
        <v>6733721</v>
      </c>
      <c r="L54" s="81">
        <v>836151</v>
      </c>
      <c r="M54" s="81"/>
      <c r="N54" s="81"/>
      <c r="O54" s="81">
        <f>K54+L54+M54+N54</f>
        <v>7569872</v>
      </c>
      <c r="P54" s="81"/>
      <c r="Q54" s="81"/>
      <c r="R54" s="81"/>
      <c r="S54" s="81">
        <f aca="true" t="shared" si="6" ref="S54:S59">SUM(P54:R54)</f>
        <v>0</v>
      </c>
      <c r="T54" s="81">
        <f>SUM(S54,O54)</f>
        <v>7569872</v>
      </c>
      <c r="U54" s="82">
        <f>(O54/T54)*100</f>
        <v>100</v>
      </c>
      <c r="V54" s="83">
        <f>(S54/T54)*100</f>
        <v>0</v>
      </c>
      <c r="W54" s="103"/>
    </row>
    <row r="55" spans="1:23" s="104" customFormat="1" ht="27">
      <c r="A55" s="18"/>
      <c r="B55" s="110" t="s">
        <v>37</v>
      </c>
      <c r="C55" s="74" t="s">
        <v>38</v>
      </c>
      <c r="D55" s="75" t="s">
        <v>39</v>
      </c>
      <c r="E55" s="75" t="s">
        <v>40</v>
      </c>
      <c r="F55" s="110" t="s">
        <v>41</v>
      </c>
      <c r="G55" s="110" t="s">
        <v>55</v>
      </c>
      <c r="H55" s="71"/>
      <c r="I55" s="115" t="s">
        <v>64</v>
      </c>
      <c r="J55" s="76"/>
      <c r="K55" s="81">
        <v>6859474</v>
      </c>
      <c r="L55" s="81">
        <v>836151</v>
      </c>
      <c r="M55" s="81"/>
      <c r="N55" s="81"/>
      <c r="O55" s="81">
        <f>K55+L55+M55+N55</f>
        <v>7695625</v>
      </c>
      <c r="P55" s="81"/>
      <c r="Q55" s="81"/>
      <c r="R55" s="81"/>
      <c r="S55" s="81">
        <f t="shared" si="6"/>
        <v>0</v>
      </c>
      <c r="T55" s="81">
        <f>SUM(S55,O55)</f>
        <v>7695625</v>
      </c>
      <c r="U55" s="82">
        <f>(O55/T55)*100</f>
        <v>100</v>
      </c>
      <c r="V55" s="83">
        <f>(S55/T55)*100</f>
        <v>0</v>
      </c>
      <c r="W55" s="103"/>
    </row>
    <row r="56" spans="1:23" s="104" customFormat="1" ht="27">
      <c r="A56" s="18"/>
      <c r="B56" s="110" t="s">
        <v>37</v>
      </c>
      <c r="C56" s="74" t="s">
        <v>38</v>
      </c>
      <c r="D56" s="75" t="s">
        <v>39</v>
      </c>
      <c r="E56" s="75" t="s">
        <v>40</v>
      </c>
      <c r="F56" s="110" t="s">
        <v>41</v>
      </c>
      <c r="G56" s="110" t="s">
        <v>55</v>
      </c>
      <c r="H56" s="71"/>
      <c r="I56" s="115" t="s">
        <v>62</v>
      </c>
      <c r="J56" s="76"/>
      <c r="K56" s="81">
        <v>6859474</v>
      </c>
      <c r="L56" s="81">
        <v>836151</v>
      </c>
      <c r="M56" s="81"/>
      <c r="N56" s="81"/>
      <c r="O56" s="81">
        <f>K56+L56+M56+N56</f>
        <v>7695625</v>
      </c>
      <c r="P56" s="81"/>
      <c r="Q56" s="81"/>
      <c r="R56" s="81"/>
      <c r="S56" s="81">
        <f t="shared" si="6"/>
        <v>0</v>
      </c>
      <c r="T56" s="81">
        <f>SUM(S56,O56)</f>
        <v>7695625</v>
      </c>
      <c r="U56" s="82">
        <f>(O56/T56)*100</f>
        <v>100</v>
      </c>
      <c r="V56" s="83">
        <f>(S56/T56)*100</f>
        <v>0</v>
      </c>
      <c r="W56" s="103"/>
    </row>
    <row r="57" spans="1:23" s="104" customFormat="1" ht="27">
      <c r="A57" s="18"/>
      <c r="B57" s="110" t="s">
        <v>37</v>
      </c>
      <c r="C57" s="74" t="s">
        <v>38</v>
      </c>
      <c r="D57" s="75" t="s">
        <v>39</v>
      </c>
      <c r="E57" s="75" t="s">
        <v>40</v>
      </c>
      <c r="F57" s="110" t="s">
        <v>41</v>
      </c>
      <c r="G57" s="110" t="s">
        <v>55</v>
      </c>
      <c r="H57" s="71"/>
      <c r="I57" s="115" t="s">
        <v>67</v>
      </c>
      <c r="J57" s="76"/>
      <c r="K57" s="81">
        <v>6686653</v>
      </c>
      <c r="L57" s="81">
        <v>176119</v>
      </c>
      <c r="M57" s="81"/>
      <c r="N57" s="81"/>
      <c r="O57" s="81">
        <f>K57+L57+M57+N57</f>
        <v>6862772</v>
      </c>
      <c r="P57" s="81"/>
      <c r="Q57" s="81"/>
      <c r="R57" s="81"/>
      <c r="S57" s="81">
        <f t="shared" si="6"/>
        <v>0</v>
      </c>
      <c r="T57" s="81">
        <f>SUM(S57,O57)</f>
        <v>6862772</v>
      </c>
      <c r="U57" s="82">
        <f>(O57/T57)*100</f>
        <v>100</v>
      </c>
      <c r="V57" s="83">
        <f>(S57/T57)*100</f>
        <v>0</v>
      </c>
      <c r="W57" s="103"/>
    </row>
    <row r="58" spans="1:23" s="104" customFormat="1" ht="27">
      <c r="A58" s="18"/>
      <c r="B58" s="110" t="s">
        <v>37</v>
      </c>
      <c r="C58" s="74" t="s">
        <v>38</v>
      </c>
      <c r="D58" s="75" t="s">
        <v>39</v>
      </c>
      <c r="E58" s="75" t="s">
        <v>40</v>
      </c>
      <c r="F58" s="110" t="s">
        <v>41</v>
      </c>
      <c r="G58" s="110" t="s">
        <v>55</v>
      </c>
      <c r="H58" s="71"/>
      <c r="I58" s="115" t="s">
        <v>68</v>
      </c>
      <c r="J58" s="76"/>
      <c r="K58" s="101">
        <f>(K57/K54)*100</f>
        <v>99.30101054082876</v>
      </c>
      <c r="L58" s="101">
        <f>(L57/L54)*100</f>
        <v>21.063061576198557</v>
      </c>
      <c r="M58" s="101"/>
      <c r="N58" s="101"/>
      <c r="O58" s="101">
        <f>(O57/O54)*100</f>
        <v>90.65902303235774</v>
      </c>
      <c r="P58" s="101"/>
      <c r="Q58" s="101"/>
      <c r="R58" s="101"/>
      <c r="S58" s="101">
        <f t="shared" si="6"/>
        <v>0</v>
      </c>
      <c r="T58" s="101">
        <f>(T57/T54)*100</f>
        <v>90.65902303235774</v>
      </c>
      <c r="U58" s="101"/>
      <c r="V58" s="102"/>
      <c r="W58" s="103"/>
    </row>
    <row r="59" spans="1:23" s="104" customFormat="1" ht="27">
      <c r="A59" s="18"/>
      <c r="B59" s="110" t="s">
        <v>37</v>
      </c>
      <c r="C59" s="74" t="s">
        <v>38</v>
      </c>
      <c r="D59" s="75" t="s">
        <v>39</v>
      </c>
      <c r="E59" s="75" t="s">
        <v>40</v>
      </c>
      <c r="F59" s="110" t="s">
        <v>41</v>
      </c>
      <c r="G59" s="110" t="s">
        <v>55</v>
      </c>
      <c r="H59" s="71"/>
      <c r="I59" s="115" t="s">
        <v>69</v>
      </c>
      <c r="J59" s="76"/>
      <c r="K59" s="101">
        <f>(K57/K56)*100</f>
        <v>97.48055025793522</v>
      </c>
      <c r="L59" s="101">
        <f>(L57/L56)*100</f>
        <v>21.063061576198557</v>
      </c>
      <c r="M59" s="101"/>
      <c r="N59" s="101"/>
      <c r="O59" s="101">
        <f>(O57/O56)*100</f>
        <v>89.17757816941445</v>
      </c>
      <c r="P59" s="101"/>
      <c r="Q59" s="101"/>
      <c r="R59" s="101"/>
      <c r="S59" s="101">
        <f t="shared" si="6"/>
        <v>0</v>
      </c>
      <c r="T59" s="101">
        <f>(T57/T56)*100</f>
        <v>89.17757816941445</v>
      </c>
      <c r="U59" s="101"/>
      <c r="V59" s="102"/>
      <c r="W59" s="103"/>
    </row>
    <row r="60" spans="1:23" s="104" customFormat="1" ht="27">
      <c r="A60" s="18"/>
      <c r="B60" s="110" t="s">
        <v>37</v>
      </c>
      <c r="C60" s="74" t="s">
        <v>38</v>
      </c>
      <c r="D60" s="75" t="s">
        <v>39</v>
      </c>
      <c r="E60" s="75" t="s">
        <v>40</v>
      </c>
      <c r="F60" s="110" t="s">
        <v>41</v>
      </c>
      <c r="G60" s="110" t="s">
        <v>55</v>
      </c>
      <c r="H60" s="71"/>
      <c r="I60" s="115" t="s">
        <v>56</v>
      </c>
      <c r="J60" s="76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2"/>
      <c r="W60" s="103"/>
    </row>
    <row r="61" spans="1:23" ht="27">
      <c r="A61" s="18"/>
      <c r="B61" s="110" t="s">
        <v>38</v>
      </c>
      <c r="C61" s="74"/>
      <c r="D61" s="75"/>
      <c r="E61" s="75"/>
      <c r="F61" s="110"/>
      <c r="G61" s="110"/>
      <c r="H61" s="71"/>
      <c r="I61" s="115" t="s">
        <v>57</v>
      </c>
      <c r="J61" s="76"/>
      <c r="K61" s="81"/>
      <c r="L61" s="81"/>
      <c r="M61" s="81"/>
      <c r="N61" s="81"/>
      <c r="O61" s="81"/>
      <c r="P61" s="81"/>
      <c r="Q61" s="81"/>
      <c r="R61" s="81"/>
      <c r="S61" s="81">
        <f t="shared" si="5"/>
        <v>0</v>
      </c>
      <c r="T61" s="81">
        <f>SUM(P61+S61)</f>
        <v>0</v>
      </c>
      <c r="U61" s="82"/>
      <c r="V61" s="83"/>
      <c r="W61" s="10"/>
    </row>
    <row r="62" spans="1:23" ht="27">
      <c r="A62" s="18"/>
      <c r="B62" s="110" t="s">
        <v>38</v>
      </c>
      <c r="C62" s="74"/>
      <c r="D62" s="75"/>
      <c r="E62" s="75"/>
      <c r="F62" s="110"/>
      <c r="G62" s="110"/>
      <c r="H62" s="71"/>
      <c r="I62" s="115" t="s">
        <v>53</v>
      </c>
      <c r="J62" s="76"/>
      <c r="K62" s="81">
        <f>SUM(K69)</f>
        <v>224768340</v>
      </c>
      <c r="L62" s="81">
        <f>SUM(L69)</f>
        <v>48936354</v>
      </c>
      <c r="M62" s="81">
        <f>SUM(M69)</f>
        <v>2095000000</v>
      </c>
      <c r="N62" s="81">
        <f>SUM(N69)</f>
        <v>200000</v>
      </c>
      <c r="O62" s="81">
        <f>K62+L62+M62+N62</f>
        <v>2368904694</v>
      </c>
      <c r="P62" s="81">
        <f>SUM(P69)</f>
        <v>0</v>
      </c>
      <c r="Q62" s="81"/>
      <c r="R62" s="81"/>
      <c r="S62" s="81">
        <f t="shared" si="5"/>
        <v>0</v>
      </c>
      <c r="T62" s="81">
        <f>SUM(S62,O62)</f>
        <v>2368904694</v>
      </c>
      <c r="U62" s="82">
        <f>(O62/T62)*100</f>
        <v>100</v>
      </c>
      <c r="V62" s="83">
        <f>(S62/T62)*100</f>
        <v>0</v>
      </c>
      <c r="W62" s="10"/>
    </row>
    <row r="63" spans="1:23" ht="27">
      <c r="A63" s="18"/>
      <c r="B63" s="110" t="s">
        <v>38</v>
      </c>
      <c r="C63" s="74"/>
      <c r="D63" s="75"/>
      <c r="E63" s="75"/>
      <c r="F63" s="110"/>
      <c r="G63" s="110"/>
      <c r="H63" s="71"/>
      <c r="I63" s="115" t="s">
        <v>64</v>
      </c>
      <c r="J63" s="76"/>
      <c r="K63" s="81">
        <f aca="true" t="shared" si="7" ref="K63:M65">SUM(K70)</f>
        <v>227335984</v>
      </c>
      <c r="L63" s="81">
        <f>SUM(L70)</f>
        <v>111713592</v>
      </c>
      <c r="M63" s="81">
        <f t="shared" si="7"/>
        <v>0</v>
      </c>
      <c r="N63" s="81">
        <f>SUM(N70)</f>
        <v>10912550</v>
      </c>
      <c r="O63" s="81">
        <f>K63+L63+M63+N63</f>
        <v>349962126</v>
      </c>
      <c r="P63" s="81">
        <f>SUM(P70)</f>
        <v>0</v>
      </c>
      <c r="Q63" s="81"/>
      <c r="R63" s="81"/>
      <c r="S63" s="81">
        <f>SUM(P63:R63)</f>
        <v>0</v>
      </c>
      <c r="T63" s="81">
        <f>SUM(S63,O63)</f>
        <v>349962126</v>
      </c>
      <c r="U63" s="82">
        <f>(O63/T63)*100</f>
        <v>100</v>
      </c>
      <c r="V63" s="83">
        <f>(S63/T63)*100</f>
        <v>0</v>
      </c>
      <c r="W63" s="10"/>
    </row>
    <row r="64" spans="1:23" ht="27">
      <c r="A64" s="18"/>
      <c r="B64" s="110" t="s">
        <v>38</v>
      </c>
      <c r="C64" s="74"/>
      <c r="D64" s="75"/>
      <c r="E64" s="75"/>
      <c r="F64" s="110"/>
      <c r="G64" s="110"/>
      <c r="H64" s="71"/>
      <c r="I64" s="115" t="s">
        <v>62</v>
      </c>
      <c r="J64" s="76"/>
      <c r="K64" s="81">
        <f t="shared" si="7"/>
        <v>227335984</v>
      </c>
      <c r="L64" s="81">
        <f>SUM(L71)</f>
        <v>111713592</v>
      </c>
      <c r="M64" s="81">
        <f t="shared" si="7"/>
        <v>0</v>
      </c>
      <c r="N64" s="81">
        <f>SUM(N71)</f>
        <v>10912550</v>
      </c>
      <c r="O64" s="81">
        <f>K64+L64+M64+N64</f>
        <v>349962126</v>
      </c>
      <c r="P64" s="81">
        <f>SUM(P71)</f>
        <v>0</v>
      </c>
      <c r="Q64" s="81"/>
      <c r="R64" s="81"/>
      <c r="S64" s="81">
        <f t="shared" si="5"/>
        <v>0</v>
      </c>
      <c r="T64" s="81">
        <f>SUM(S64,O64)</f>
        <v>349962126</v>
      </c>
      <c r="U64" s="82">
        <f>(O64/T64)*100</f>
        <v>100</v>
      </c>
      <c r="V64" s="83">
        <f>(S64/T64)*100</f>
        <v>0</v>
      </c>
      <c r="W64" s="10"/>
    </row>
    <row r="65" spans="1:23" ht="27">
      <c r="A65" s="18"/>
      <c r="B65" s="110" t="s">
        <v>38</v>
      </c>
      <c r="C65" s="74"/>
      <c r="D65" s="75"/>
      <c r="E65" s="75"/>
      <c r="F65" s="110"/>
      <c r="G65" s="110"/>
      <c r="H65" s="71"/>
      <c r="I65" s="115" t="s">
        <v>67</v>
      </c>
      <c r="J65" s="76"/>
      <c r="K65" s="81">
        <f t="shared" si="7"/>
        <v>226286655</v>
      </c>
      <c r="L65" s="81">
        <f t="shared" si="7"/>
        <v>98218802</v>
      </c>
      <c r="M65" s="81">
        <f t="shared" si="7"/>
        <v>0</v>
      </c>
      <c r="N65" s="81">
        <f>SUM(N72)</f>
        <v>10803228</v>
      </c>
      <c r="O65" s="81">
        <f>K65+L65+M65+N65</f>
        <v>335308685</v>
      </c>
      <c r="P65" s="81">
        <f>SUM(P72)</f>
        <v>0</v>
      </c>
      <c r="Q65" s="81"/>
      <c r="R65" s="81"/>
      <c r="S65" s="81">
        <f t="shared" si="5"/>
        <v>0</v>
      </c>
      <c r="T65" s="81">
        <f>SUM(S65,O65)</f>
        <v>335308685</v>
      </c>
      <c r="U65" s="82">
        <f>(O65/T65)*100</f>
        <v>100</v>
      </c>
      <c r="V65" s="83">
        <f>(S65/T65)*100</f>
        <v>0</v>
      </c>
      <c r="W65" s="10"/>
    </row>
    <row r="66" spans="1:23" s="104" customFormat="1" ht="27">
      <c r="A66" s="18"/>
      <c r="B66" s="110" t="s">
        <v>38</v>
      </c>
      <c r="C66" s="74"/>
      <c r="D66" s="75"/>
      <c r="E66" s="75"/>
      <c r="F66" s="110"/>
      <c r="G66" s="110"/>
      <c r="H66" s="71"/>
      <c r="I66" s="115" t="s">
        <v>68</v>
      </c>
      <c r="J66" s="76"/>
      <c r="K66" s="101">
        <f>(K65/K62)*100</f>
        <v>100.6755021636944</v>
      </c>
      <c r="L66" s="101">
        <f>(L65/L62)*100</f>
        <v>200.7072329090966</v>
      </c>
      <c r="M66" s="101">
        <f>(M65/M62)*100</f>
        <v>0</v>
      </c>
      <c r="N66" s="101">
        <f>(N65/N62)*100</f>
        <v>5401.614</v>
      </c>
      <c r="O66" s="101">
        <f>(O65/O62)*100</f>
        <v>14.154587385861289</v>
      </c>
      <c r="P66" s="101"/>
      <c r="Q66" s="101"/>
      <c r="R66" s="101"/>
      <c r="S66" s="101"/>
      <c r="T66" s="101">
        <f>(T65/T62)*100</f>
        <v>14.154587385861289</v>
      </c>
      <c r="U66" s="101"/>
      <c r="V66" s="102"/>
      <c r="W66" s="103"/>
    </row>
    <row r="67" spans="1:23" s="104" customFormat="1" ht="27">
      <c r="A67" s="18"/>
      <c r="B67" s="110" t="s">
        <v>38</v>
      </c>
      <c r="C67" s="74"/>
      <c r="D67" s="75"/>
      <c r="E67" s="75"/>
      <c r="F67" s="110"/>
      <c r="G67" s="110"/>
      <c r="H67" s="71"/>
      <c r="I67" s="115" t="s">
        <v>69</v>
      </c>
      <c r="J67" s="76"/>
      <c r="K67" s="101">
        <f>(K65/K64)*100</f>
        <v>99.53842371034408</v>
      </c>
      <c r="L67" s="101">
        <f>(L65/L64)*100</f>
        <v>87.92018969365877</v>
      </c>
      <c r="M67" s="101"/>
      <c r="N67" s="101">
        <f>(N65/N64)*100</f>
        <v>98.99819932096531</v>
      </c>
      <c r="O67" s="101">
        <f>(O65/O64)*100</f>
        <v>95.81284947388849</v>
      </c>
      <c r="P67" s="101"/>
      <c r="Q67" s="101"/>
      <c r="R67" s="101"/>
      <c r="S67" s="101"/>
      <c r="T67" s="101">
        <f>(T65/T64)*100</f>
        <v>95.81284947388849</v>
      </c>
      <c r="U67" s="101"/>
      <c r="V67" s="102"/>
      <c r="W67" s="103"/>
    </row>
    <row r="68" spans="1:23" ht="27">
      <c r="A68" s="18"/>
      <c r="B68" s="110" t="s">
        <v>38</v>
      </c>
      <c r="C68" s="74" t="s">
        <v>42</v>
      </c>
      <c r="D68" s="75"/>
      <c r="E68" s="75"/>
      <c r="F68" s="110"/>
      <c r="G68" s="110"/>
      <c r="H68" s="71"/>
      <c r="I68" s="115" t="s">
        <v>31</v>
      </c>
      <c r="J68" s="76"/>
      <c r="K68" s="81"/>
      <c r="L68" s="81"/>
      <c r="M68" s="81"/>
      <c r="N68" s="81"/>
      <c r="O68" s="81"/>
      <c r="P68" s="81"/>
      <c r="Q68" s="81"/>
      <c r="R68" s="81"/>
      <c r="S68" s="81">
        <f>SUM(P68:R68)</f>
        <v>0</v>
      </c>
      <c r="T68" s="81">
        <f>SUM(P68+S68)</f>
        <v>0</v>
      </c>
      <c r="U68" s="82"/>
      <c r="V68" s="83"/>
      <c r="W68" s="10"/>
    </row>
    <row r="69" spans="1:23" ht="27">
      <c r="A69" s="18"/>
      <c r="B69" s="110" t="s">
        <v>38</v>
      </c>
      <c r="C69" s="74" t="s">
        <v>42</v>
      </c>
      <c r="D69" s="75"/>
      <c r="E69" s="75"/>
      <c r="F69" s="110"/>
      <c r="G69" s="110"/>
      <c r="H69" s="71"/>
      <c r="I69" s="115" t="s">
        <v>53</v>
      </c>
      <c r="J69" s="76"/>
      <c r="K69" s="81">
        <f>SUM(K76)</f>
        <v>224768340</v>
      </c>
      <c r="L69" s="81">
        <f>SUM(L76)</f>
        <v>48936354</v>
      </c>
      <c r="M69" s="81">
        <f>SUM(M76)</f>
        <v>2095000000</v>
      </c>
      <c r="N69" s="81">
        <f>SUM(N76)</f>
        <v>200000</v>
      </c>
      <c r="O69" s="81">
        <f>K69+L69+M69+N69</f>
        <v>2368904694</v>
      </c>
      <c r="P69" s="81">
        <f>SUM(P76)</f>
        <v>0</v>
      </c>
      <c r="Q69" s="81"/>
      <c r="R69" s="81"/>
      <c r="S69" s="81">
        <f>SUM(P69:R69)</f>
        <v>0</v>
      </c>
      <c r="T69" s="81">
        <f>SUM(S69,O69)</f>
        <v>2368904694</v>
      </c>
      <c r="U69" s="82">
        <f>(O69/T69)*100</f>
        <v>100</v>
      </c>
      <c r="V69" s="83">
        <f>(S69/T69)*100</f>
        <v>0</v>
      </c>
      <c r="W69" s="10"/>
    </row>
    <row r="70" spans="1:23" ht="27">
      <c r="A70" s="18"/>
      <c r="B70" s="110" t="s">
        <v>38</v>
      </c>
      <c r="C70" s="74" t="s">
        <v>42</v>
      </c>
      <c r="D70" s="75"/>
      <c r="E70" s="75"/>
      <c r="F70" s="110"/>
      <c r="G70" s="110"/>
      <c r="H70" s="71"/>
      <c r="I70" s="115" t="s">
        <v>64</v>
      </c>
      <c r="J70" s="76"/>
      <c r="K70" s="81">
        <f>SUM(K77)</f>
        <v>227335984</v>
      </c>
      <c r="L70" s="81">
        <f>SUM(L77)</f>
        <v>111713592</v>
      </c>
      <c r="M70" s="81">
        <f aca="true" t="shared" si="8" ref="L70:M72">SUM(M77)</f>
        <v>0</v>
      </c>
      <c r="N70" s="81">
        <f>SUM(N77)</f>
        <v>10912550</v>
      </c>
      <c r="O70" s="81">
        <f>K70+L70+M70+N70</f>
        <v>349962126</v>
      </c>
      <c r="P70" s="81">
        <f>SUM(P77)</f>
        <v>0</v>
      </c>
      <c r="Q70" s="81"/>
      <c r="R70" s="81"/>
      <c r="S70" s="81">
        <f>SUM(P70:R70)</f>
        <v>0</v>
      </c>
      <c r="T70" s="81">
        <f>SUM(S70,O70)</f>
        <v>349962126</v>
      </c>
      <c r="U70" s="82">
        <f>(O70/T70)*100</f>
        <v>100</v>
      </c>
      <c r="V70" s="83">
        <f>(S70/T70)*100</f>
        <v>0</v>
      </c>
      <c r="W70" s="10"/>
    </row>
    <row r="71" spans="1:23" ht="27">
      <c r="A71" s="18"/>
      <c r="B71" s="110" t="s">
        <v>38</v>
      </c>
      <c r="C71" s="74" t="s">
        <v>42</v>
      </c>
      <c r="D71" s="75"/>
      <c r="E71" s="75"/>
      <c r="F71" s="110"/>
      <c r="G71" s="110"/>
      <c r="H71" s="71"/>
      <c r="I71" s="115" t="s">
        <v>62</v>
      </c>
      <c r="J71" s="76"/>
      <c r="K71" s="81">
        <f>SUM(K78)</f>
        <v>227335984</v>
      </c>
      <c r="L71" s="81">
        <f>SUM(L78)</f>
        <v>111713592</v>
      </c>
      <c r="M71" s="81">
        <f t="shared" si="8"/>
        <v>0</v>
      </c>
      <c r="N71" s="81">
        <f>SUM(N78)</f>
        <v>10912550</v>
      </c>
      <c r="O71" s="81">
        <f>K71+L71+M71+N71</f>
        <v>349962126</v>
      </c>
      <c r="P71" s="81">
        <f>SUM(P78)</f>
        <v>0</v>
      </c>
      <c r="Q71" s="81"/>
      <c r="R71" s="81"/>
      <c r="S71" s="81">
        <f>SUM(P71:R71)</f>
        <v>0</v>
      </c>
      <c r="T71" s="81">
        <f>SUM(S71,O71)</f>
        <v>349962126</v>
      </c>
      <c r="U71" s="82">
        <f>(O71/T71)*100</f>
        <v>100</v>
      </c>
      <c r="V71" s="83">
        <f>(S71/T71)*100</f>
        <v>0</v>
      </c>
      <c r="W71" s="10"/>
    </row>
    <row r="72" spans="1:23" ht="27">
      <c r="A72" s="18"/>
      <c r="B72" s="110" t="s">
        <v>38</v>
      </c>
      <c r="C72" s="74" t="s">
        <v>42</v>
      </c>
      <c r="D72" s="75"/>
      <c r="E72" s="75"/>
      <c r="F72" s="110"/>
      <c r="G72" s="110"/>
      <c r="H72" s="71"/>
      <c r="I72" s="115" t="s">
        <v>67</v>
      </c>
      <c r="J72" s="76"/>
      <c r="K72" s="81">
        <f>SUM(K79)</f>
        <v>226286655</v>
      </c>
      <c r="L72" s="81">
        <f t="shared" si="8"/>
        <v>98218802</v>
      </c>
      <c r="M72" s="81">
        <f t="shared" si="8"/>
        <v>0</v>
      </c>
      <c r="N72" s="81">
        <f>SUM(N79)</f>
        <v>10803228</v>
      </c>
      <c r="O72" s="81">
        <f>K72+L72+M72+N72</f>
        <v>335308685</v>
      </c>
      <c r="P72" s="81">
        <f>SUM(P79)</f>
        <v>0</v>
      </c>
      <c r="Q72" s="81"/>
      <c r="R72" s="81"/>
      <c r="S72" s="81">
        <f>SUM(P72:R72)</f>
        <v>0</v>
      </c>
      <c r="T72" s="81">
        <f>SUM(S72,O72)</f>
        <v>335308685</v>
      </c>
      <c r="U72" s="82">
        <f>(O72/T72)*100</f>
        <v>100</v>
      </c>
      <c r="V72" s="83">
        <f>(S72/T72)*100</f>
        <v>0</v>
      </c>
      <c r="W72" s="10"/>
    </row>
    <row r="73" spans="1:23" ht="27">
      <c r="A73" s="18"/>
      <c r="B73" s="110" t="s">
        <v>38</v>
      </c>
      <c r="C73" s="74" t="s">
        <v>42</v>
      </c>
      <c r="D73" s="75"/>
      <c r="E73" s="75"/>
      <c r="F73" s="110"/>
      <c r="G73" s="110"/>
      <c r="H73" s="71"/>
      <c r="I73" s="115" t="s">
        <v>68</v>
      </c>
      <c r="J73" s="76"/>
      <c r="K73" s="101">
        <f>(K72/K69)*100</f>
        <v>100.6755021636944</v>
      </c>
      <c r="L73" s="101">
        <f>(L72/L69)*100</f>
        <v>200.7072329090966</v>
      </c>
      <c r="M73" s="101">
        <f>(M72/M69)*100</f>
        <v>0</v>
      </c>
      <c r="N73" s="101">
        <f>(N72/N69)*100</f>
        <v>5401.614</v>
      </c>
      <c r="O73" s="101">
        <f>(O72/O69)*100</f>
        <v>14.154587385861289</v>
      </c>
      <c r="P73" s="101"/>
      <c r="Q73" s="101"/>
      <c r="R73" s="101"/>
      <c r="S73" s="101"/>
      <c r="T73" s="101">
        <f>(T72/T69)*100</f>
        <v>14.154587385861289</v>
      </c>
      <c r="U73" s="101"/>
      <c r="V73" s="102"/>
      <c r="W73" s="10"/>
    </row>
    <row r="74" spans="1:23" ht="27">
      <c r="A74" s="18"/>
      <c r="B74" s="110" t="s">
        <v>38</v>
      </c>
      <c r="C74" s="74" t="s">
        <v>42</v>
      </c>
      <c r="D74" s="75"/>
      <c r="E74" s="75"/>
      <c r="F74" s="110"/>
      <c r="G74" s="110"/>
      <c r="H74" s="71"/>
      <c r="I74" s="115" t="s">
        <v>69</v>
      </c>
      <c r="J74" s="76"/>
      <c r="K74" s="101">
        <f>(K72/K71)*100</f>
        <v>99.53842371034408</v>
      </c>
      <c r="L74" s="101">
        <f>(L72/L71)*100</f>
        <v>87.92018969365877</v>
      </c>
      <c r="M74" s="101"/>
      <c r="N74" s="101">
        <f>(N72/N71)*100</f>
        <v>98.99819932096531</v>
      </c>
      <c r="O74" s="101">
        <f>(O72/O71)*100</f>
        <v>95.81284947388849</v>
      </c>
      <c r="P74" s="101"/>
      <c r="Q74" s="101"/>
      <c r="R74" s="101"/>
      <c r="S74" s="101"/>
      <c r="T74" s="101">
        <f>(T72/T71)*100</f>
        <v>95.81284947388849</v>
      </c>
      <c r="U74" s="101"/>
      <c r="V74" s="102"/>
      <c r="W74" s="10"/>
    </row>
    <row r="75" spans="1:23" ht="27">
      <c r="A75" s="18"/>
      <c r="B75" s="110" t="s">
        <v>38</v>
      </c>
      <c r="C75" s="74" t="s">
        <v>42</v>
      </c>
      <c r="D75" s="75" t="s">
        <v>43</v>
      </c>
      <c r="E75" s="75"/>
      <c r="F75" s="110"/>
      <c r="G75" s="110"/>
      <c r="H75" s="71"/>
      <c r="I75" s="115" t="s">
        <v>32</v>
      </c>
      <c r="J75" s="76"/>
      <c r="K75" s="81"/>
      <c r="L75" s="81"/>
      <c r="M75" s="81"/>
      <c r="N75" s="81"/>
      <c r="O75" s="81"/>
      <c r="P75" s="81"/>
      <c r="Q75" s="81"/>
      <c r="R75" s="81"/>
      <c r="S75" s="81">
        <f>SUM(P75:R75)</f>
        <v>0</v>
      </c>
      <c r="T75" s="81">
        <f>SUM(P75+S75)</f>
        <v>0</v>
      </c>
      <c r="U75" s="82"/>
      <c r="V75" s="83"/>
      <c r="W75" s="10"/>
    </row>
    <row r="76" spans="1:23" ht="27">
      <c r="A76" s="18"/>
      <c r="B76" s="110" t="s">
        <v>38</v>
      </c>
      <c r="C76" s="74" t="s">
        <v>42</v>
      </c>
      <c r="D76" s="75" t="s">
        <v>43</v>
      </c>
      <c r="E76" s="75"/>
      <c r="F76" s="110"/>
      <c r="G76" s="110"/>
      <c r="H76" s="71"/>
      <c r="I76" s="115" t="s">
        <v>53</v>
      </c>
      <c r="J76" s="76"/>
      <c r="K76" s="81">
        <f aca="true" t="shared" si="9" ref="K76:N79">SUM(K83+K104+K153)</f>
        <v>224768340</v>
      </c>
      <c r="L76" s="81">
        <f t="shared" si="9"/>
        <v>48936354</v>
      </c>
      <c r="M76" s="81">
        <f t="shared" si="9"/>
        <v>2095000000</v>
      </c>
      <c r="N76" s="81">
        <f t="shared" si="9"/>
        <v>200000</v>
      </c>
      <c r="O76" s="81">
        <f>K76+L76+M76+N76</f>
        <v>2368904694</v>
      </c>
      <c r="P76" s="81">
        <f aca="true" t="shared" si="10" ref="P76:R79">SUM(P83+P104)</f>
        <v>0</v>
      </c>
      <c r="Q76" s="81">
        <f t="shared" si="10"/>
        <v>0</v>
      </c>
      <c r="R76" s="81">
        <f t="shared" si="10"/>
        <v>0</v>
      </c>
      <c r="S76" s="81">
        <f>SUM(P76:R76)</f>
        <v>0</v>
      </c>
      <c r="T76" s="81">
        <f>SUM(S76,O76)</f>
        <v>2368904694</v>
      </c>
      <c r="U76" s="82">
        <f>(O76/T76)*100</f>
        <v>100</v>
      </c>
      <c r="V76" s="83">
        <f>(S76/T76)*100</f>
        <v>0</v>
      </c>
      <c r="W76" s="10"/>
    </row>
    <row r="77" spans="1:23" ht="27">
      <c r="A77" s="18"/>
      <c r="B77" s="110" t="s">
        <v>38</v>
      </c>
      <c r="C77" s="74" t="s">
        <v>42</v>
      </c>
      <c r="D77" s="75" t="s">
        <v>43</v>
      </c>
      <c r="E77" s="75"/>
      <c r="F77" s="110"/>
      <c r="G77" s="110"/>
      <c r="H77" s="71"/>
      <c r="I77" s="115" t="s">
        <v>64</v>
      </c>
      <c r="J77" s="76"/>
      <c r="K77" s="81">
        <f t="shared" si="9"/>
        <v>227335984</v>
      </c>
      <c r="L77" s="81">
        <f t="shared" si="9"/>
        <v>111713592</v>
      </c>
      <c r="M77" s="81">
        <f t="shared" si="9"/>
        <v>0</v>
      </c>
      <c r="N77" s="81">
        <f t="shared" si="9"/>
        <v>10912550</v>
      </c>
      <c r="O77" s="81">
        <f>K77+L77+M77+N77</f>
        <v>349962126</v>
      </c>
      <c r="P77" s="81">
        <f t="shared" si="10"/>
        <v>0</v>
      </c>
      <c r="Q77" s="81">
        <f t="shared" si="10"/>
        <v>0</v>
      </c>
      <c r="R77" s="81">
        <f t="shared" si="10"/>
        <v>0</v>
      </c>
      <c r="S77" s="81">
        <f>SUM(P77:R77)</f>
        <v>0</v>
      </c>
      <c r="T77" s="81">
        <f>SUM(S77,O77)</f>
        <v>349962126</v>
      </c>
      <c r="U77" s="82">
        <f>(O77/T77)*100</f>
        <v>100</v>
      </c>
      <c r="V77" s="83">
        <f>(S77/T77)*100</f>
        <v>0</v>
      </c>
      <c r="W77" s="10"/>
    </row>
    <row r="78" spans="1:23" ht="27">
      <c r="A78" s="18"/>
      <c r="B78" s="110" t="s">
        <v>38</v>
      </c>
      <c r="C78" s="74" t="s">
        <v>42</v>
      </c>
      <c r="D78" s="75" t="s">
        <v>43</v>
      </c>
      <c r="E78" s="75"/>
      <c r="F78" s="110"/>
      <c r="G78" s="110"/>
      <c r="H78" s="71"/>
      <c r="I78" s="115" t="s">
        <v>62</v>
      </c>
      <c r="J78" s="76"/>
      <c r="K78" s="81">
        <f t="shared" si="9"/>
        <v>227335984</v>
      </c>
      <c r="L78" s="81">
        <f t="shared" si="9"/>
        <v>111713592</v>
      </c>
      <c r="M78" s="81">
        <f t="shared" si="9"/>
        <v>0</v>
      </c>
      <c r="N78" s="81">
        <f t="shared" si="9"/>
        <v>10912550</v>
      </c>
      <c r="O78" s="81">
        <f>K78+L78+M78+N78</f>
        <v>349962126</v>
      </c>
      <c r="P78" s="81">
        <f t="shared" si="10"/>
        <v>0</v>
      </c>
      <c r="Q78" s="81">
        <f t="shared" si="10"/>
        <v>0</v>
      </c>
      <c r="R78" s="81">
        <f t="shared" si="10"/>
        <v>0</v>
      </c>
      <c r="S78" s="81">
        <f>SUM(P78:R78)</f>
        <v>0</v>
      </c>
      <c r="T78" s="81">
        <f>SUM(S78,O78)</f>
        <v>349962126</v>
      </c>
      <c r="U78" s="82">
        <f>(O78/T78)*100</f>
        <v>100</v>
      </c>
      <c r="V78" s="83">
        <f>(S78/T78)*100</f>
        <v>0</v>
      </c>
      <c r="W78" s="10"/>
    </row>
    <row r="79" spans="1:23" ht="27">
      <c r="A79" s="18"/>
      <c r="B79" s="110" t="s">
        <v>38</v>
      </c>
      <c r="C79" s="74" t="s">
        <v>42</v>
      </c>
      <c r="D79" s="75" t="s">
        <v>43</v>
      </c>
      <c r="E79" s="75"/>
      <c r="F79" s="110"/>
      <c r="G79" s="110"/>
      <c r="H79" s="71"/>
      <c r="I79" s="115" t="s">
        <v>67</v>
      </c>
      <c r="J79" s="76"/>
      <c r="K79" s="81">
        <f t="shared" si="9"/>
        <v>226286655</v>
      </c>
      <c r="L79" s="81">
        <f t="shared" si="9"/>
        <v>98218802</v>
      </c>
      <c r="M79" s="81">
        <f t="shared" si="9"/>
        <v>0</v>
      </c>
      <c r="N79" s="81">
        <f t="shared" si="9"/>
        <v>10803228</v>
      </c>
      <c r="O79" s="81">
        <f>K79+L79+M79+N79</f>
        <v>335308685</v>
      </c>
      <c r="P79" s="81">
        <f t="shared" si="10"/>
        <v>0</v>
      </c>
      <c r="Q79" s="81">
        <f t="shared" si="10"/>
        <v>0</v>
      </c>
      <c r="R79" s="81">
        <f t="shared" si="10"/>
        <v>0</v>
      </c>
      <c r="S79" s="81">
        <f>SUM(P79:R79)</f>
        <v>0</v>
      </c>
      <c r="T79" s="81">
        <f>SUM(S79,O79)</f>
        <v>335308685</v>
      </c>
      <c r="U79" s="82">
        <f>(O79/T79)*100</f>
        <v>100</v>
      </c>
      <c r="V79" s="83">
        <f>(S79/T79)*100</f>
        <v>0</v>
      </c>
      <c r="W79" s="10"/>
    </row>
    <row r="80" spans="1:23" ht="27">
      <c r="A80" s="18"/>
      <c r="B80" s="110" t="s">
        <v>38</v>
      </c>
      <c r="C80" s="74" t="s">
        <v>42</v>
      </c>
      <c r="D80" s="75" t="s">
        <v>43</v>
      </c>
      <c r="E80" s="75"/>
      <c r="F80" s="110"/>
      <c r="G80" s="110"/>
      <c r="H80" s="71"/>
      <c r="I80" s="115" t="s">
        <v>68</v>
      </c>
      <c r="J80" s="76"/>
      <c r="K80" s="101">
        <f>(K79/K76)*100</f>
        <v>100.6755021636944</v>
      </c>
      <c r="L80" s="101">
        <f>(L79/L76)*100</f>
        <v>200.7072329090966</v>
      </c>
      <c r="M80" s="101">
        <f>(M79/M76)*100</f>
        <v>0</v>
      </c>
      <c r="N80" s="101">
        <f>(N79/N76)*100</f>
        <v>5401.614</v>
      </c>
      <c r="O80" s="101">
        <f>(O79/O76)*100</f>
        <v>14.154587385861289</v>
      </c>
      <c r="P80" s="101"/>
      <c r="Q80" s="101"/>
      <c r="R80" s="101"/>
      <c r="S80" s="101"/>
      <c r="T80" s="101">
        <f>(T79/T76)*100</f>
        <v>14.154587385861289</v>
      </c>
      <c r="U80" s="101"/>
      <c r="V80" s="102"/>
      <c r="W80" s="103"/>
    </row>
    <row r="81" spans="1:23" ht="27">
      <c r="A81" s="18"/>
      <c r="B81" s="110" t="s">
        <v>38</v>
      </c>
      <c r="C81" s="74" t="s">
        <v>42</v>
      </c>
      <c r="D81" s="75" t="s">
        <v>43</v>
      </c>
      <c r="E81" s="75"/>
      <c r="F81" s="110"/>
      <c r="G81" s="110"/>
      <c r="H81" s="71"/>
      <c r="I81" s="115" t="s">
        <v>69</v>
      </c>
      <c r="J81" s="76"/>
      <c r="K81" s="101">
        <f>(K79/K78)*100</f>
        <v>99.53842371034408</v>
      </c>
      <c r="L81" s="101">
        <f>(L79/L78)*100</f>
        <v>87.92018969365877</v>
      </c>
      <c r="M81" s="101"/>
      <c r="N81" s="101">
        <f>(N79/N78)*100</f>
        <v>98.99819932096531</v>
      </c>
      <c r="O81" s="101">
        <f>(O79/O78)*100</f>
        <v>95.81284947388849</v>
      </c>
      <c r="P81" s="101"/>
      <c r="Q81" s="101"/>
      <c r="R81" s="101"/>
      <c r="S81" s="101"/>
      <c r="T81" s="101">
        <f>(T79/T78)*100</f>
        <v>95.81284947388849</v>
      </c>
      <c r="U81" s="101"/>
      <c r="V81" s="102"/>
      <c r="W81" s="103"/>
    </row>
    <row r="82" spans="1:23" ht="27">
      <c r="A82" s="18"/>
      <c r="B82" s="110" t="s">
        <v>38</v>
      </c>
      <c r="C82" s="74" t="s">
        <v>42</v>
      </c>
      <c r="D82" s="75" t="s">
        <v>43</v>
      </c>
      <c r="E82" s="75" t="s">
        <v>44</v>
      </c>
      <c r="F82" s="110"/>
      <c r="G82" s="110"/>
      <c r="H82" s="71"/>
      <c r="I82" s="115" t="s">
        <v>33</v>
      </c>
      <c r="J82" s="76"/>
      <c r="K82" s="81"/>
      <c r="L82" s="81"/>
      <c r="M82" s="81"/>
      <c r="N82" s="81"/>
      <c r="O82" s="81"/>
      <c r="P82" s="81"/>
      <c r="Q82" s="81"/>
      <c r="R82" s="81"/>
      <c r="S82" s="81"/>
      <c r="T82" s="81">
        <f>SUM(P82+S82)</f>
        <v>0</v>
      </c>
      <c r="U82" s="82"/>
      <c r="V82" s="83"/>
      <c r="W82" s="10"/>
    </row>
    <row r="83" spans="1:23" ht="27">
      <c r="A83" s="18"/>
      <c r="B83" s="110" t="s">
        <v>38</v>
      </c>
      <c r="C83" s="74" t="s">
        <v>42</v>
      </c>
      <c r="D83" s="75" t="s">
        <v>43</v>
      </c>
      <c r="E83" s="75" t="s">
        <v>44</v>
      </c>
      <c r="F83" s="110"/>
      <c r="G83" s="110"/>
      <c r="H83" s="71"/>
      <c r="I83" s="115" t="s">
        <v>53</v>
      </c>
      <c r="J83" s="76"/>
      <c r="K83" s="81">
        <f>SUM(K90)</f>
        <v>224768340</v>
      </c>
      <c r="L83" s="81">
        <f>SUM(L90)</f>
        <v>15742453</v>
      </c>
      <c r="M83" s="81">
        <f>SUM(M90)</f>
        <v>0</v>
      </c>
      <c r="N83" s="81"/>
      <c r="O83" s="81">
        <f>K83+L83+M83+N83</f>
        <v>240510793</v>
      </c>
      <c r="P83" s="81">
        <f>SUM(P90)</f>
        <v>0</v>
      </c>
      <c r="Q83" s="81"/>
      <c r="R83" s="81"/>
      <c r="S83" s="81">
        <f aca="true" t="shared" si="11" ref="S83:S95">SUM(P83:R83)</f>
        <v>0</v>
      </c>
      <c r="T83" s="81">
        <f>SUM(S83,O83)</f>
        <v>240510793</v>
      </c>
      <c r="U83" s="82">
        <f>(O83/T83)*100</f>
        <v>100</v>
      </c>
      <c r="V83" s="83">
        <f>(S83/T83)*100</f>
        <v>0</v>
      </c>
      <c r="W83" s="10"/>
    </row>
    <row r="84" spans="1:23" ht="27">
      <c r="A84" s="18"/>
      <c r="B84" s="110" t="s">
        <v>38</v>
      </c>
      <c r="C84" s="74" t="s">
        <v>42</v>
      </c>
      <c r="D84" s="75" t="s">
        <v>43</v>
      </c>
      <c r="E84" s="75" t="s">
        <v>44</v>
      </c>
      <c r="F84" s="110"/>
      <c r="G84" s="110"/>
      <c r="H84" s="71"/>
      <c r="I84" s="115" t="s">
        <v>64</v>
      </c>
      <c r="J84" s="76"/>
      <c r="K84" s="81">
        <f aca="true" t="shared" si="12" ref="K84:M86">SUM(K91)</f>
        <v>227335984</v>
      </c>
      <c r="L84" s="81">
        <f t="shared" si="12"/>
        <v>15742453</v>
      </c>
      <c r="M84" s="81">
        <f t="shared" si="12"/>
        <v>0</v>
      </c>
      <c r="N84" s="81"/>
      <c r="O84" s="81">
        <f>K84+L84+M84+N84</f>
        <v>243078437</v>
      </c>
      <c r="P84" s="81">
        <f>SUM(P91)</f>
        <v>0</v>
      </c>
      <c r="Q84" s="81"/>
      <c r="R84" s="81"/>
      <c r="S84" s="81">
        <f>SUM(P84:R84)</f>
        <v>0</v>
      </c>
      <c r="T84" s="81">
        <f>SUM(S84,O84)</f>
        <v>243078437</v>
      </c>
      <c r="U84" s="82">
        <f>(O84/T84)*100</f>
        <v>100</v>
      </c>
      <c r="V84" s="83">
        <f>(S84/T84)*100</f>
        <v>0</v>
      </c>
      <c r="W84" s="10"/>
    </row>
    <row r="85" spans="1:23" ht="27">
      <c r="A85" s="18"/>
      <c r="B85" s="110" t="s">
        <v>38</v>
      </c>
      <c r="C85" s="74" t="s">
        <v>42</v>
      </c>
      <c r="D85" s="75" t="s">
        <v>43</v>
      </c>
      <c r="E85" s="75" t="s">
        <v>44</v>
      </c>
      <c r="F85" s="110"/>
      <c r="G85" s="110"/>
      <c r="H85" s="71"/>
      <c r="I85" s="115" t="s">
        <v>62</v>
      </c>
      <c r="J85" s="76"/>
      <c r="K85" s="81">
        <f t="shared" si="12"/>
        <v>227335984</v>
      </c>
      <c r="L85" s="81">
        <f t="shared" si="12"/>
        <v>15742453</v>
      </c>
      <c r="M85" s="81">
        <f t="shared" si="12"/>
        <v>0</v>
      </c>
      <c r="N85" s="81"/>
      <c r="O85" s="81">
        <f>K85+L85+M85+N85</f>
        <v>243078437</v>
      </c>
      <c r="P85" s="81">
        <f>SUM(P92)</f>
        <v>0</v>
      </c>
      <c r="Q85" s="81"/>
      <c r="R85" s="81"/>
      <c r="S85" s="81">
        <f t="shared" si="11"/>
        <v>0</v>
      </c>
      <c r="T85" s="81">
        <f>SUM(S85,O85)</f>
        <v>243078437</v>
      </c>
      <c r="U85" s="82">
        <f>(O85/T85)*100</f>
        <v>100</v>
      </c>
      <c r="V85" s="83">
        <f>(S85/T85)*100</f>
        <v>0</v>
      </c>
      <c r="W85" s="10"/>
    </row>
    <row r="86" spans="1:23" ht="27">
      <c r="A86" s="18"/>
      <c r="B86" s="110" t="s">
        <v>38</v>
      </c>
      <c r="C86" s="74" t="s">
        <v>42</v>
      </c>
      <c r="D86" s="75" t="s">
        <v>43</v>
      </c>
      <c r="E86" s="75" t="s">
        <v>44</v>
      </c>
      <c r="F86" s="110"/>
      <c r="G86" s="110"/>
      <c r="H86" s="71"/>
      <c r="I86" s="115" t="s">
        <v>67</v>
      </c>
      <c r="J86" s="76"/>
      <c r="K86" s="81">
        <f t="shared" si="12"/>
        <v>226286655</v>
      </c>
      <c r="L86" s="81">
        <f t="shared" si="12"/>
        <v>10494009</v>
      </c>
      <c r="M86" s="81">
        <f t="shared" si="12"/>
        <v>0</v>
      </c>
      <c r="N86" s="81"/>
      <c r="O86" s="81">
        <f>K86+L86+M86+N86</f>
        <v>236780664</v>
      </c>
      <c r="P86" s="81">
        <f>SUM(P93)</f>
        <v>0</v>
      </c>
      <c r="Q86" s="81"/>
      <c r="R86" s="81"/>
      <c r="S86" s="81">
        <f t="shared" si="11"/>
        <v>0</v>
      </c>
      <c r="T86" s="81">
        <f>SUM(S86,O86)</f>
        <v>236780664</v>
      </c>
      <c r="U86" s="82">
        <f>(O86/T86)*100</f>
        <v>100</v>
      </c>
      <c r="V86" s="83">
        <f>(S86/T86)*100</f>
        <v>0</v>
      </c>
      <c r="W86" s="10"/>
    </row>
    <row r="87" spans="1:23" ht="27">
      <c r="A87" s="18"/>
      <c r="B87" s="110" t="s">
        <v>38</v>
      </c>
      <c r="C87" s="74" t="s">
        <v>42</v>
      </c>
      <c r="D87" s="75" t="s">
        <v>43</v>
      </c>
      <c r="E87" s="75" t="s">
        <v>44</v>
      </c>
      <c r="F87" s="110"/>
      <c r="G87" s="110"/>
      <c r="H87" s="71"/>
      <c r="I87" s="115" t="s">
        <v>68</v>
      </c>
      <c r="J87" s="76"/>
      <c r="K87" s="101">
        <f>(K86/K83)*100</f>
        <v>100.6755021636944</v>
      </c>
      <c r="L87" s="101">
        <f>(L86/L83)*100</f>
        <v>66.66057062390468</v>
      </c>
      <c r="M87" s="101"/>
      <c r="N87" s="101"/>
      <c r="O87" s="101">
        <f>(O86/O83)*100</f>
        <v>98.44908041195474</v>
      </c>
      <c r="P87" s="101"/>
      <c r="Q87" s="101"/>
      <c r="R87" s="101"/>
      <c r="S87" s="101">
        <f t="shared" si="11"/>
        <v>0</v>
      </c>
      <c r="T87" s="101">
        <f>(T86/T83)*100</f>
        <v>98.44908041195474</v>
      </c>
      <c r="U87" s="101"/>
      <c r="V87" s="102"/>
      <c r="W87" s="10"/>
    </row>
    <row r="88" spans="1:23" ht="27">
      <c r="A88" s="18"/>
      <c r="B88" s="110" t="s">
        <v>38</v>
      </c>
      <c r="C88" s="74" t="s">
        <v>42</v>
      </c>
      <c r="D88" s="75" t="s">
        <v>43</v>
      </c>
      <c r="E88" s="75" t="s">
        <v>44</v>
      </c>
      <c r="F88" s="110"/>
      <c r="G88" s="110"/>
      <c r="H88" s="71"/>
      <c r="I88" s="115" t="s">
        <v>69</v>
      </c>
      <c r="J88" s="76"/>
      <c r="K88" s="101">
        <f>(K86/K85)*100</f>
        <v>99.53842371034408</v>
      </c>
      <c r="L88" s="101">
        <f>(L86/L85)*100</f>
        <v>66.66057062390468</v>
      </c>
      <c r="M88" s="101"/>
      <c r="N88" s="101"/>
      <c r="O88" s="101">
        <f>(O86/O85)*100</f>
        <v>97.40916015516423</v>
      </c>
      <c r="P88" s="101"/>
      <c r="Q88" s="101"/>
      <c r="R88" s="101"/>
      <c r="S88" s="101">
        <f t="shared" si="11"/>
        <v>0</v>
      </c>
      <c r="T88" s="101">
        <f>(T86/T85)*100</f>
        <v>97.40916015516423</v>
      </c>
      <c r="U88" s="101"/>
      <c r="V88" s="102"/>
      <c r="W88" s="10"/>
    </row>
    <row r="89" spans="1:23" ht="27">
      <c r="A89" s="18"/>
      <c r="B89" s="110" t="s">
        <v>38</v>
      </c>
      <c r="C89" s="74" t="s">
        <v>42</v>
      </c>
      <c r="D89" s="75" t="s">
        <v>43</v>
      </c>
      <c r="E89" s="75" t="s">
        <v>44</v>
      </c>
      <c r="F89" s="73" t="s">
        <v>45</v>
      </c>
      <c r="G89" s="73"/>
      <c r="H89" s="71"/>
      <c r="I89" s="115" t="s">
        <v>34</v>
      </c>
      <c r="J89" s="76"/>
      <c r="K89" s="81"/>
      <c r="L89" s="81"/>
      <c r="M89" s="81"/>
      <c r="N89" s="81"/>
      <c r="O89" s="81"/>
      <c r="P89" s="81"/>
      <c r="Q89" s="81"/>
      <c r="R89" s="81"/>
      <c r="S89" s="81">
        <f t="shared" si="11"/>
        <v>0</v>
      </c>
      <c r="T89" s="81">
        <f>SUM(P89+S89)</f>
        <v>0</v>
      </c>
      <c r="U89" s="82"/>
      <c r="V89" s="83"/>
      <c r="W89" s="10"/>
    </row>
    <row r="90" spans="1:23" ht="27">
      <c r="A90" s="18"/>
      <c r="B90" s="110" t="s">
        <v>38</v>
      </c>
      <c r="C90" s="74" t="s">
        <v>42</v>
      </c>
      <c r="D90" s="75" t="s">
        <v>43</v>
      </c>
      <c r="E90" s="75" t="s">
        <v>44</v>
      </c>
      <c r="F90" s="73" t="s">
        <v>45</v>
      </c>
      <c r="G90" s="73"/>
      <c r="H90" s="71"/>
      <c r="I90" s="115" t="s">
        <v>53</v>
      </c>
      <c r="J90" s="76"/>
      <c r="K90" s="81">
        <v>224768340</v>
      </c>
      <c r="L90" s="81">
        <v>15742453</v>
      </c>
      <c r="M90" s="81"/>
      <c r="N90" s="81"/>
      <c r="O90" s="81">
        <f>K90+L90+M90+N90</f>
        <v>240510793</v>
      </c>
      <c r="P90" s="81"/>
      <c r="Q90" s="81"/>
      <c r="R90" s="81"/>
      <c r="S90" s="81">
        <f t="shared" si="11"/>
        <v>0</v>
      </c>
      <c r="T90" s="81">
        <f>SUM(S90,O90)</f>
        <v>240510793</v>
      </c>
      <c r="U90" s="82">
        <f>(O90/T90)*100</f>
        <v>100</v>
      </c>
      <c r="V90" s="83">
        <f>(S90/T90)*100</f>
        <v>0</v>
      </c>
      <c r="W90" s="10"/>
    </row>
    <row r="91" spans="1:23" ht="27">
      <c r="A91" s="18"/>
      <c r="B91" s="110" t="s">
        <v>38</v>
      </c>
      <c r="C91" s="74" t="s">
        <v>42</v>
      </c>
      <c r="D91" s="75" t="s">
        <v>43</v>
      </c>
      <c r="E91" s="75" t="s">
        <v>44</v>
      </c>
      <c r="F91" s="73" t="s">
        <v>45</v>
      </c>
      <c r="G91" s="73"/>
      <c r="H91" s="71"/>
      <c r="I91" s="115" t="s">
        <v>64</v>
      </c>
      <c r="J91" s="76"/>
      <c r="K91" s="81">
        <v>227335984</v>
      </c>
      <c r="L91" s="81">
        <v>15742453</v>
      </c>
      <c r="M91" s="81"/>
      <c r="N91" s="81"/>
      <c r="O91" s="81">
        <f>K91+L91+M91+N91</f>
        <v>243078437</v>
      </c>
      <c r="P91" s="81"/>
      <c r="Q91" s="81"/>
      <c r="R91" s="81"/>
      <c r="S91" s="81">
        <f>SUM(P91:R91)</f>
        <v>0</v>
      </c>
      <c r="T91" s="81">
        <f>SUM(S91,O91)</f>
        <v>243078437</v>
      </c>
      <c r="U91" s="82">
        <f>(O91/T91)*100</f>
        <v>100</v>
      </c>
      <c r="V91" s="83">
        <f>(S91/T91)*100</f>
        <v>0</v>
      </c>
      <c r="W91" s="10"/>
    </row>
    <row r="92" spans="1:23" ht="27">
      <c r="A92" s="18"/>
      <c r="B92" s="110" t="s">
        <v>38</v>
      </c>
      <c r="C92" s="74" t="s">
        <v>42</v>
      </c>
      <c r="D92" s="75" t="s">
        <v>43</v>
      </c>
      <c r="E92" s="75" t="s">
        <v>44</v>
      </c>
      <c r="F92" s="73" t="s">
        <v>45</v>
      </c>
      <c r="G92" s="73"/>
      <c r="H92" s="71"/>
      <c r="I92" s="115" t="s">
        <v>62</v>
      </c>
      <c r="J92" s="76"/>
      <c r="K92" s="81">
        <v>227335984</v>
      </c>
      <c r="L92" s="81">
        <v>15742453</v>
      </c>
      <c r="M92" s="81"/>
      <c r="N92" s="81"/>
      <c r="O92" s="81">
        <f>K92+L92+M92+N92</f>
        <v>243078437</v>
      </c>
      <c r="P92" s="81"/>
      <c r="Q92" s="81"/>
      <c r="R92" s="81"/>
      <c r="S92" s="81">
        <f t="shared" si="11"/>
        <v>0</v>
      </c>
      <c r="T92" s="81">
        <f>SUM(S92,O92)</f>
        <v>243078437</v>
      </c>
      <c r="U92" s="82">
        <f>(O92/T92)*100</f>
        <v>100</v>
      </c>
      <c r="V92" s="83">
        <f>(S92/T92)*100</f>
        <v>0</v>
      </c>
      <c r="W92" s="10"/>
    </row>
    <row r="93" spans="1:23" ht="27">
      <c r="A93" s="18"/>
      <c r="B93" s="110" t="s">
        <v>38</v>
      </c>
      <c r="C93" s="74" t="s">
        <v>42</v>
      </c>
      <c r="D93" s="75" t="s">
        <v>43</v>
      </c>
      <c r="E93" s="75" t="s">
        <v>44</v>
      </c>
      <c r="F93" s="73" t="s">
        <v>45</v>
      </c>
      <c r="G93" s="73"/>
      <c r="H93" s="71"/>
      <c r="I93" s="115" t="s">
        <v>67</v>
      </c>
      <c r="J93" s="76"/>
      <c r="K93" s="81">
        <v>226286655</v>
      </c>
      <c r="L93" s="81">
        <v>10494009</v>
      </c>
      <c r="M93" s="81"/>
      <c r="N93" s="81"/>
      <c r="O93" s="81">
        <f>K93+L93+M93+N93</f>
        <v>236780664</v>
      </c>
      <c r="P93" s="81">
        <v>0</v>
      </c>
      <c r="Q93" s="81"/>
      <c r="R93" s="81"/>
      <c r="S93" s="81">
        <f t="shared" si="11"/>
        <v>0</v>
      </c>
      <c r="T93" s="81">
        <f>SUM(S93,O93)</f>
        <v>236780664</v>
      </c>
      <c r="U93" s="82">
        <f>(O93/T93)*100</f>
        <v>100</v>
      </c>
      <c r="V93" s="83">
        <f>(S93/T93)*100</f>
        <v>0</v>
      </c>
      <c r="W93" s="10"/>
    </row>
    <row r="94" spans="1:23" ht="27">
      <c r="A94" s="18"/>
      <c r="B94" s="110" t="s">
        <v>38</v>
      </c>
      <c r="C94" s="74" t="s">
        <v>42</v>
      </c>
      <c r="D94" s="75" t="s">
        <v>43</v>
      </c>
      <c r="E94" s="75" t="s">
        <v>44</v>
      </c>
      <c r="F94" s="73" t="s">
        <v>45</v>
      </c>
      <c r="G94" s="73"/>
      <c r="H94" s="71"/>
      <c r="I94" s="115" t="s">
        <v>68</v>
      </c>
      <c r="J94" s="76"/>
      <c r="K94" s="101">
        <f>(K93/K90)*100</f>
        <v>100.6755021636944</v>
      </c>
      <c r="L94" s="101">
        <f>(L93/L90)*100</f>
        <v>66.66057062390468</v>
      </c>
      <c r="M94" s="101"/>
      <c r="N94" s="101"/>
      <c r="O94" s="101">
        <f>(O93/O90)*100</f>
        <v>98.44908041195474</v>
      </c>
      <c r="P94" s="101"/>
      <c r="Q94" s="101"/>
      <c r="R94" s="101"/>
      <c r="S94" s="101">
        <f t="shared" si="11"/>
        <v>0</v>
      </c>
      <c r="T94" s="101">
        <f>(T93/T90)*100</f>
        <v>98.44908041195474</v>
      </c>
      <c r="U94" s="101"/>
      <c r="V94" s="102"/>
      <c r="W94" s="10"/>
    </row>
    <row r="95" spans="1:23" ht="27">
      <c r="A95" s="18"/>
      <c r="B95" s="110" t="s">
        <v>38</v>
      </c>
      <c r="C95" s="74" t="s">
        <v>42</v>
      </c>
      <c r="D95" s="75" t="s">
        <v>43</v>
      </c>
      <c r="E95" s="75" t="s">
        <v>44</v>
      </c>
      <c r="F95" s="73" t="s">
        <v>45</v>
      </c>
      <c r="G95" s="73"/>
      <c r="H95" s="71"/>
      <c r="I95" s="115" t="s">
        <v>69</v>
      </c>
      <c r="J95" s="76"/>
      <c r="K95" s="101">
        <f>(K93/K92)*100</f>
        <v>99.53842371034408</v>
      </c>
      <c r="L95" s="101">
        <f>(L93/L92)*100</f>
        <v>66.66057062390468</v>
      </c>
      <c r="M95" s="101"/>
      <c r="N95" s="101"/>
      <c r="O95" s="101">
        <f>(O93/O92)*100</f>
        <v>97.40916015516423</v>
      </c>
      <c r="P95" s="101"/>
      <c r="Q95" s="101"/>
      <c r="R95" s="101"/>
      <c r="S95" s="101">
        <f t="shared" si="11"/>
        <v>0</v>
      </c>
      <c r="T95" s="101">
        <f>(T93/T92)*100</f>
        <v>97.40916015516423</v>
      </c>
      <c r="U95" s="101"/>
      <c r="V95" s="102"/>
      <c r="W95" s="10"/>
    </row>
    <row r="96" spans="1:23" ht="27">
      <c r="A96" s="18"/>
      <c r="B96" s="110" t="s">
        <v>38</v>
      </c>
      <c r="C96" s="74" t="s">
        <v>42</v>
      </c>
      <c r="D96" s="75" t="s">
        <v>43</v>
      </c>
      <c r="E96" s="75" t="s">
        <v>44</v>
      </c>
      <c r="F96" s="73" t="s">
        <v>45</v>
      </c>
      <c r="G96" s="110" t="s">
        <v>55</v>
      </c>
      <c r="H96" s="71"/>
      <c r="I96" s="115" t="s">
        <v>56</v>
      </c>
      <c r="J96" s="76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2"/>
      <c r="W96" s="10"/>
    </row>
    <row r="97" spans="1:23" ht="27">
      <c r="A97" s="18"/>
      <c r="B97" s="110" t="s">
        <v>38</v>
      </c>
      <c r="C97" s="74" t="s">
        <v>42</v>
      </c>
      <c r="D97" s="75" t="s">
        <v>43</v>
      </c>
      <c r="E97" s="75" t="s">
        <v>44</v>
      </c>
      <c r="F97" s="73" t="s">
        <v>45</v>
      </c>
      <c r="G97" s="110" t="s">
        <v>55</v>
      </c>
      <c r="H97" s="71"/>
      <c r="I97" s="115" t="s">
        <v>53</v>
      </c>
      <c r="J97" s="76"/>
      <c r="K97" s="81">
        <v>224768340</v>
      </c>
      <c r="L97" s="81">
        <v>15742453</v>
      </c>
      <c r="M97" s="81"/>
      <c r="N97" s="81"/>
      <c r="O97" s="81">
        <f>K97+L97+M97+N97</f>
        <v>240510793</v>
      </c>
      <c r="P97" s="81"/>
      <c r="Q97" s="81"/>
      <c r="R97" s="81"/>
      <c r="S97" s="81">
        <f aca="true" t="shared" si="13" ref="S97:S103">SUM(P97:R97)</f>
        <v>0</v>
      </c>
      <c r="T97" s="81">
        <f>SUM(S97,O97)</f>
        <v>240510793</v>
      </c>
      <c r="U97" s="82">
        <f>(O97/T97)*100</f>
        <v>100</v>
      </c>
      <c r="V97" s="83">
        <f>(S97/T97)*100</f>
        <v>0</v>
      </c>
      <c r="W97" s="10"/>
    </row>
    <row r="98" spans="1:23" ht="27">
      <c r="A98" s="18"/>
      <c r="B98" s="110" t="s">
        <v>38</v>
      </c>
      <c r="C98" s="74" t="s">
        <v>42</v>
      </c>
      <c r="D98" s="75" t="s">
        <v>43</v>
      </c>
      <c r="E98" s="75" t="s">
        <v>44</v>
      </c>
      <c r="F98" s="73" t="s">
        <v>45</v>
      </c>
      <c r="G98" s="110" t="s">
        <v>55</v>
      </c>
      <c r="H98" s="71"/>
      <c r="I98" s="115" t="s">
        <v>64</v>
      </c>
      <c r="J98" s="76"/>
      <c r="K98" s="81">
        <v>227335984</v>
      </c>
      <c r="L98" s="81">
        <v>15742453</v>
      </c>
      <c r="M98" s="81"/>
      <c r="N98" s="81"/>
      <c r="O98" s="81">
        <f>K98+L98+M98+N98</f>
        <v>243078437</v>
      </c>
      <c r="P98" s="81"/>
      <c r="Q98" s="81"/>
      <c r="R98" s="81"/>
      <c r="S98" s="81">
        <f>SUM(P98:R98)</f>
        <v>0</v>
      </c>
      <c r="T98" s="81">
        <f>SUM(S98,O98)</f>
        <v>243078437</v>
      </c>
      <c r="U98" s="82">
        <f>(O98/T98)*100</f>
        <v>100</v>
      </c>
      <c r="V98" s="83">
        <f>(S98/T98)*100</f>
        <v>0</v>
      </c>
      <c r="W98" s="10"/>
    </row>
    <row r="99" spans="1:23" ht="27">
      <c r="A99" s="18"/>
      <c r="B99" s="110" t="s">
        <v>38</v>
      </c>
      <c r="C99" s="74" t="s">
        <v>42</v>
      </c>
      <c r="D99" s="75" t="s">
        <v>43</v>
      </c>
      <c r="E99" s="75" t="s">
        <v>44</v>
      </c>
      <c r="F99" s="73" t="s">
        <v>45</v>
      </c>
      <c r="G99" s="110" t="s">
        <v>55</v>
      </c>
      <c r="H99" s="71"/>
      <c r="I99" s="115" t="s">
        <v>62</v>
      </c>
      <c r="J99" s="76"/>
      <c r="K99" s="81">
        <v>227335984</v>
      </c>
      <c r="L99" s="81">
        <v>15742453</v>
      </c>
      <c r="M99" s="81"/>
      <c r="N99" s="81"/>
      <c r="O99" s="81">
        <f>K99+L99+M99+N99</f>
        <v>243078437</v>
      </c>
      <c r="P99" s="81"/>
      <c r="Q99" s="81"/>
      <c r="R99" s="81"/>
      <c r="S99" s="81">
        <f t="shared" si="13"/>
        <v>0</v>
      </c>
      <c r="T99" s="81">
        <f>SUM(S99,O99)</f>
        <v>243078437</v>
      </c>
      <c r="U99" s="82">
        <f>(O99/T99)*100</f>
        <v>100</v>
      </c>
      <c r="V99" s="83">
        <f>(S99/T99)*100</f>
        <v>0</v>
      </c>
      <c r="W99" s="10"/>
    </row>
    <row r="100" spans="1:23" ht="27">
      <c r="A100" s="18"/>
      <c r="B100" s="110" t="s">
        <v>38</v>
      </c>
      <c r="C100" s="74" t="s">
        <v>42</v>
      </c>
      <c r="D100" s="75" t="s">
        <v>43</v>
      </c>
      <c r="E100" s="75" t="s">
        <v>44</v>
      </c>
      <c r="F100" s="73" t="s">
        <v>45</v>
      </c>
      <c r="G100" s="110" t="s">
        <v>55</v>
      </c>
      <c r="H100" s="71"/>
      <c r="I100" s="115" t="s">
        <v>67</v>
      </c>
      <c r="J100" s="76"/>
      <c r="K100" s="81">
        <v>226286655</v>
      </c>
      <c r="L100" s="81">
        <v>10494009</v>
      </c>
      <c r="M100" s="81"/>
      <c r="N100" s="81"/>
      <c r="O100" s="81">
        <f>K100+L100+M100+N100</f>
        <v>236780664</v>
      </c>
      <c r="P100" s="81">
        <v>0</v>
      </c>
      <c r="Q100" s="81"/>
      <c r="R100" s="81"/>
      <c r="S100" s="81">
        <f t="shared" si="13"/>
        <v>0</v>
      </c>
      <c r="T100" s="81">
        <f>SUM(S100,O100)</f>
        <v>236780664</v>
      </c>
      <c r="U100" s="82">
        <f>(O100/T100)*100</f>
        <v>100</v>
      </c>
      <c r="V100" s="83">
        <f>(S100/T100)*100</f>
        <v>0</v>
      </c>
      <c r="W100" s="10"/>
    </row>
    <row r="101" spans="1:23" ht="27">
      <c r="A101" s="18"/>
      <c r="B101" s="110" t="s">
        <v>38</v>
      </c>
      <c r="C101" s="74" t="s">
        <v>42</v>
      </c>
      <c r="D101" s="75" t="s">
        <v>43</v>
      </c>
      <c r="E101" s="75" t="s">
        <v>44</v>
      </c>
      <c r="F101" s="73" t="s">
        <v>45</v>
      </c>
      <c r="G101" s="110" t="s">
        <v>55</v>
      </c>
      <c r="H101" s="71"/>
      <c r="I101" s="115" t="s">
        <v>68</v>
      </c>
      <c r="J101" s="76"/>
      <c r="K101" s="101">
        <f>(K100/K97)*100</f>
        <v>100.6755021636944</v>
      </c>
      <c r="L101" s="101">
        <f>(L100/L97)*100</f>
        <v>66.66057062390468</v>
      </c>
      <c r="M101" s="101"/>
      <c r="N101" s="101"/>
      <c r="O101" s="101">
        <f>(O100/O97)*100</f>
        <v>98.44908041195474</v>
      </c>
      <c r="P101" s="101"/>
      <c r="Q101" s="101"/>
      <c r="R101" s="101"/>
      <c r="S101" s="101">
        <f t="shared" si="13"/>
        <v>0</v>
      </c>
      <c r="T101" s="101">
        <f>(T100/T97)*100</f>
        <v>98.44908041195474</v>
      </c>
      <c r="U101" s="101"/>
      <c r="V101" s="102"/>
      <c r="W101" s="10"/>
    </row>
    <row r="102" spans="1:23" ht="27">
      <c r="A102" s="18"/>
      <c r="B102" s="110" t="s">
        <v>38</v>
      </c>
      <c r="C102" s="74" t="s">
        <v>42</v>
      </c>
      <c r="D102" s="75" t="s">
        <v>43</v>
      </c>
      <c r="E102" s="75" t="s">
        <v>44</v>
      </c>
      <c r="F102" s="73" t="s">
        <v>45</v>
      </c>
      <c r="G102" s="110" t="s">
        <v>55</v>
      </c>
      <c r="H102" s="71"/>
      <c r="I102" s="115" t="s">
        <v>69</v>
      </c>
      <c r="J102" s="76"/>
      <c r="K102" s="101">
        <f>(K100/K99)*100</f>
        <v>99.53842371034408</v>
      </c>
      <c r="L102" s="101">
        <f>(L100/L99)*100</f>
        <v>66.66057062390468</v>
      </c>
      <c r="M102" s="101"/>
      <c r="N102" s="101"/>
      <c r="O102" s="101">
        <f>(O100/O99)*100</f>
        <v>97.40916015516423</v>
      </c>
      <c r="P102" s="101"/>
      <c r="Q102" s="101"/>
      <c r="R102" s="101"/>
      <c r="S102" s="101">
        <f t="shared" si="13"/>
        <v>0</v>
      </c>
      <c r="T102" s="101">
        <f>(T100/T99)*100</f>
        <v>97.40916015516423</v>
      </c>
      <c r="U102" s="101"/>
      <c r="V102" s="102"/>
      <c r="W102" s="10"/>
    </row>
    <row r="103" spans="1:23" ht="27">
      <c r="A103" s="18"/>
      <c r="B103" s="110" t="s">
        <v>38</v>
      </c>
      <c r="C103" s="74" t="s">
        <v>42</v>
      </c>
      <c r="D103" s="75" t="s">
        <v>43</v>
      </c>
      <c r="E103" s="75" t="s">
        <v>46</v>
      </c>
      <c r="F103" s="73"/>
      <c r="G103" s="73"/>
      <c r="H103" s="71"/>
      <c r="I103" s="116" t="s">
        <v>35</v>
      </c>
      <c r="J103" s="76"/>
      <c r="K103" s="81"/>
      <c r="L103" s="81"/>
      <c r="M103" s="81"/>
      <c r="N103" s="81"/>
      <c r="O103" s="81"/>
      <c r="P103" s="81"/>
      <c r="Q103" s="81"/>
      <c r="R103" s="81"/>
      <c r="S103" s="81">
        <f t="shared" si="13"/>
        <v>0</v>
      </c>
      <c r="T103" s="81">
        <f>SUM(P103+S103)</f>
        <v>0</v>
      </c>
      <c r="U103" s="82"/>
      <c r="V103" s="83"/>
      <c r="W103" s="10"/>
    </row>
    <row r="104" spans="1:23" ht="27">
      <c r="A104" s="18"/>
      <c r="B104" s="110" t="s">
        <v>38</v>
      </c>
      <c r="C104" s="74" t="s">
        <v>42</v>
      </c>
      <c r="D104" s="75" t="s">
        <v>43</v>
      </c>
      <c r="E104" s="75" t="s">
        <v>46</v>
      </c>
      <c r="F104" s="73"/>
      <c r="G104" s="73"/>
      <c r="H104" s="71"/>
      <c r="I104" s="115" t="s">
        <v>53</v>
      </c>
      <c r="J104" s="76"/>
      <c r="K104" s="81"/>
      <c r="L104" s="81">
        <f>SUM(L111+L125++L139)</f>
        <v>33193901</v>
      </c>
      <c r="M104" s="81">
        <f aca="true" t="shared" si="14" ref="M104:V104">SUM(M111+M125+M139)</f>
        <v>2095000000</v>
      </c>
      <c r="N104" s="81">
        <f t="shared" si="14"/>
        <v>200000</v>
      </c>
      <c r="O104" s="81">
        <f t="shared" si="14"/>
        <v>2128393901</v>
      </c>
      <c r="P104" s="81">
        <f t="shared" si="14"/>
        <v>0</v>
      </c>
      <c r="Q104" s="81">
        <f t="shared" si="14"/>
        <v>0</v>
      </c>
      <c r="R104" s="81">
        <f t="shared" si="14"/>
        <v>0</v>
      </c>
      <c r="S104" s="81">
        <f t="shared" si="14"/>
        <v>0</v>
      </c>
      <c r="T104" s="81">
        <f t="shared" si="14"/>
        <v>2128393901</v>
      </c>
      <c r="U104" s="82">
        <f t="shared" si="14"/>
        <v>200</v>
      </c>
      <c r="V104" s="83">
        <f t="shared" si="14"/>
        <v>0</v>
      </c>
      <c r="W104" s="10"/>
    </row>
    <row r="105" spans="1:23" ht="27">
      <c r="A105" s="18"/>
      <c r="B105" s="110" t="s">
        <v>38</v>
      </c>
      <c r="C105" s="74" t="s">
        <v>42</v>
      </c>
      <c r="D105" s="75" t="s">
        <v>43</v>
      </c>
      <c r="E105" s="75" t="s">
        <v>46</v>
      </c>
      <c r="F105" s="73"/>
      <c r="G105" s="73"/>
      <c r="H105" s="71"/>
      <c r="I105" s="115" t="s">
        <v>64</v>
      </c>
      <c r="J105" s="76"/>
      <c r="K105" s="81"/>
      <c r="L105" s="81">
        <f>SUM(L112+L126+L140)</f>
        <v>94220214</v>
      </c>
      <c r="M105" s="81">
        <f aca="true" t="shared" si="15" ref="M105:V106">SUM(M112+M126+M140)</f>
        <v>0</v>
      </c>
      <c r="N105" s="81">
        <f t="shared" si="15"/>
        <v>10912550</v>
      </c>
      <c r="O105" s="81">
        <f t="shared" si="15"/>
        <v>105132764</v>
      </c>
      <c r="P105" s="81">
        <f t="shared" si="15"/>
        <v>0</v>
      </c>
      <c r="Q105" s="81">
        <f t="shared" si="15"/>
        <v>0</v>
      </c>
      <c r="R105" s="81">
        <f t="shared" si="15"/>
        <v>0</v>
      </c>
      <c r="S105" s="81">
        <f t="shared" si="15"/>
        <v>0</v>
      </c>
      <c r="T105" s="81">
        <f t="shared" si="15"/>
        <v>105132764</v>
      </c>
      <c r="U105" s="82">
        <f t="shared" si="15"/>
        <v>300</v>
      </c>
      <c r="V105" s="83">
        <f t="shared" si="15"/>
        <v>0</v>
      </c>
      <c r="W105" s="10"/>
    </row>
    <row r="106" spans="1:23" ht="27">
      <c r="A106" s="18"/>
      <c r="B106" s="110" t="s">
        <v>38</v>
      </c>
      <c r="C106" s="74" t="s">
        <v>42</v>
      </c>
      <c r="D106" s="75" t="s">
        <v>43</v>
      </c>
      <c r="E106" s="75" t="s">
        <v>46</v>
      </c>
      <c r="F106" s="73"/>
      <c r="G106" s="73"/>
      <c r="H106" s="71"/>
      <c r="I106" s="115" t="s">
        <v>62</v>
      </c>
      <c r="J106" s="76"/>
      <c r="K106" s="81"/>
      <c r="L106" s="81">
        <f>SUM(L113+L127+L141)</f>
        <v>94220214</v>
      </c>
      <c r="M106" s="81">
        <f t="shared" si="15"/>
        <v>0</v>
      </c>
      <c r="N106" s="81">
        <f t="shared" si="15"/>
        <v>10912550</v>
      </c>
      <c r="O106" s="81">
        <f t="shared" si="15"/>
        <v>105132764</v>
      </c>
      <c r="P106" s="81">
        <f t="shared" si="15"/>
        <v>0</v>
      </c>
      <c r="Q106" s="81">
        <f t="shared" si="15"/>
        <v>0</v>
      </c>
      <c r="R106" s="81">
        <f t="shared" si="15"/>
        <v>0</v>
      </c>
      <c r="S106" s="81">
        <f t="shared" si="15"/>
        <v>0</v>
      </c>
      <c r="T106" s="81">
        <f t="shared" si="15"/>
        <v>105132764</v>
      </c>
      <c r="U106" s="82">
        <f t="shared" si="15"/>
        <v>300</v>
      </c>
      <c r="V106" s="83">
        <f t="shared" si="15"/>
        <v>0</v>
      </c>
      <c r="W106" s="10"/>
    </row>
    <row r="107" spans="1:23" ht="27">
      <c r="A107" s="18"/>
      <c r="B107" s="110" t="s">
        <v>38</v>
      </c>
      <c r="C107" s="74" t="s">
        <v>42</v>
      </c>
      <c r="D107" s="75" t="s">
        <v>43</v>
      </c>
      <c r="E107" s="75" t="s">
        <v>46</v>
      </c>
      <c r="F107" s="73"/>
      <c r="G107" s="73"/>
      <c r="H107" s="71"/>
      <c r="I107" s="115" t="s">
        <v>67</v>
      </c>
      <c r="J107" s="76"/>
      <c r="K107" s="81"/>
      <c r="L107" s="81">
        <f>SUM(L114+L128+L142)</f>
        <v>86374634</v>
      </c>
      <c r="M107" s="81">
        <f aca="true" t="shared" si="16" ref="M107:V107">SUM(M114+M128+M142)</f>
        <v>0</v>
      </c>
      <c r="N107" s="81">
        <f t="shared" si="16"/>
        <v>10803228</v>
      </c>
      <c r="O107" s="81">
        <f t="shared" si="16"/>
        <v>97177862</v>
      </c>
      <c r="P107" s="81">
        <f t="shared" si="16"/>
        <v>0</v>
      </c>
      <c r="Q107" s="81">
        <f t="shared" si="16"/>
        <v>0</v>
      </c>
      <c r="R107" s="81">
        <f t="shared" si="16"/>
        <v>0</v>
      </c>
      <c r="S107" s="81">
        <f t="shared" si="16"/>
        <v>0</v>
      </c>
      <c r="T107" s="81">
        <f t="shared" si="16"/>
        <v>97177862</v>
      </c>
      <c r="U107" s="82">
        <f t="shared" si="16"/>
        <v>300</v>
      </c>
      <c r="V107" s="83">
        <f t="shared" si="16"/>
        <v>0</v>
      </c>
      <c r="W107" s="10"/>
    </row>
    <row r="108" spans="1:23" ht="27">
      <c r="A108" s="18"/>
      <c r="B108" s="110" t="s">
        <v>38</v>
      </c>
      <c r="C108" s="74" t="s">
        <v>42</v>
      </c>
      <c r="D108" s="75" t="s">
        <v>43</v>
      </c>
      <c r="E108" s="75" t="s">
        <v>46</v>
      </c>
      <c r="F108" s="73"/>
      <c r="G108" s="73"/>
      <c r="H108" s="71"/>
      <c r="I108" s="115" t="s">
        <v>68</v>
      </c>
      <c r="J108" s="76"/>
      <c r="K108" s="101"/>
      <c r="L108" s="101">
        <f>(L107/L104)*100</f>
        <v>260.2123625059917</v>
      </c>
      <c r="M108" s="101">
        <f>(M107/M104)*100</f>
        <v>0</v>
      </c>
      <c r="N108" s="101"/>
      <c r="O108" s="101">
        <f>(O107/O104)*100</f>
        <v>4.565783709225165</v>
      </c>
      <c r="P108" s="101"/>
      <c r="Q108" s="101"/>
      <c r="R108" s="101"/>
      <c r="S108" s="101"/>
      <c r="T108" s="101">
        <f>(T107/T104)*100</f>
        <v>4.565783709225165</v>
      </c>
      <c r="U108" s="101"/>
      <c r="V108" s="102"/>
      <c r="W108" s="10"/>
    </row>
    <row r="109" spans="1:23" ht="27">
      <c r="A109" s="18"/>
      <c r="B109" s="110" t="s">
        <v>38</v>
      </c>
      <c r="C109" s="74" t="s">
        <v>42</v>
      </c>
      <c r="D109" s="75" t="s">
        <v>43</v>
      </c>
      <c r="E109" s="75" t="s">
        <v>46</v>
      </c>
      <c r="F109" s="73"/>
      <c r="G109" s="73"/>
      <c r="H109" s="71"/>
      <c r="I109" s="115" t="s">
        <v>69</v>
      </c>
      <c r="J109" s="76"/>
      <c r="K109" s="101"/>
      <c r="L109" s="101">
        <f>(L107/L106)*100</f>
        <v>91.67314563730454</v>
      </c>
      <c r="M109" s="101"/>
      <c r="N109" s="101"/>
      <c r="O109" s="101">
        <f>(O107/O106)*100</f>
        <v>92.43347012164543</v>
      </c>
      <c r="P109" s="101"/>
      <c r="Q109" s="101"/>
      <c r="R109" s="101"/>
      <c r="S109" s="101"/>
      <c r="T109" s="101">
        <f>(T107/T106)*100</f>
        <v>92.43347012164543</v>
      </c>
      <c r="U109" s="101"/>
      <c r="V109" s="102"/>
      <c r="W109" s="10"/>
    </row>
    <row r="110" spans="1:23" ht="54">
      <c r="A110" s="18"/>
      <c r="B110" s="110" t="s">
        <v>38</v>
      </c>
      <c r="C110" s="74" t="s">
        <v>42</v>
      </c>
      <c r="D110" s="75" t="s">
        <v>43</v>
      </c>
      <c r="E110" s="75" t="s">
        <v>46</v>
      </c>
      <c r="F110" s="73" t="s">
        <v>47</v>
      </c>
      <c r="G110" s="73"/>
      <c r="H110" s="71"/>
      <c r="I110" s="116" t="s">
        <v>36</v>
      </c>
      <c r="J110" s="76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2"/>
      <c r="V110" s="83"/>
      <c r="W110" s="10"/>
    </row>
    <row r="111" spans="1:23" ht="27">
      <c r="A111" s="18"/>
      <c r="B111" s="110" t="s">
        <v>38</v>
      </c>
      <c r="C111" s="74" t="s">
        <v>42</v>
      </c>
      <c r="D111" s="75" t="s">
        <v>43</v>
      </c>
      <c r="E111" s="75" t="s">
        <v>46</v>
      </c>
      <c r="F111" s="73" t="s">
        <v>47</v>
      </c>
      <c r="G111" s="73"/>
      <c r="H111" s="71"/>
      <c r="I111" s="115" t="s">
        <v>53</v>
      </c>
      <c r="J111" s="76"/>
      <c r="K111" s="81"/>
      <c r="L111" s="81">
        <f>33393901-200000</f>
        <v>33193901</v>
      </c>
      <c r="M111" s="81"/>
      <c r="N111" s="81">
        <v>200000</v>
      </c>
      <c r="O111" s="81">
        <f>K111+L111+M111+N111</f>
        <v>33393901</v>
      </c>
      <c r="P111" s="81"/>
      <c r="Q111" s="81"/>
      <c r="R111" s="81"/>
      <c r="S111" s="81">
        <f>SUM(P111:R111)</f>
        <v>0</v>
      </c>
      <c r="T111" s="81">
        <f>SUM(S111,O111)</f>
        <v>33393901</v>
      </c>
      <c r="U111" s="82">
        <f>(O111/T111)*100</f>
        <v>100</v>
      </c>
      <c r="V111" s="83">
        <f>(S111/T111)*100</f>
        <v>0</v>
      </c>
      <c r="W111" s="10"/>
    </row>
    <row r="112" spans="1:23" ht="27">
      <c r="A112" s="18"/>
      <c r="B112" s="110" t="s">
        <v>38</v>
      </c>
      <c r="C112" s="74" t="s">
        <v>42</v>
      </c>
      <c r="D112" s="75" t="s">
        <v>43</v>
      </c>
      <c r="E112" s="75" t="s">
        <v>46</v>
      </c>
      <c r="F112" s="73" t="s">
        <v>47</v>
      </c>
      <c r="G112" s="73"/>
      <c r="H112" s="71"/>
      <c r="I112" s="115" t="s">
        <v>64</v>
      </c>
      <c r="J112" s="76"/>
      <c r="K112" s="81"/>
      <c r="L112" s="81">
        <f>43623478-10912550</f>
        <v>32710928</v>
      </c>
      <c r="M112" s="81"/>
      <c r="N112" s="81">
        <v>10912550</v>
      </c>
      <c r="O112" s="81">
        <f>K112+L112+M112+N112</f>
        <v>43623478</v>
      </c>
      <c r="P112" s="81"/>
      <c r="Q112" s="81"/>
      <c r="R112" s="81"/>
      <c r="S112" s="81">
        <f>SUM(P112:R112)</f>
        <v>0</v>
      </c>
      <c r="T112" s="81">
        <f>SUM(S112,O112)</f>
        <v>43623478</v>
      </c>
      <c r="U112" s="82">
        <f>(O112/T112)*100</f>
        <v>100</v>
      </c>
      <c r="V112" s="83">
        <f>(S112/T112)*100</f>
        <v>0</v>
      </c>
      <c r="W112" s="10"/>
    </row>
    <row r="113" spans="1:23" ht="27">
      <c r="A113" s="18"/>
      <c r="B113" s="110" t="s">
        <v>38</v>
      </c>
      <c r="C113" s="74" t="s">
        <v>42</v>
      </c>
      <c r="D113" s="75" t="s">
        <v>43</v>
      </c>
      <c r="E113" s="75" t="s">
        <v>46</v>
      </c>
      <c r="F113" s="73" t="s">
        <v>47</v>
      </c>
      <c r="G113" s="73"/>
      <c r="H113" s="71"/>
      <c r="I113" s="115" t="s">
        <v>62</v>
      </c>
      <c r="J113" s="76"/>
      <c r="K113" s="81"/>
      <c r="L113" s="81">
        <f>43623478-10912550</f>
        <v>32710928</v>
      </c>
      <c r="M113" s="81"/>
      <c r="N113" s="81">
        <v>10912550</v>
      </c>
      <c r="O113" s="81">
        <f>K113+L113+M113+N113</f>
        <v>43623478</v>
      </c>
      <c r="P113" s="81"/>
      <c r="Q113" s="81"/>
      <c r="R113" s="81"/>
      <c r="S113" s="81">
        <f>SUM(P113:R113)</f>
        <v>0</v>
      </c>
      <c r="T113" s="81">
        <f>SUM(S113,O113)</f>
        <v>43623478</v>
      </c>
      <c r="U113" s="82">
        <f>(O113/T113)*100</f>
        <v>100</v>
      </c>
      <c r="V113" s="83">
        <f>(S113/T113)*100</f>
        <v>0</v>
      </c>
      <c r="W113" s="10"/>
    </row>
    <row r="114" spans="1:23" ht="27">
      <c r="A114" s="18"/>
      <c r="B114" s="110" t="s">
        <v>38</v>
      </c>
      <c r="C114" s="74" t="s">
        <v>42</v>
      </c>
      <c r="D114" s="75" t="s">
        <v>43</v>
      </c>
      <c r="E114" s="75" t="s">
        <v>46</v>
      </c>
      <c r="F114" s="73" t="s">
        <v>47</v>
      </c>
      <c r="G114" s="73"/>
      <c r="H114" s="71"/>
      <c r="I114" s="115" t="s">
        <v>67</v>
      </c>
      <c r="J114" s="76"/>
      <c r="K114" s="81"/>
      <c r="L114" s="81">
        <f>39533352-10803228</f>
        <v>28730124</v>
      </c>
      <c r="M114" s="81"/>
      <c r="N114" s="81">
        <v>10803228</v>
      </c>
      <c r="O114" s="81">
        <f>K114+L114+M114+N114</f>
        <v>39533352</v>
      </c>
      <c r="P114" s="81"/>
      <c r="Q114" s="81"/>
      <c r="R114" s="81"/>
      <c r="S114" s="81">
        <f>SUM(P114:R114)</f>
        <v>0</v>
      </c>
      <c r="T114" s="81">
        <f>SUM(S114,O114)</f>
        <v>39533352</v>
      </c>
      <c r="U114" s="82">
        <f>(O114/T114)*100</f>
        <v>100</v>
      </c>
      <c r="V114" s="83">
        <f>(S114/T114)*100</f>
        <v>0</v>
      </c>
      <c r="W114" s="10"/>
    </row>
    <row r="115" spans="1:23" ht="27">
      <c r="A115" s="18"/>
      <c r="B115" s="110" t="s">
        <v>38</v>
      </c>
      <c r="C115" s="74" t="s">
        <v>42</v>
      </c>
      <c r="D115" s="75" t="s">
        <v>43</v>
      </c>
      <c r="E115" s="75" t="s">
        <v>46</v>
      </c>
      <c r="F115" s="73" t="s">
        <v>47</v>
      </c>
      <c r="G115" s="73"/>
      <c r="H115" s="71"/>
      <c r="I115" s="115" t="s">
        <v>68</v>
      </c>
      <c r="J115" s="76"/>
      <c r="K115" s="101"/>
      <c r="L115" s="101">
        <f>(L114/L111)*100</f>
        <v>86.55241816862682</v>
      </c>
      <c r="M115" s="101"/>
      <c r="N115" s="101">
        <f>(N114/N111)*100</f>
        <v>5401.614</v>
      </c>
      <c r="O115" s="101">
        <f>(O114/O111)*100</f>
        <v>118.38494699975304</v>
      </c>
      <c r="P115" s="101"/>
      <c r="Q115" s="101"/>
      <c r="R115" s="101"/>
      <c r="S115" s="101">
        <f>SUM(P115:R115)</f>
        <v>0</v>
      </c>
      <c r="T115" s="101">
        <f>(T114/T111)*100</f>
        <v>118.38494699975304</v>
      </c>
      <c r="U115" s="101"/>
      <c r="V115" s="102"/>
      <c r="W115" s="103"/>
    </row>
    <row r="116" spans="1:23" ht="27">
      <c r="A116" s="18"/>
      <c r="B116" s="110" t="s">
        <v>38</v>
      </c>
      <c r="C116" s="74" t="s">
        <v>42</v>
      </c>
      <c r="D116" s="75" t="s">
        <v>43</v>
      </c>
      <c r="E116" s="75" t="s">
        <v>46</v>
      </c>
      <c r="F116" s="73" t="s">
        <v>47</v>
      </c>
      <c r="G116" s="73"/>
      <c r="H116" s="71"/>
      <c r="I116" s="115" t="s">
        <v>69</v>
      </c>
      <c r="J116" s="76"/>
      <c r="K116" s="101"/>
      <c r="L116" s="101">
        <f>(L114/L113)*100</f>
        <v>87.83035443078839</v>
      </c>
      <c r="M116" s="101"/>
      <c r="N116" s="101">
        <f>(N114/N113)*100</f>
        <v>98.99819932096531</v>
      </c>
      <c r="O116" s="101">
        <f>(O114/O113)*100</f>
        <v>90.62402589724735</v>
      </c>
      <c r="P116" s="101"/>
      <c r="Q116" s="101"/>
      <c r="R116" s="101"/>
      <c r="S116" s="101"/>
      <c r="T116" s="101">
        <f>(T114/T113)*100</f>
        <v>90.62402589724735</v>
      </c>
      <c r="U116" s="101"/>
      <c r="V116" s="102"/>
      <c r="W116" s="103"/>
    </row>
    <row r="117" spans="1:23" ht="27">
      <c r="A117" s="18"/>
      <c r="B117" s="110" t="s">
        <v>38</v>
      </c>
      <c r="C117" s="74" t="s">
        <v>42</v>
      </c>
      <c r="D117" s="75" t="s">
        <v>43</v>
      </c>
      <c r="E117" s="75" t="s">
        <v>46</v>
      </c>
      <c r="F117" s="73" t="s">
        <v>47</v>
      </c>
      <c r="G117" s="110" t="s">
        <v>55</v>
      </c>
      <c r="H117" s="71"/>
      <c r="I117" s="115" t="s">
        <v>56</v>
      </c>
      <c r="J117" s="76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2"/>
      <c r="W117" s="103"/>
    </row>
    <row r="118" spans="1:23" ht="27">
      <c r="A118" s="18"/>
      <c r="B118" s="110" t="s">
        <v>38</v>
      </c>
      <c r="C118" s="74" t="s">
        <v>42</v>
      </c>
      <c r="D118" s="75" t="s">
        <v>43</v>
      </c>
      <c r="E118" s="75" t="s">
        <v>46</v>
      </c>
      <c r="F118" s="73" t="s">
        <v>47</v>
      </c>
      <c r="G118" s="110" t="s">
        <v>55</v>
      </c>
      <c r="H118" s="71"/>
      <c r="I118" s="115" t="s">
        <v>53</v>
      </c>
      <c r="J118" s="76"/>
      <c r="K118" s="101"/>
      <c r="L118" s="81">
        <f>33393901-200000</f>
        <v>33193901</v>
      </c>
      <c r="M118" s="81"/>
      <c r="N118" s="81">
        <v>200000</v>
      </c>
      <c r="O118" s="81">
        <f>K118+L118+M118+N118</f>
        <v>33393901</v>
      </c>
      <c r="P118" s="81"/>
      <c r="Q118" s="81"/>
      <c r="R118" s="81"/>
      <c r="S118" s="81">
        <f>SUM(P118:R118)</f>
        <v>0</v>
      </c>
      <c r="T118" s="81">
        <f>SUM(S118,O118)</f>
        <v>33393901</v>
      </c>
      <c r="U118" s="82">
        <f>(O118/T118)*100</f>
        <v>100</v>
      </c>
      <c r="V118" s="83">
        <f>(S118/T118)*100</f>
        <v>0</v>
      </c>
      <c r="W118" s="103"/>
    </row>
    <row r="119" spans="1:23" ht="27">
      <c r="A119" s="18"/>
      <c r="B119" s="110" t="s">
        <v>38</v>
      </c>
      <c r="C119" s="74" t="s">
        <v>42</v>
      </c>
      <c r="D119" s="75" t="s">
        <v>43</v>
      </c>
      <c r="E119" s="75" t="s">
        <v>46</v>
      </c>
      <c r="F119" s="73" t="s">
        <v>47</v>
      </c>
      <c r="G119" s="110" t="s">
        <v>55</v>
      </c>
      <c r="H119" s="71"/>
      <c r="I119" s="115" t="s">
        <v>64</v>
      </c>
      <c r="J119" s="76"/>
      <c r="K119" s="101"/>
      <c r="L119" s="81">
        <f>43623478-10912550</f>
        <v>32710928</v>
      </c>
      <c r="M119" s="81"/>
      <c r="N119" s="81">
        <v>10912550</v>
      </c>
      <c r="O119" s="81">
        <f>K119+L119+M119+N119</f>
        <v>43623478</v>
      </c>
      <c r="P119" s="81"/>
      <c r="Q119" s="81"/>
      <c r="R119" s="81"/>
      <c r="S119" s="81">
        <f>SUM(P119:R119)</f>
        <v>0</v>
      </c>
      <c r="T119" s="81">
        <f>SUM(S119,O119)</f>
        <v>43623478</v>
      </c>
      <c r="U119" s="82">
        <f>(O119/T119)*100</f>
        <v>100</v>
      </c>
      <c r="V119" s="83">
        <f>(S119/T119)*100</f>
        <v>0</v>
      </c>
      <c r="W119" s="103"/>
    </row>
    <row r="120" spans="1:23" ht="27">
      <c r="A120" s="18"/>
      <c r="B120" s="110" t="s">
        <v>38</v>
      </c>
      <c r="C120" s="74" t="s">
        <v>42</v>
      </c>
      <c r="D120" s="75" t="s">
        <v>43</v>
      </c>
      <c r="E120" s="75" t="s">
        <v>46</v>
      </c>
      <c r="F120" s="73" t="s">
        <v>47</v>
      </c>
      <c r="G120" s="110" t="s">
        <v>55</v>
      </c>
      <c r="H120" s="71"/>
      <c r="I120" s="115" t="s">
        <v>62</v>
      </c>
      <c r="J120" s="76"/>
      <c r="K120" s="101"/>
      <c r="L120" s="81">
        <f>43623478-10912550</f>
        <v>32710928</v>
      </c>
      <c r="M120" s="81"/>
      <c r="N120" s="81">
        <v>10912550</v>
      </c>
      <c r="O120" s="81">
        <f>K120+L120+M120+N120</f>
        <v>43623478</v>
      </c>
      <c r="P120" s="81"/>
      <c r="Q120" s="81"/>
      <c r="R120" s="81"/>
      <c r="S120" s="81">
        <f>SUM(P120:R120)</f>
        <v>0</v>
      </c>
      <c r="T120" s="81">
        <f>SUM(S120,O120)</f>
        <v>43623478</v>
      </c>
      <c r="U120" s="82">
        <f>(O120/T120)*100</f>
        <v>100</v>
      </c>
      <c r="V120" s="83">
        <f>(S120/T120)*100</f>
        <v>0</v>
      </c>
      <c r="W120" s="103"/>
    </row>
    <row r="121" spans="1:23" ht="27">
      <c r="A121" s="18"/>
      <c r="B121" s="110" t="s">
        <v>38</v>
      </c>
      <c r="C121" s="74" t="s">
        <v>42</v>
      </c>
      <c r="D121" s="75" t="s">
        <v>43</v>
      </c>
      <c r="E121" s="75" t="s">
        <v>46</v>
      </c>
      <c r="F121" s="73" t="s">
        <v>47</v>
      </c>
      <c r="G121" s="110" t="s">
        <v>55</v>
      </c>
      <c r="H121" s="71"/>
      <c r="I121" s="115" t="s">
        <v>67</v>
      </c>
      <c r="J121" s="76"/>
      <c r="K121" s="101"/>
      <c r="L121" s="81">
        <f>39533352-10803228</f>
        <v>28730124</v>
      </c>
      <c r="M121" s="81"/>
      <c r="N121" s="81">
        <v>10803228</v>
      </c>
      <c r="O121" s="81">
        <f>K121+L121+M121+N121</f>
        <v>39533352</v>
      </c>
      <c r="P121" s="81"/>
      <c r="Q121" s="81"/>
      <c r="R121" s="81"/>
      <c r="S121" s="81">
        <f>SUM(P121:R121)</f>
        <v>0</v>
      </c>
      <c r="T121" s="81">
        <f>SUM(S121,O121)</f>
        <v>39533352</v>
      </c>
      <c r="U121" s="82">
        <f>(O121/T121)*100</f>
        <v>100</v>
      </c>
      <c r="V121" s="83">
        <f>(S121/T121)*100</f>
        <v>0</v>
      </c>
      <c r="W121" s="103"/>
    </row>
    <row r="122" spans="1:23" ht="27">
      <c r="A122" s="18"/>
      <c r="B122" s="110" t="s">
        <v>38</v>
      </c>
      <c r="C122" s="74" t="s">
        <v>42</v>
      </c>
      <c r="D122" s="75" t="s">
        <v>43</v>
      </c>
      <c r="E122" s="75" t="s">
        <v>46</v>
      </c>
      <c r="F122" s="73" t="s">
        <v>47</v>
      </c>
      <c r="G122" s="110" t="s">
        <v>55</v>
      </c>
      <c r="H122" s="71"/>
      <c r="I122" s="115" t="s">
        <v>68</v>
      </c>
      <c r="J122" s="76"/>
      <c r="K122" s="101"/>
      <c r="L122" s="101">
        <f>(L121/L118)*100</f>
        <v>86.55241816862682</v>
      </c>
      <c r="M122" s="101"/>
      <c r="N122" s="101">
        <f>(N121/N118)*100</f>
        <v>5401.614</v>
      </c>
      <c r="O122" s="101">
        <f>(O121/O118)*100</f>
        <v>118.38494699975304</v>
      </c>
      <c r="P122" s="101"/>
      <c r="Q122" s="101"/>
      <c r="R122" s="101"/>
      <c r="S122" s="101">
        <f>SUM(P122:R122)</f>
        <v>0</v>
      </c>
      <c r="T122" s="101">
        <f>(T121/T118)*100</f>
        <v>118.38494699975304</v>
      </c>
      <c r="U122" s="101"/>
      <c r="V122" s="102"/>
      <c r="W122" s="103"/>
    </row>
    <row r="123" spans="1:23" ht="27">
      <c r="A123" s="18"/>
      <c r="B123" s="110" t="s">
        <v>38</v>
      </c>
      <c r="C123" s="74" t="s">
        <v>42</v>
      </c>
      <c r="D123" s="75" t="s">
        <v>43</v>
      </c>
      <c r="E123" s="75" t="s">
        <v>46</v>
      </c>
      <c r="F123" s="73" t="s">
        <v>47</v>
      </c>
      <c r="G123" s="110" t="s">
        <v>55</v>
      </c>
      <c r="H123" s="71"/>
      <c r="I123" s="115" t="s">
        <v>69</v>
      </c>
      <c r="J123" s="76"/>
      <c r="K123" s="101"/>
      <c r="L123" s="101">
        <f>(L121/L120)*100</f>
        <v>87.83035443078839</v>
      </c>
      <c r="M123" s="101"/>
      <c r="N123" s="101">
        <f>(N121/N120)*100</f>
        <v>98.99819932096531</v>
      </c>
      <c r="O123" s="101">
        <f>(O121/O120)*100</f>
        <v>90.62402589724735</v>
      </c>
      <c r="P123" s="101"/>
      <c r="Q123" s="101"/>
      <c r="R123" s="101"/>
      <c r="S123" s="101"/>
      <c r="T123" s="101">
        <f>(T121/T120)*100</f>
        <v>90.62402589724735</v>
      </c>
      <c r="U123" s="101"/>
      <c r="V123" s="102"/>
      <c r="W123" s="103"/>
    </row>
    <row r="124" spans="1:23" ht="54">
      <c r="A124" s="18"/>
      <c r="B124" s="110" t="s">
        <v>38</v>
      </c>
      <c r="C124" s="74" t="s">
        <v>42</v>
      </c>
      <c r="D124" s="75" t="s">
        <v>43</v>
      </c>
      <c r="E124" s="75" t="s">
        <v>46</v>
      </c>
      <c r="F124" s="73" t="s">
        <v>48</v>
      </c>
      <c r="G124" s="73"/>
      <c r="H124" s="71"/>
      <c r="I124" s="116" t="s">
        <v>58</v>
      </c>
      <c r="J124" s="76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2"/>
      <c r="V124" s="83"/>
      <c r="W124" s="10"/>
    </row>
    <row r="125" spans="1:23" ht="27">
      <c r="A125" s="18"/>
      <c r="B125" s="110" t="s">
        <v>38</v>
      </c>
      <c r="C125" s="74" t="s">
        <v>42</v>
      </c>
      <c r="D125" s="75" t="s">
        <v>43</v>
      </c>
      <c r="E125" s="75" t="s">
        <v>46</v>
      </c>
      <c r="F125" s="73" t="s">
        <v>48</v>
      </c>
      <c r="G125" s="73"/>
      <c r="H125" s="71"/>
      <c r="I125" s="115" t="s">
        <v>53</v>
      </c>
      <c r="J125" s="76"/>
      <c r="K125" s="81"/>
      <c r="L125" s="81">
        <v>0</v>
      </c>
      <c r="M125" s="81">
        <v>2095000000</v>
      </c>
      <c r="N125" s="81"/>
      <c r="O125" s="81">
        <f>K125+L125+M125+N125</f>
        <v>2095000000</v>
      </c>
      <c r="P125" s="81"/>
      <c r="Q125" s="81"/>
      <c r="R125" s="81"/>
      <c r="S125" s="81">
        <f>SUM(P125:R125)</f>
        <v>0</v>
      </c>
      <c r="T125" s="81">
        <f>SUM(S125,O125)</f>
        <v>2095000000</v>
      </c>
      <c r="U125" s="82">
        <f>(O125/T125)*100</f>
        <v>100</v>
      </c>
      <c r="V125" s="83"/>
      <c r="W125" s="10"/>
    </row>
    <row r="126" spans="1:23" ht="27">
      <c r="A126" s="18"/>
      <c r="B126" s="110" t="s">
        <v>38</v>
      </c>
      <c r="C126" s="74" t="s">
        <v>42</v>
      </c>
      <c r="D126" s="75" t="s">
        <v>43</v>
      </c>
      <c r="E126" s="75" t="s">
        <v>46</v>
      </c>
      <c r="F126" s="73" t="s">
        <v>48</v>
      </c>
      <c r="G126" s="73"/>
      <c r="H126" s="71"/>
      <c r="I126" s="115" t="s">
        <v>64</v>
      </c>
      <c r="J126" s="76"/>
      <c r="K126" s="81"/>
      <c r="L126" s="81">
        <v>53570339</v>
      </c>
      <c r="M126" s="81">
        <v>0</v>
      </c>
      <c r="N126" s="81"/>
      <c r="O126" s="81">
        <f>K126+L126+M126+N126</f>
        <v>53570339</v>
      </c>
      <c r="P126" s="81"/>
      <c r="Q126" s="81"/>
      <c r="R126" s="81"/>
      <c r="S126" s="81">
        <f>SUM(P126:R126)</f>
        <v>0</v>
      </c>
      <c r="T126" s="81">
        <f>SUM(S126,O126)</f>
        <v>53570339</v>
      </c>
      <c r="U126" s="82">
        <f>(O126/T126)*100</f>
        <v>100</v>
      </c>
      <c r="V126" s="83">
        <f>(S126/T126)*100</f>
        <v>0</v>
      </c>
      <c r="W126" s="10"/>
    </row>
    <row r="127" spans="1:23" ht="27">
      <c r="A127" s="18"/>
      <c r="B127" s="110" t="s">
        <v>38</v>
      </c>
      <c r="C127" s="74" t="s">
        <v>42</v>
      </c>
      <c r="D127" s="75" t="s">
        <v>43</v>
      </c>
      <c r="E127" s="75" t="s">
        <v>46</v>
      </c>
      <c r="F127" s="73" t="s">
        <v>48</v>
      </c>
      <c r="G127" s="73"/>
      <c r="H127" s="71"/>
      <c r="I127" s="115" t="s">
        <v>62</v>
      </c>
      <c r="J127" s="76"/>
      <c r="K127" s="81"/>
      <c r="L127" s="81">
        <v>53570339</v>
      </c>
      <c r="M127" s="81">
        <v>0</v>
      </c>
      <c r="N127" s="81"/>
      <c r="O127" s="81">
        <f>K127+L127+M127+N127</f>
        <v>53570339</v>
      </c>
      <c r="P127" s="81"/>
      <c r="Q127" s="81"/>
      <c r="R127" s="81"/>
      <c r="S127" s="81">
        <f>SUM(P127:R127)</f>
        <v>0</v>
      </c>
      <c r="T127" s="81">
        <f>SUM(S127,O127)</f>
        <v>53570339</v>
      </c>
      <c r="U127" s="82">
        <f>(O127/T127)*100</f>
        <v>100</v>
      </c>
      <c r="V127" s="83">
        <f>(S127/T127)*100</f>
        <v>0</v>
      </c>
      <c r="W127" s="10"/>
    </row>
    <row r="128" spans="1:23" ht="27">
      <c r="A128" s="18"/>
      <c r="B128" s="110" t="s">
        <v>38</v>
      </c>
      <c r="C128" s="74" t="s">
        <v>42</v>
      </c>
      <c r="D128" s="75" t="s">
        <v>43</v>
      </c>
      <c r="E128" s="75" t="s">
        <v>46</v>
      </c>
      <c r="F128" s="73" t="s">
        <v>48</v>
      </c>
      <c r="G128" s="73"/>
      <c r="H128" s="71"/>
      <c r="I128" s="115" t="s">
        <v>67</v>
      </c>
      <c r="J128" s="76"/>
      <c r="K128" s="81"/>
      <c r="L128" s="81">
        <v>49955388</v>
      </c>
      <c r="M128" s="81">
        <v>0</v>
      </c>
      <c r="N128" s="81"/>
      <c r="O128" s="81">
        <f>K128+L128+M128+N128</f>
        <v>49955388</v>
      </c>
      <c r="P128" s="81"/>
      <c r="Q128" s="81"/>
      <c r="R128" s="81"/>
      <c r="S128" s="81"/>
      <c r="T128" s="81">
        <f>SUM(S128,O128)</f>
        <v>49955388</v>
      </c>
      <c r="U128" s="82">
        <f>(O128/T128)*100</f>
        <v>100</v>
      </c>
      <c r="V128" s="83">
        <f>(S128/T128)*100</f>
        <v>0</v>
      </c>
      <c r="W128" s="10"/>
    </row>
    <row r="129" spans="1:23" ht="27">
      <c r="A129" s="18"/>
      <c r="B129" s="110" t="s">
        <v>38</v>
      </c>
      <c r="C129" s="74" t="s">
        <v>42</v>
      </c>
      <c r="D129" s="75" t="s">
        <v>43</v>
      </c>
      <c r="E129" s="75" t="s">
        <v>46</v>
      </c>
      <c r="F129" s="73" t="s">
        <v>48</v>
      </c>
      <c r="G129" s="73"/>
      <c r="H129" s="71"/>
      <c r="I129" s="115" t="s">
        <v>68</v>
      </c>
      <c r="J129" s="76"/>
      <c r="K129" s="101"/>
      <c r="L129" s="101"/>
      <c r="M129" s="101">
        <f>(M128/M125)*100</f>
        <v>0</v>
      </c>
      <c r="N129" s="101"/>
      <c r="O129" s="101">
        <f>(O128/O125)*100</f>
        <v>2.3845053937947496</v>
      </c>
      <c r="P129" s="101"/>
      <c r="Q129" s="101"/>
      <c r="R129" s="101"/>
      <c r="S129" s="101"/>
      <c r="T129" s="101">
        <f>(T128/T125)*100</f>
        <v>2.3845053937947496</v>
      </c>
      <c r="U129" s="101"/>
      <c r="V129" s="102"/>
      <c r="W129" s="10"/>
    </row>
    <row r="130" spans="1:23" ht="27">
      <c r="A130" s="18"/>
      <c r="B130" s="110" t="s">
        <v>38</v>
      </c>
      <c r="C130" s="74" t="s">
        <v>42</v>
      </c>
      <c r="D130" s="75" t="s">
        <v>43</v>
      </c>
      <c r="E130" s="75" t="s">
        <v>46</v>
      </c>
      <c r="F130" s="73" t="s">
        <v>48</v>
      </c>
      <c r="G130" s="73"/>
      <c r="H130" s="71"/>
      <c r="I130" s="115" t="s">
        <v>69</v>
      </c>
      <c r="J130" s="76"/>
      <c r="K130" s="101"/>
      <c r="L130" s="101">
        <f>(L128/L127)*100</f>
        <v>93.2519542204129</v>
      </c>
      <c r="M130" s="101"/>
      <c r="N130" s="101"/>
      <c r="O130" s="101">
        <f>(O128/O127)*100</f>
        <v>93.2519542204129</v>
      </c>
      <c r="P130" s="101"/>
      <c r="Q130" s="101"/>
      <c r="R130" s="101"/>
      <c r="S130" s="101"/>
      <c r="T130" s="101">
        <f>(T128/T127)*100</f>
        <v>93.2519542204129</v>
      </c>
      <c r="U130" s="101"/>
      <c r="V130" s="102"/>
      <c r="W130" s="10"/>
    </row>
    <row r="131" spans="1:23" ht="27">
      <c r="A131" s="18"/>
      <c r="B131" s="110" t="s">
        <v>38</v>
      </c>
      <c r="C131" s="74" t="s">
        <v>42</v>
      </c>
      <c r="D131" s="75" t="s">
        <v>43</v>
      </c>
      <c r="E131" s="75" t="s">
        <v>46</v>
      </c>
      <c r="F131" s="73" t="s">
        <v>48</v>
      </c>
      <c r="G131" s="110" t="s">
        <v>55</v>
      </c>
      <c r="H131" s="71"/>
      <c r="I131" s="115" t="s">
        <v>56</v>
      </c>
      <c r="J131" s="76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2"/>
      <c r="W131" s="10"/>
    </row>
    <row r="132" spans="1:23" ht="27">
      <c r="A132" s="18"/>
      <c r="B132" s="110" t="s">
        <v>38</v>
      </c>
      <c r="C132" s="74" t="s">
        <v>42</v>
      </c>
      <c r="D132" s="75" t="s">
        <v>43</v>
      </c>
      <c r="E132" s="75" t="s">
        <v>46</v>
      </c>
      <c r="F132" s="73" t="s">
        <v>48</v>
      </c>
      <c r="G132" s="110" t="s">
        <v>55</v>
      </c>
      <c r="H132" s="71"/>
      <c r="I132" s="115" t="s">
        <v>53</v>
      </c>
      <c r="J132" s="76"/>
      <c r="K132" s="81"/>
      <c r="L132" s="81">
        <v>0</v>
      </c>
      <c r="M132" s="81">
        <v>2095000000</v>
      </c>
      <c r="N132" s="81"/>
      <c r="O132" s="81">
        <f>K132+L132+M132+N132</f>
        <v>2095000000</v>
      </c>
      <c r="P132" s="81"/>
      <c r="Q132" s="81"/>
      <c r="R132" s="81"/>
      <c r="S132" s="81">
        <f>SUM(P132:R132)</f>
        <v>0</v>
      </c>
      <c r="T132" s="81">
        <f>SUM(S132,O132)</f>
        <v>2095000000</v>
      </c>
      <c r="U132" s="82">
        <f>(O132/T132)*100</f>
        <v>100</v>
      </c>
      <c r="V132" s="83"/>
      <c r="W132" s="10"/>
    </row>
    <row r="133" spans="1:23" ht="27">
      <c r="A133" s="18"/>
      <c r="B133" s="110" t="s">
        <v>38</v>
      </c>
      <c r="C133" s="74" t="s">
        <v>42</v>
      </c>
      <c r="D133" s="75" t="s">
        <v>43</v>
      </c>
      <c r="E133" s="75" t="s">
        <v>46</v>
      </c>
      <c r="F133" s="73" t="s">
        <v>48</v>
      </c>
      <c r="G133" s="110" t="s">
        <v>55</v>
      </c>
      <c r="H133" s="71"/>
      <c r="I133" s="115" t="s">
        <v>64</v>
      </c>
      <c r="J133" s="76"/>
      <c r="K133" s="81"/>
      <c r="L133" s="81">
        <v>53570339</v>
      </c>
      <c r="M133" s="81">
        <v>0</v>
      </c>
      <c r="N133" s="81"/>
      <c r="O133" s="81">
        <f>K133+L133+M133+N133</f>
        <v>53570339</v>
      </c>
      <c r="P133" s="81"/>
      <c r="Q133" s="81"/>
      <c r="R133" s="81"/>
      <c r="S133" s="81">
        <f>SUM(P133:R133)</f>
        <v>0</v>
      </c>
      <c r="T133" s="81">
        <f>SUM(S133,O133)</f>
        <v>53570339</v>
      </c>
      <c r="U133" s="82">
        <f>(O133/T133)*100</f>
        <v>100</v>
      </c>
      <c r="V133" s="83">
        <f>(S133/T133)*100</f>
        <v>0</v>
      </c>
      <c r="W133" s="10"/>
    </row>
    <row r="134" spans="1:23" ht="27">
      <c r="A134" s="18"/>
      <c r="B134" s="110" t="s">
        <v>38</v>
      </c>
      <c r="C134" s="74" t="s">
        <v>42</v>
      </c>
      <c r="D134" s="75" t="s">
        <v>43</v>
      </c>
      <c r="E134" s="75" t="s">
        <v>46</v>
      </c>
      <c r="F134" s="73" t="s">
        <v>48</v>
      </c>
      <c r="G134" s="110" t="s">
        <v>55</v>
      </c>
      <c r="H134" s="71"/>
      <c r="I134" s="115" t="s">
        <v>62</v>
      </c>
      <c r="J134" s="76"/>
      <c r="K134" s="81"/>
      <c r="L134" s="81">
        <v>53570339</v>
      </c>
      <c r="M134" s="81">
        <v>0</v>
      </c>
      <c r="N134" s="81"/>
      <c r="O134" s="81">
        <f>K134+L134+M134+N134</f>
        <v>53570339</v>
      </c>
      <c r="P134" s="81"/>
      <c r="Q134" s="81"/>
      <c r="R134" s="81"/>
      <c r="S134" s="81">
        <f>SUM(P134:R134)</f>
        <v>0</v>
      </c>
      <c r="T134" s="81">
        <f>SUM(S134,O134)</f>
        <v>53570339</v>
      </c>
      <c r="U134" s="82">
        <f>(O134/T134)*100</f>
        <v>100</v>
      </c>
      <c r="V134" s="83">
        <f>(S134/T134)*100</f>
        <v>0</v>
      </c>
      <c r="W134" s="10"/>
    </row>
    <row r="135" spans="1:23" ht="27">
      <c r="A135" s="18"/>
      <c r="B135" s="110" t="s">
        <v>38</v>
      </c>
      <c r="C135" s="74" t="s">
        <v>42</v>
      </c>
      <c r="D135" s="75" t="s">
        <v>43</v>
      </c>
      <c r="E135" s="75" t="s">
        <v>46</v>
      </c>
      <c r="F135" s="73" t="s">
        <v>48</v>
      </c>
      <c r="G135" s="110" t="s">
        <v>55</v>
      </c>
      <c r="H135" s="71"/>
      <c r="I135" s="115" t="s">
        <v>67</v>
      </c>
      <c r="J135" s="76"/>
      <c r="K135" s="81"/>
      <c r="L135" s="81">
        <v>49955388</v>
      </c>
      <c r="M135" s="81">
        <v>0</v>
      </c>
      <c r="N135" s="81"/>
      <c r="O135" s="81">
        <f>K135+L135+M135+N135</f>
        <v>49955388</v>
      </c>
      <c r="P135" s="81"/>
      <c r="Q135" s="81"/>
      <c r="R135" s="81"/>
      <c r="S135" s="81"/>
      <c r="T135" s="81">
        <f>SUM(S135,O135)</f>
        <v>49955388</v>
      </c>
      <c r="U135" s="82">
        <f>(O135/T135)*100</f>
        <v>100</v>
      </c>
      <c r="V135" s="83">
        <f>(S135/T135)*100</f>
        <v>0</v>
      </c>
      <c r="W135" s="10"/>
    </row>
    <row r="136" spans="1:23" ht="27">
      <c r="A136" s="18"/>
      <c r="B136" s="110" t="s">
        <v>38</v>
      </c>
      <c r="C136" s="74" t="s">
        <v>42</v>
      </c>
      <c r="D136" s="75" t="s">
        <v>43</v>
      </c>
      <c r="E136" s="75" t="s">
        <v>46</v>
      </c>
      <c r="F136" s="73" t="s">
        <v>48</v>
      </c>
      <c r="G136" s="110" t="s">
        <v>55</v>
      </c>
      <c r="H136" s="71"/>
      <c r="I136" s="115" t="s">
        <v>68</v>
      </c>
      <c r="J136" s="76"/>
      <c r="K136" s="101"/>
      <c r="L136" s="101"/>
      <c r="M136" s="101">
        <f>(M135/M132)*100</f>
        <v>0</v>
      </c>
      <c r="N136" s="101"/>
      <c r="O136" s="101">
        <f>(O135/O132)*100</f>
        <v>2.3845053937947496</v>
      </c>
      <c r="P136" s="101"/>
      <c r="Q136" s="101"/>
      <c r="R136" s="101"/>
      <c r="S136" s="101"/>
      <c r="T136" s="101">
        <f>(T135/T132)*100</f>
        <v>2.3845053937947496</v>
      </c>
      <c r="U136" s="101"/>
      <c r="V136" s="102"/>
      <c r="W136" s="10"/>
    </row>
    <row r="137" spans="1:23" ht="27">
      <c r="A137" s="18"/>
      <c r="B137" s="110" t="s">
        <v>38</v>
      </c>
      <c r="C137" s="74" t="s">
        <v>42</v>
      </c>
      <c r="D137" s="75" t="s">
        <v>43</v>
      </c>
      <c r="E137" s="75" t="s">
        <v>46</v>
      </c>
      <c r="F137" s="73" t="s">
        <v>48</v>
      </c>
      <c r="G137" s="110" t="s">
        <v>55</v>
      </c>
      <c r="H137" s="71"/>
      <c r="I137" s="115" t="s">
        <v>69</v>
      </c>
      <c r="J137" s="76"/>
      <c r="K137" s="101"/>
      <c r="L137" s="101">
        <f>(L135/L134)*100</f>
        <v>93.2519542204129</v>
      </c>
      <c r="M137" s="101"/>
      <c r="N137" s="101"/>
      <c r="O137" s="101">
        <f>(O135/O134)*100</f>
        <v>93.2519542204129</v>
      </c>
      <c r="P137" s="101"/>
      <c r="Q137" s="101"/>
      <c r="R137" s="101"/>
      <c r="S137" s="101"/>
      <c r="T137" s="101">
        <f>(T135/T134)*100</f>
        <v>93.2519542204129</v>
      </c>
      <c r="U137" s="101"/>
      <c r="V137" s="102"/>
      <c r="W137" s="10"/>
    </row>
    <row r="138" spans="1:23" ht="78.75" customHeight="1">
      <c r="A138" s="18"/>
      <c r="B138" s="110" t="s">
        <v>38</v>
      </c>
      <c r="C138" s="74" t="s">
        <v>42</v>
      </c>
      <c r="D138" s="75" t="s">
        <v>43</v>
      </c>
      <c r="E138" s="75" t="s">
        <v>46</v>
      </c>
      <c r="F138" s="73" t="s">
        <v>49</v>
      </c>
      <c r="G138" s="73"/>
      <c r="H138" s="71"/>
      <c r="I138" s="115" t="s">
        <v>59</v>
      </c>
      <c r="J138" s="76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2"/>
      <c r="V138" s="83"/>
      <c r="W138" s="10"/>
    </row>
    <row r="139" spans="1:23" ht="27">
      <c r="A139" s="18"/>
      <c r="B139" s="110" t="s">
        <v>38</v>
      </c>
      <c r="C139" s="74" t="s">
        <v>42</v>
      </c>
      <c r="D139" s="75" t="s">
        <v>43</v>
      </c>
      <c r="E139" s="75" t="s">
        <v>46</v>
      </c>
      <c r="F139" s="73" t="s">
        <v>49</v>
      </c>
      <c r="G139" s="73"/>
      <c r="H139" s="71"/>
      <c r="I139" s="115" t="s">
        <v>53</v>
      </c>
      <c r="J139" s="76"/>
      <c r="K139" s="81"/>
      <c r="L139" s="81"/>
      <c r="M139" s="81"/>
      <c r="N139" s="81"/>
      <c r="O139" s="81">
        <f>K139+L139+M139+N139</f>
        <v>0</v>
      </c>
      <c r="P139" s="81"/>
      <c r="Q139" s="81"/>
      <c r="R139" s="81"/>
      <c r="S139" s="81"/>
      <c r="T139" s="81">
        <f>SUM(S139,O139)</f>
        <v>0</v>
      </c>
      <c r="U139" s="82"/>
      <c r="V139" s="83"/>
      <c r="W139" s="10"/>
    </row>
    <row r="140" spans="1:23" ht="27">
      <c r="A140" s="18"/>
      <c r="B140" s="110" t="s">
        <v>38</v>
      </c>
      <c r="C140" s="74" t="s">
        <v>42</v>
      </c>
      <c r="D140" s="75" t="s">
        <v>43</v>
      </c>
      <c r="E140" s="75" t="s">
        <v>46</v>
      </c>
      <c r="F140" s="73" t="s">
        <v>49</v>
      </c>
      <c r="G140" s="73"/>
      <c r="H140" s="71"/>
      <c r="I140" s="115" t="s">
        <v>64</v>
      </c>
      <c r="J140" s="76"/>
      <c r="K140" s="81"/>
      <c r="L140" s="81">
        <v>7938947</v>
      </c>
      <c r="M140" s="81"/>
      <c r="N140" s="81"/>
      <c r="O140" s="81">
        <f>K140+L140+M140+N140</f>
        <v>7938947</v>
      </c>
      <c r="P140" s="81"/>
      <c r="Q140" s="81"/>
      <c r="R140" s="81"/>
      <c r="S140" s="81"/>
      <c r="T140" s="81">
        <f>SUM(S140,O140)</f>
        <v>7938947</v>
      </c>
      <c r="U140" s="82">
        <f>(O140/T140)*100</f>
        <v>100</v>
      </c>
      <c r="V140" s="83">
        <f>(S140/T140)*100</f>
        <v>0</v>
      </c>
      <c r="W140" s="10"/>
    </row>
    <row r="141" spans="1:23" ht="27">
      <c r="A141" s="18"/>
      <c r="B141" s="110" t="s">
        <v>38</v>
      </c>
      <c r="C141" s="74" t="s">
        <v>42</v>
      </c>
      <c r="D141" s="75" t="s">
        <v>43</v>
      </c>
      <c r="E141" s="75" t="s">
        <v>46</v>
      </c>
      <c r="F141" s="73" t="s">
        <v>49</v>
      </c>
      <c r="G141" s="73"/>
      <c r="H141" s="71"/>
      <c r="I141" s="115" t="s">
        <v>62</v>
      </c>
      <c r="J141" s="76"/>
      <c r="K141" s="81"/>
      <c r="L141" s="81">
        <v>7938947</v>
      </c>
      <c r="M141" s="81"/>
      <c r="N141" s="81"/>
      <c r="O141" s="81">
        <f>K141+L141+M141+N141</f>
        <v>7938947</v>
      </c>
      <c r="P141" s="81"/>
      <c r="Q141" s="81"/>
      <c r="R141" s="81"/>
      <c r="S141" s="81"/>
      <c r="T141" s="81">
        <f>SUM(S141,O141)</f>
        <v>7938947</v>
      </c>
      <c r="U141" s="82">
        <f>(O141/T141)*100</f>
        <v>100</v>
      </c>
      <c r="V141" s="83">
        <f>(S141/T141)*100</f>
        <v>0</v>
      </c>
      <c r="W141" s="10"/>
    </row>
    <row r="142" spans="1:23" ht="27">
      <c r="A142" s="18"/>
      <c r="B142" s="110" t="s">
        <v>38</v>
      </c>
      <c r="C142" s="74" t="s">
        <v>42</v>
      </c>
      <c r="D142" s="75" t="s">
        <v>43</v>
      </c>
      <c r="E142" s="75" t="s">
        <v>46</v>
      </c>
      <c r="F142" s="73" t="s">
        <v>49</v>
      </c>
      <c r="G142" s="73"/>
      <c r="H142" s="71"/>
      <c r="I142" s="115" t="s">
        <v>67</v>
      </c>
      <c r="J142" s="76"/>
      <c r="K142" s="81"/>
      <c r="L142" s="81">
        <v>7689122</v>
      </c>
      <c r="M142" s="81"/>
      <c r="N142" s="81"/>
      <c r="O142" s="81">
        <f>K142+L142+M142+N142</f>
        <v>7689122</v>
      </c>
      <c r="P142" s="81"/>
      <c r="Q142" s="81"/>
      <c r="R142" s="81"/>
      <c r="S142" s="81"/>
      <c r="T142" s="81">
        <f>SUM(S142,O142)</f>
        <v>7689122</v>
      </c>
      <c r="U142" s="82">
        <f>(O142/T142)*100</f>
        <v>100</v>
      </c>
      <c r="V142" s="83">
        <f>(S142/T142)*100</f>
        <v>0</v>
      </c>
      <c r="W142" s="10"/>
    </row>
    <row r="143" spans="1:23" ht="27">
      <c r="A143" s="18"/>
      <c r="B143" s="110" t="s">
        <v>38</v>
      </c>
      <c r="C143" s="74" t="s">
        <v>42</v>
      </c>
      <c r="D143" s="75" t="s">
        <v>43</v>
      </c>
      <c r="E143" s="75" t="s">
        <v>46</v>
      </c>
      <c r="F143" s="73" t="s">
        <v>49</v>
      </c>
      <c r="G143" s="73"/>
      <c r="H143" s="71"/>
      <c r="I143" s="115" t="s">
        <v>68</v>
      </c>
      <c r="J143" s="76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2"/>
      <c r="W143" s="10"/>
    </row>
    <row r="144" spans="1:23" ht="27">
      <c r="A144" s="18"/>
      <c r="B144" s="110" t="s">
        <v>38</v>
      </c>
      <c r="C144" s="74" t="s">
        <v>42</v>
      </c>
      <c r="D144" s="75" t="s">
        <v>43</v>
      </c>
      <c r="E144" s="75" t="s">
        <v>46</v>
      </c>
      <c r="F144" s="73" t="s">
        <v>49</v>
      </c>
      <c r="G144" s="73"/>
      <c r="H144" s="71"/>
      <c r="I144" s="115" t="s">
        <v>69</v>
      </c>
      <c r="J144" s="76"/>
      <c r="K144" s="101"/>
      <c r="L144" s="101">
        <f>(L142/L141)*100</f>
        <v>96.85317208944713</v>
      </c>
      <c r="M144" s="101"/>
      <c r="N144" s="101"/>
      <c r="O144" s="101">
        <f>(O142/O141)*100</f>
        <v>96.85317208944713</v>
      </c>
      <c r="P144" s="101"/>
      <c r="Q144" s="101"/>
      <c r="R144" s="101"/>
      <c r="S144" s="101"/>
      <c r="T144" s="101">
        <f>(T142/T141)*100</f>
        <v>96.85317208944713</v>
      </c>
      <c r="U144" s="101"/>
      <c r="V144" s="102"/>
      <c r="W144" s="10"/>
    </row>
    <row r="145" spans="1:23" ht="27">
      <c r="A145" s="18"/>
      <c r="B145" s="110" t="s">
        <v>38</v>
      </c>
      <c r="C145" s="74" t="s">
        <v>42</v>
      </c>
      <c r="D145" s="75" t="s">
        <v>43</v>
      </c>
      <c r="E145" s="75" t="s">
        <v>46</v>
      </c>
      <c r="F145" s="73" t="s">
        <v>49</v>
      </c>
      <c r="G145" s="110" t="s">
        <v>55</v>
      </c>
      <c r="H145" s="71"/>
      <c r="I145" s="115" t="s">
        <v>56</v>
      </c>
      <c r="J145" s="76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2"/>
      <c r="V145" s="83"/>
      <c r="W145" s="10"/>
    </row>
    <row r="146" spans="1:23" ht="27">
      <c r="A146" s="18"/>
      <c r="B146" s="110" t="s">
        <v>38</v>
      </c>
      <c r="C146" s="74" t="s">
        <v>42</v>
      </c>
      <c r="D146" s="75" t="s">
        <v>43</v>
      </c>
      <c r="E146" s="75" t="s">
        <v>46</v>
      </c>
      <c r="F146" s="73" t="s">
        <v>49</v>
      </c>
      <c r="G146" s="110" t="s">
        <v>55</v>
      </c>
      <c r="H146" s="71"/>
      <c r="I146" s="115" t="s">
        <v>53</v>
      </c>
      <c r="J146" s="76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2"/>
      <c r="V146" s="83"/>
      <c r="W146" s="10"/>
    </row>
    <row r="147" spans="1:23" ht="27">
      <c r="A147" s="18"/>
      <c r="B147" s="110" t="s">
        <v>38</v>
      </c>
      <c r="C147" s="74" t="s">
        <v>42</v>
      </c>
      <c r="D147" s="75" t="s">
        <v>43</v>
      </c>
      <c r="E147" s="75" t="s">
        <v>46</v>
      </c>
      <c r="F147" s="73" t="s">
        <v>49</v>
      </c>
      <c r="G147" s="110" t="s">
        <v>55</v>
      </c>
      <c r="H147" s="71"/>
      <c r="I147" s="115" t="s">
        <v>64</v>
      </c>
      <c r="J147" s="76"/>
      <c r="K147" s="81"/>
      <c r="L147" s="81">
        <v>7938947</v>
      </c>
      <c r="M147" s="81"/>
      <c r="N147" s="81"/>
      <c r="O147" s="81">
        <f>K147+L147+M147+N147</f>
        <v>7938947</v>
      </c>
      <c r="P147" s="81"/>
      <c r="Q147" s="81"/>
      <c r="R147" s="81"/>
      <c r="S147" s="81"/>
      <c r="T147" s="81">
        <f>SUM(S147,O147)</f>
        <v>7938947</v>
      </c>
      <c r="U147" s="82">
        <f>(O147/T147)*100</f>
        <v>100</v>
      </c>
      <c r="V147" s="83">
        <f>(S147/T147)*100</f>
        <v>0</v>
      </c>
      <c r="W147" s="10"/>
    </row>
    <row r="148" spans="1:23" ht="27">
      <c r="A148" s="18"/>
      <c r="B148" s="110" t="s">
        <v>38</v>
      </c>
      <c r="C148" s="74" t="s">
        <v>42</v>
      </c>
      <c r="D148" s="75" t="s">
        <v>43</v>
      </c>
      <c r="E148" s="75" t="s">
        <v>46</v>
      </c>
      <c r="F148" s="73" t="s">
        <v>49</v>
      </c>
      <c r="G148" s="110" t="s">
        <v>55</v>
      </c>
      <c r="H148" s="71"/>
      <c r="I148" s="115" t="s">
        <v>62</v>
      </c>
      <c r="J148" s="76"/>
      <c r="K148" s="81"/>
      <c r="L148" s="81">
        <v>7938947</v>
      </c>
      <c r="M148" s="81"/>
      <c r="N148" s="81"/>
      <c r="O148" s="81">
        <f>K148+L148+M148+N148</f>
        <v>7938947</v>
      </c>
      <c r="P148" s="81"/>
      <c r="Q148" s="81"/>
      <c r="R148" s="81"/>
      <c r="S148" s="81"/>
      <c r="T148" s="81">
        <f>SUM(S148,O148)</f>
        <v>7938947</v>
      </c>
      <c r="U148" s="82">
        <f>(O148/T148)*100</f>
        <v>100</v>
      </c>
      <c r="V148" s="83">
        <f>(S148/T148)*100</f>
        <v>0</v>
      </c>
      <c r="W148" s="10"/>
    </row>
    <row r="149" spans="1:23" ht="27">
      <c r="A149" s="18"/>
      <c r="B149" s="110" t="s">
        <v>38</v>
      </c>
      <c r="C149" s="74" t="s">
        <v>42</v>
      </c>
      <c r="D149" s="75" t="s">
        <v>43</v>
      </c>
      <c r="E149" s="75" t="s">
        <v>46</v>
      </c>
      <c r="F149" s="73" t="s">
        <v>49</v>
      </c>
      <c r="G149" s="110" t="s">
        <v>55</v>
      </c>
      <c r="H149" s="71"/>
      <c r="I149" s="115" t="s">
        <v>67</v>
      </c>
      <c r="J149" s="76"/>
      <c r="K149" s="81"/>
      <c r="L149" s="81">
        <v>7689122</v>
      </c>
      <c r="M149" s="81"/>
      <c r="N149" s="81"/>
      <c r="O149" s="81">
        <f>K149+L149+M149+N149</f>
        <v>7689122</v>
      </c>
      <c r="P149" s="81"/>
      <c r="Q149" s="81"/>
      <c r="R149" s="81"/>
      <c r="S149" s="81"/>
      <c r="T149" s="81">
        <f>SUM(S149,O149)</f>
        <v>7689122</v>
      </c>
      <c r="U149" s="82">
        <f>(O149/T149)*100</f>
        <v>100</v>
      </c>
      <c r="V149" s="83">
        <f>(S149/T149)*100</f>
        <v>0</v>
      </c>
      <c r="W149" s="10"/>
    </row>
    <row r="150" spans="1:23" ht="27">
      <c r="A150" s="18"/>
      <c r="B150" s="110" t="s">
        <v>38</v>
      </c>
      <c r="C150" s="74" t="s">
        <v>42</v>
      </c>
      <c r="D150" s="75" t="s">
        <v>43</v>
      </c>
      <c r="E150" s="75" t="s">
        <v>46</v>
      </c>
      <c r="F150" s="73" t="s">
        <v>49</v>
      </c>
      <c r="G150" s="110" t="s">
        <v>55</v>
      </c>
      <c r="H150" s="71"/>
      <c r="I150" s="115" t="s">
        <v>68</v>
      </c>
      <c r="J150" s="76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0"/>
    </row>
    <row r="151" spans="1:23" ht="27">
      <c r="A151" s="18"/>
      <c r="B151" s="110" t="s">
        <v>38</v>
      </c>
      <c r="C151" s="74" t="s">
        <v>42</v>
      </c>
      <c r="D151" s="75" t="s">
        <v>43</v>
      </c>
      <c r="E151" s="75" t="s">
        <v>46</v>
      </c>
      <c r="F151" s="73" t="s">
        <v>49</v>
      </c>
      <c r="G151" s="110" t="s">
        <v>55</v>
      </c>
      <c r="H151" s="71"/>
      <c r="I151" s="115" t="s">
        <v>69</v>
      </c>
      <c r="J151" s="76"/>
      <c r="K151" s="101"/>
      <c r="L151" s="101">
        <f>(L149/L148)*100</f>
        <v>96.85317208944713</v>
      </c>
      <c r="M151" s="101"/>
      <c r="N151" s="101"/>
      <c r="O151" s="101">
        <f>(O149/O148)*100</f>
        <v>96.85317208944713</v>
      </c>
      <c r="P151" s="101"/>
      <c r="Q151" s="101"/>
      <c r="R151" s="101"/>
      <c r="S151" s="101"/>
      <c r="T151" s="101">
        <f>(T149/T148)*100</f>
        <v>96.85317208944713</v>
      </c>
      <c r="U151" s="101"/>
      <c r="V151" s="102"/>
      <c r="W151" s="10"/>
    </row>
    <row r="152" spans="1:23" ht="54">
      <c r="A152" s="18"/>
      <c r="B152" s="110" t="s">
        <v>38</v>
      </c>
      <c r="C152" s="74" t="s">
        <v>42</v>
      </c>
      <c r="D152" s="75" t="s">
        <v>43</v>
      </c>
      <c r="E152" s="75" t="s">
        <v>50</v>
      </c>
      <c r="F152" s="73"/>
      <c r="G152" s="73"/>
      <c r="H152" s="71"/>
      <c r="I152" s="115" t="s">
        <v>60</v>
      </c>
      <c r="J152" s="76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2"/>
      <c r="V152" s="83"/>
      <c r="W152" s="10"/>
    </row>
    <row r="153" spans="1:23" ht="27">
      <c r="A153" s="18"/>
      <c r="B153" s="110" t="s">
        <v>38</v>
      </c>
      <c r="C153" s="74" t="s">
        <v>42</v>
      </c>
      <c r="D153" s="75" t="s">
        <v>43</v>
      </c>
      <c r="E153" s="75" t="s">
        <v>50</v>
      </c>
      <c r="F153" s="73"/>
      <c r="G153" s="73"/>
      <c r="H153" s="71"/>
      <c r="I153" s="115" t="s">
        <v>53</v>
      </c>
      <c r="J153" s="76"/>
      <c r="K153" s="81"/>
      <c r="L153" s="81">
        <f>+SUM(L160)</f>
        <v>0</v>
      </c>
      <c r="M153" s="81">
        <f>+SUM(M162)</f>
        <v>0</v>
      </c>
      <c r="N153" s="81">
        <f>+SUM(N162)</f>
        <v>0</v>
      </c>
      <c r="O153" s="81">
        <f>K153+L153+M153+N153</f>
        <v>0</v>
      </c>
      <c r="P153" s="81">
        <f>+SUM(P162)</f>
        <v>0</v>
      </c>
      <c r="Q153" s="81">
        <f>+SUM(Q162)</f>
        <v>0</v>
      </c>
      <c r="R153" s="81">
        <f>+SUM(R162)</f>
        <v>0</v>
      </c>
      <c r="S153" s="81"/>
      <c r="T153" s="81">
        <f>SUM(S153,O153)</f>
        <v>0</v>
      </c>
      <c r="U153" s="82"/>
      <c r="V153" s="83"/>
      <c r="W153" s="10"/>
    </row>
    <row r="154" spans="1:23" ht="27">
      <c r="A154" s="18"/>
      <c r="B154" s="110" t="s">
        <v>38</v>
      </c>
      <c r="C154" s="74" t="s">
        <v>42</v>
      </c>
      <c r="D154" s="75" t="s">
        <v>43</v>
      </c>
      <c r="E154" s="75" t="s">
        <v>50</v>
      </c>
      <c r="F154" s="73"/>
      <c r="G154" s="73"/>
      <c r="H154" s="71"/>
      <c r="I154" s="115" t="s">
        <v>64</v>
      </c>
      <c r="J154" s="76"/>
      <c r="K154" s="81"/>
      <c r="L154" s="81">
        <f>+SUM(L161)</f>
        <v>1750925</v>
      </c>
      <c r="M154" s="81">
        <f aca="true" t="shared" si="17" ref="M154:U155">+SUM(M161)</f>
        <v>0</v>
      </c>
      <c r="N154" s="81">
        <f t="shared" si="17"/>
        <v>0</v>
      </c>
      <c r="O154" s="81">
        <f t="shared" si="17"/>
        <v>1750925</v>
      </c>
      <c r="P154" s="81">
        <f t="shared" si="17"/>
        <v>0</v>
      </c>
      <c r="Q154" s="81">
        <f t="shared" si="17"/>
        <v>0</v>
      </c>
      <c r="R154" s="81">
        <f t="shared" si="17"/>
        <v>0</v>
      </c>
      <c r="S154" s="81">
        <f t="shared" si="17"/>
        <v>0</v>
      </c>
      <c r="T154" s="81">
        <f t="shared" si="17"/>
        <v>1750925</v>
      </c>
      <c r="U154" s="82">
        <f t="shared" si="17"/>
        <v>100</v>
      </c>
      <c r="V154" s="83">
        <f>(S154/T154)*100</f>
        <v>0</v>
      </c>
      <c r="W154" s="10"/>
    </row>
    <row r="155" spans="1:23" ht="27">
      <c r="A155" s="18"/>
      <c r="B155" s="110" t="s">
        <v>38</v>
      </c>
      <c r="C155" s="74" t="s">
        <v>42</v>
      </c>
      <c r="D155" s="75" t="s">
        <v>43</v>
      </c>
      <c r="E155" s="75" t="s">
        <v>50</v>
      </c>
      <c r="F155" s="73"/>
      <c r="G155" s="73"/>
      <c r="H155" s="71"/>
      <c r="I155" s="115" t="s">
        <v>62</v>
      </c>
      <c r="J155" s="76"/>
      <c r="K155" s="81"/>
      <c r="L155" s="81">
        <f>+SUM(L162)</f>
        <v>1750925</v>
      </c>
      <c r="M155" s="81">
        <f t="shared" si="17"/>
        <v>0</v>
      </c>
      <c r="N155" s="81">
        <f t="shared" si="17"/>
        <v>0</v>
      </c>
      <c r="O155" s="81">
        <f t="shared" si="17"/>
        <v>1750925</v>
      </c>
      <c r="P155" s="81">
        <f t="shared" si="17"/>
        <v>0</v>
      </c>
      <c r="Q155" s="81">
        <f t="shared" si="17"/>
        <v>0</v>
      </c>
      <c r="R155" s="81">
        <f t="shared" si="17"/>
        <v>0</v>
      </c>
      <c r="S155" s="81">
        <f t="shared" si="17"/>
        <v>0</v>
      </c>
      <c r="T155" s="81">
        <f t="shared" si="17"/>
        <v>1750925</v>
      </c>
      <c r="U155" s="82">
        <f t="shared" si="17"/>
        <v>100</v>
      </c>
      <c r="V155" s="83">
        <f>(S155/T155)*100</f>
        <v>0</v>
      </c>
      <c r="W155" s="10"/>
    </row>
    <row r="156" spans="1:23" ht="27">
      <c r="A156" s="18"/>
      <c r="B156" s="110" t="s">
        <v>38</v>
      </c>
      <c r="C156" s="74" t="s">
        <v>42</v>
      </c>
      <c r="D156" s="75" t="s">
        <v>43</v>
      </c>
      <c r="E156" s="75" t="s">
        <v>50</v>
      </c>
      <c r="F156" s="73"/>
      <c r="G156" s="73"/>
      <c r="H156" s="71"/>
      <c r="I156" s="115" t="s">
        <v>67</v>
      </c>
      <c r="J156" s="76"/>
      <c r="K156" s="81"/>
      <c r="L156" s="81">
        <f>+SUM(L163)</f>
        <v>1350159</v>
      </c>
      <c r="M156" s="81">
        <f aca="true" t="shared" si="18" ref="M156:U156">+SUM(M163)</f>
        <v>0</v>
      </c>
      <c r="N156" s="81">
        <f t="shared" si="18"/>
        <v>0</v>
      </c>
      <c r="O156" s="81">
        <f t="shared" si="18"/>
        <v>1350159</v>
      </c>
      <c r="P156" s="81">
        <f t="shared" si="18"/>
        <v>0</v>
      </c>
      <c r="Q156" s="81">
        <f t="shared" si="18"/>
        <v>0</v>
      </c>
      <c r="R156" s="81">
        <f t="shared" si="18"/>
        <v>0</v>
      </c>
      <c r="S156" s="81">
        <f t="shared" si="18"/>
        <v>0</v>
      </c>
      <c r="T156" s="81">
        <f t="shared" si="18"/>
        <v>1350159</v>
      </c>
      <c r="U156" s="82">
        <f t="shared" si="18"/>
        <v>100</v>
      </c>
      <c r="V156" s="83">
        <f>(S156/T156)*100</f>
        <v>0</v>
      </c>
      <c r="W156" s="10"/>
    </row>
    <row r="157" spans="1:23" ht="27">
      <c r="A157" s="18"/>
      <c r="B157" s="110" t="s">
        <v>38</v>
      </c>
      <c r="C157" s="74" t="s">
        <v>42</v>
      </c>
      <c r="D157" s="75" t="s">
        <v>43</v>
      </c>
      <c r="E157" s="75" t="s">
        <v>50</v>
      </c>
      <c r="F157" s="73"/>
      <c r="G157" s="73"/>
      <c r="H157" s="71"/>
      <c r="I157" s="115" t="s">
        <v>68</v>
      </c>
      <c r="J157" s="76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2"/>
      <c r="W157" s="10"/>
    </row>
    <row r="158" spans="1:23" ht="27">
      <c r="A158" s="18"/>
      <c r="B158" s="110" t="s">
        <v>38</v>
      </c>
      <c r="C158" s="74" t="s">
        <v>42</v>
      </c>
      <c r="D158" s="75" t="s">
        <v>43</v>
      </c>
      <c r="E158" s="75" t="s">
        <v>50</v>
      </c>
      <c r="F158" s="73"/>
      <c r="G158" s="73"/>
      <c r="H158" s="71"/>
      <c r="I158" s="115" t="s">
        <v>69</v>
      </c>
      <c r="J158" s="76"/>
      <c r="K158" s="101"/>
      <c r="L158" s="101">
        <f>(L156/L155)*100</f>
        <v>77.11118408841041</v>
      </c>
      <c r="M158" s="101"/>
      <c r="N158" s="101"/>
      <c r="O158" s="101">
        <f aca="true" t="shared" si="19" ref="O158:U158">(O156/O155)*100</f>
        <v>77.11118408841041</v>
      </c>
      <c r="P158" s="101"/>
      <c r="Q158" s="101"/>
      <c r="R158" s="101"/>
      <c r="S158" s="101"/>
      <c r="T158" s="101">
        <f t="shared" si="19"/>
        <v>77.11118408841041</v>
      </c>
      <c r="U158" s="101">
        <f t="shared" si="19"/>
        <v>100</v>
      </c>
      <c r="V158" s="102"/>
      <c r="W158" s="10"/>
    </row>
    <row r="159" spans="1:23" ht="27">
      <c r="A159" s="18"/>
      <c r="B159" s="110" t="s">
        <v>38</v>
      </c>
      <c r="C159" s="74" t="s">
        <v>42</v>
      </c>
      <c r="D159" s="75" t="s">
        <v>43</v>
      </c>
      <c r="E159" s="75" t="s">
        <v>50</v>
      </c>
      <c r="F159" s="73" t="s">
        <v>51</v>
      </c>
      <c r="G159" s="73"/>
      <c r="H159" s="71"/>
      <c r="I159" s="115" t="s">
        <v>61</v>
      </c>
      <c r="J159" s="76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2"/>
      <c r="V159" s="83"/>
      <c r="W159" s="10"/>
    </row>
    <row r="160" spans="1:23" ht="27">
      <c r="A160" s="18"/>
      <c r="B160" s="110" t="s">
        <v>38</v>
      </c>
      <c r="C160" s="74" t="s">
        <v>42</v>
      </c>
      <c r="D160" s="75" t="s">
        <v>43</v>
      </c>
      <c r="E160" s="75" t="s">
        <v>50</v>
      </c>
      <c r="F160" s="73" t="s">
        <v>51</v>
      </c>
      <c r="G160" s="73"/>
      <c r="H160" s="71"/>
      <c r="I160" s="115" t="s">
        <v>53</v>
      </c>
      <c r="J160" s="76"/>
      <c r="K160" s="81"/>
      <c r="L160" s="81"/>
      <c r="M160" s="81"/>
      <c r="N160" s="81"/>
      <c r="O160" s="81">
        <f>K160+L160+M160+N160</f>
        <v>0</v>
      </c>
      <c r="P160" s="81"/>
      <c r="Q160" s="81"/>
      <c r="R160" s="81"/>
      <c r="S160" s="81"/>
      <c r="T160" s="81">
        <f>SUM(S160,O160)</f>
        <v>0</v>
      </c>
      <c r="U160" s="82"/>
      <c r="V160" s="83"/>
      <c r="W160" s="10"/>
    </row>
    <row r="161" spans="1:23" ht="27">
      <c r="A161" s="18"/>
      <c r="B161" s="110" t="s">
        <v>38</v>
      </c>
      <c r="C161" s="74" t="s">
        <v>42</v>
      </c>
      <c r="D161" s="75" t="s">
        <v>43</v>
      </c>
      <c r="E161" s="75" t="s">
        <v>50</v>
      </c>
      <c r="F161" s="73" t="s">
        <v>51</v>
      </c>
      <c r="G161" s="73"/>
      <c r="H161" s="71"/>
      <c r="I161" s="115" t="s">
        <v>64</v>
      </c>
      <c r="J161" s="76"/>
      <c r="K161" s="81"/>
      <c r="L161" s="81">
        <v>1750925</v>
      </c>
      <c r="M161" s="81"/>
      <c r="N161" s="81"/>
      <c r="O161" s="81">
        <f>K161+L161+M161+N161</f>
        <v>1750925</v>
      </c>
      <c r="P161" s="81"/>
      <c r="Q161" s="81"/>
      <c r="R161" s="81"/>
      <c r="S161" s="81"/>
      <c r="T161" s="81">
        <f>SUM(S161,O161)</f>
        <v>1750925</v>
      </c>
      <c r="U161" s="82">
        <f>(O161/T161)*100</f>
        <v>100</v>
      </c>
      <c r="V161" s="83">
        <f>(S161/T161)*100</f>
        <v>0</v>
      </c>
      <c r="W161" s="10"/>
    </row>
    <row r="162" spans="1:23" ht="27">
      <c r="A162" s="18"/>
      <c r="B162" s="110" t="s">
        <v>38</v>
      </c>
      <c r="C162" s="74" t="s">
        <v>42</v>
      </c>
      <c r="D162" s="75" t="s">
        <v>43</v>
      </c>
      <c r="E162" s="75" t="s">
        <v>50</v>
      </c>
      <c r="F162" s="73" t="s">
        <v>51</v>
      </c>
      <c r="G162" s="73"/>
      <c r="H162" s="71"/>
      <c r="I162" s="115" t="s">
        <v>62</v>
      </c>
      <c r="J162" s="76"/>
      <c r="K162" s="81"/>
      <c r="L162" s="81">
        <v>1750925</v>
      </c>
      <c r="M162" s="81"/>
      <c r="N162" s="81"/>
      <c r="O162" s="81">
        <f>K162+L162+M162+N162</f>
        <v>1750925</v>
      </c>
      <c r="P162" s="81"/>
      <c r="Q162" s="81"/>
      <c r="R162" s="81"/>
      <c r="S162" s="81"/>
      <c r="T162" s="81">
        <f>SUM(S162,O162)</f>
        <v>1750925</v>
      </c>
      <c r="U162" s="82">
        <f>(O162/T162)*100</f>
        <v>100</v>
      </c>
      <c r="V162" s="83">
        <f>(S162/T162)*100</f>
        <v>0</v>
      </c>
      <c r="W162" s="10"/>
    </row>
    <row r="163" spans="1:23" ht="27">
      <c r="A163" s="18"/>
      <c r="B163" s="110" t="s">
        <v>38</v>
      </c>
      <c r="C163" s="74" t="s">
        <v>42</v>
      </c>
      <c r="D163" s="75" t="s">
        <v>43</v>
      </c>
      <c r="E163" s="75" t="s">
        <v>50</v>
      </c>
      <c r="F163" s="73" t="s">
        <v>51</v>
      </c>
      <c r="G163" s="73"/>
      <c r="H163" s="71"/>
      <c r="I163" s="115" t="s">
        <v>67</v>
      </c>
      <c r="J163" s="76"/>
      <c r="K163" s="81"/>
      <c r="L163" s="81">
        <v>1350159</v>
      </c>
      <c r="M163" s="81"/>
      <c r="N163" s="81"/>
      <c r="O163" s="81">
        <f>K163+L163+M163+N163</f>
        <v>1350159</v>
      </c>
      <c r="P163" s="81"/>
      <c r="Q163" s="81"/>
      <c r="R163" s="81"/>
      <c r="S163" s="81"/>
      <c r="T163" s="81">
        <f>SUM(S163,O163)</f>
        <v>1350159</v>
      </c>
      <c r="U163" s="82">
        <f>(O163/T163)*100</f>
        <v>100</v>
      </c>
      <c r="V163" s="83">
        <f>(S163/T163)*100</f>
        <v>0</v>
      </c>
      <c r="W163" s="10"/>
    </row>
    <row r="164" spans="1:23" ht="27">
      <c r="A164" s="18"/>
      <c r="B164" s="110" t="s">
        <v>38</v>
      </c>
      <c r="C164" s="74" t="s">
        <v>42</v>
      </c>
      <c r="D164" s="75" t="s">
        <v>43</v>
      </c>
      <c r="E164" s="75" t="s">
        <v>50</v>
      </c>
      <c r="F164" s="73" t="s">
        <v>51</v>
      </c>
      <c r="G164" s="73"/>
      <c r="H164" s="71"/>
      <c r="I164" s="115" t="s">
        <v>68</v>
      </c>
      <c r="J164" s="76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0"/>
    </row>
    <row r="165" spans="1:23" ht="27">
      <c r="A165" s="18"/>
      <c r="B165" s="110" t="s">
        <v>38</v>
      </c>
      <c r="C165" s="74" t="s">
        <v>42</v>
      </c>
      <c r="D165" s="75" t="s">
        <v>43</v>
      </c>
      <c r="E165" s="75" t="s">
        <v>50</v>
      </c>
      <c r="F165" s="73" t="s">
        <v>51</v>
      </c>
      <c r="G165" s="73"/>
      <c r="H165" s="71"/>
      <c r="I165" s="115" t="s">
        <v>69</v>
      </c>
      <c r="J165" s="76"/>
      <c r="K165" s="101"/>
      <c r="L165" s="101">
        <f>(L163/L162)*100</f>
        <v>77.11118408841041</v>
      </c>
      <c r="M165" s="101"/>
      <c r="N165" s="101"/>
      <c r="O165" s="101">
        <f>(O163/O162)*100</f>
        <v>77.11118408841041</v>
      </c>
      <c r="P165" s="101"/>
      <c r="Q165" s="101"/>
      <c r="R165" s="101"/>
      <c r="S165" s="101"/>
      <c r="T165" s="101">
        <f>(T163/T162)*100</f>
        <v>77.11118408841041</v>
      </c>
      <c r="U165" s="101"/>
      <c r="V165" s="102"/>
      <c r="W165" s="10"/>
    </row>
    <row r="166" spans="1:23" ht="27">
      <c r="A166" s="18"/>
      <c r="B166" s="110" t="s">
        <v>38</v>
      </c>
      <c r="C166" s="74" t="s">
        <v>42</v>
      </c>
      <c r="D166" s="75" t="s">
        <v>43</v>
      </c>
      <c r="E166" s="75" t="s">
        <v>50</v>
      </c>
      <c r="F166" s="73" t="s">
        <v>51</v>
      </c>
      <c r="G166" s="110" t="s">
        <v>55</v>
      </c>
      <c r="H166" s="71"/>
      <c r="I166" s="115" t="s">
        <v>56</v>
      </c>
      <c r="J166" s="76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2"/>
      <c r="V166" s="83"/>
      <c r="W166" s="10"/>
    </row>
    <row r="167" spans="1:23" ht="27">
      <c r="A167" s="18"/>
      <c r="B167" s="110" t="s">
        <v>38</v>
      </c>
      <c r="C167" s="74" t="s">
        <v>42</v>
      </c>
      <c r="D167" s="75" t="s">
        <v>43</v>
      </c>
      <c r="E167" s="75" t="s">
        <v>50</v>
      </c>
      <c r="F167" s="73" t="s">
        <v>51</v>
      </c>
      <c r="G167" s="110" t="s">
        <v>55</v>
      </c>
      <c r="H167" s="71"/>
      <c r="I167" s="115" t="s">
        <v>53</v>
      </c>
      <c r="J167" s="76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2"/>
      <c r="V167" s="83"/>
      <c r="W167" s="10"/>
    </row>
    <row r="168" spans="1:23" ht="27">
      <c r="A168" s="18"/>
      <c r="B168" s="110" t="s">
        <v>38</v>
      </c>
      <c r="C168" s="74" t="s">
        <v>42</v>
      </c>
      <c r="D168" s="75" t="s">
        <v>43</v>
      </c>
      <c r="E168" s="75" t="s">
        <v>50</v>
      </c>
      <c r="F168" s="73" t="s">
        <v>51</v>
      </c>
      <c r="G168" s="110" t="s">
        <v>55</v>
      </c>
      <c r="H168" s="71"/>
      <c r="I168" s="115" t="s">
        <v>64</v>
      </c>
      <c r="J168" s="76"/>
      <c r="K168" s="81"/>
      <c r="L168" s="81">
        <v>1750925</v>
      </c>
      <c r="M168" s="81"/>
      <c r="N168" s="81"/>
      <c r="O168" s="81">
        <f>K168+L168+M168+N168</f>
        <v>1750925</v>
      </c>
      <c r="P168" s="81"/>
      <c r="Q168" s="81"/>
      <c r="R168" s="81"/>
      <c r="S168" s="81"/>
      <c r="T168" s="81">
        <f>SUM(S168,O168)</f>
        <v>1750925</v>
      </c>
      <c r="U168" s="82">
        <f>(O168/T168)*100</f>
        <v>100</v>
      </c>
      <c r="V168" s="83"/>
      <c r="W168" s="10"/>
    </row>
    <row r="169" spans="1:23" ht="27">
      <c r="A169" s="18"/>
      <c r="B169" s="110" t="s">
        <v>38</v>
      </c>
      <c r="C169" s="74" t="s">
        <v>42</v>
      </c>
      <c r="D169" s="75" t="s">
        <v>43</v>
      </c>
      <c r="E169" s="75" t="s">
        <v>50</v>
      </c>
      <c r="F169" s="73" t="s">
        <v>51</v>
      </c>
      <c r="G169" s="110" t="s">
        <v>55</v>
      </c>
      <c r="H169" s="71"/>
      <c r="I169" s="115" t="s">
        <v>62</v>
      </c>
      <c r="J169" s="76"/>
      <c r="K169" s="81"/>
      <c r="L169" s="81">
        <v>1750925</v>
      </c>
      <c r="M169" s="81"/>
      <c r="N169" s="81"/>
      <c r="O169" s="81">
        <f>K169+L169+M169+N169</f>
        <v>1750925</v>
      </c>
      <c r="P169" s="81"/>
      <c r="Q169" s="81"/>
      <c r="R169" s="81"/>
      <c r="S169" s="81"/>
      <c r="T169" s="81">
        <f>SUM(S169,O169)</f>
        <v>1750925</v>
      </c>
      <c r="U169" s="82">
        <f>(O169/T169)*100</f>
        <v>100</v>
      </c>
      <c r="V169" s="83">
        <f>(S169/T169)*100</f>
        <v>0</v>
      </c>
      <c r="W169" s="10"/>
    </row>
    <row r="170" spans="1:23" ht="27">
      <c r="A170" s="18"/>
      <c r="B170" s="110" t="s">
        <v>38</v>
      </c>
      <c r="C170" s="74" t="s">
        <v>42</v>
      </c>
      <c r="D170" s="75" t="s">
        <v>43</v>
      </c>
      <c r="E170" s="75" t="s">
        <v>50</v>
      </c>
      <c r="F170" s="73" t="s">
        <v>51</v>
      </c>
      <c r="G170" s="110" t="s">
        <v>55</v>
      </c>
      <c r="H170" s="71"/>
      <c r="I170" s="115" t="s">
        <v>67</v>
      </c>
      <c r="J170" s="76"/>
      <c r="K170" s="81"/>
      <c r="L170" s="81">
        <v>1350159</v>
      </c>
      <c r="M170" s="81"/>
      <c r="N170" s="81"/>
      <c r="O170" s="81">
        <f>K170+L170+M170+N170</f>
        <v>1350159</v>
      </c>
      <c r="P170" s="81"/>
      <c r="Q170" s="81"/>
      <c r="R170" s="81"/>
      <c r="S170" s="81"/>
      <c r="T170" s="81">
        <f>SUM(S170,O170)</f>
        <v>1350159</v>
      </c>
      <c r="U170" s="82">
        <f>(O170/T170)*100</f>
        <v>100</v>
      </c>
      <c r="V170" s="83">
        <f>(S170/T170)*100</f>
        <v>0</v>
      </c>
      <c r="W170" s="10"/>
    </row>
    <row r="171" spans="1:23" ht="27">
      <c r="A171" s="18"/>
      <c r="B171" s="110" t="s">
        <v>38</v>
      </c>
      <c r="C171" s="74" t="s">
        <v>42</v>
      </c>
      <c r="D171" s="75" t="s">
        <v>43</v>
      </c>
      <c r="E171" s="75" t="s">
        <v>50</v>
      </c>
      <c r="F171" s="73" t="s">
        <v>51</v>
      </c>
      <c r="G171" s="110" t="s">
        <v>55</v>
      </c>
      <c r="H171" s="71"/>
      <c r="I171" s="115" t="s">
        <v>68</v>
      </c>
      <c r="J171" s="76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2"/>
      <c r="W171" s="10"/>
    </row>
    <row r="172" spans="1:23" ht="27">
      <c r="A172" s="18"/>
      <c r="B172" s="110" t="s">
        <v>38</v>
      </c>
      <c r="C172" s="74" t="s">
        <v>42</v>
      </c>
      <c r="D172" s="75" t="s">
        <v>43</v>
      </c>
      <c r="E172" s="75" t="s">
        <v>50</v>
      </c>
      <c r="F172" s="73" t="s">
        <v>51</v>
      </c>
      <c r="G172" s="110" t="s">
        <v>55</v>
      </c>
      <c r="H172" s="71"/>
      <c r="I172" s="115" t="s">
        <v>69</v>
      </c>
      <c r="J172" s="76"/>
      <c r="K172" s="101"/>
      <c r="L172" s="101">
        <f>(L170/L169)*100</f>
        <v>77.11118408841041</v>
      </c>
      <c r="M172" s="101"/>
      <c r="N172" s="101"/>
      <c r="O172" s="101">
        <f>(O170/O169)*100</f>
        <v>77.11118408841041</v>
      </c>
      <c r="P172" s="101"/>
      <c r="Q172" s="101"/>
      <c r="R172" s="101"/>
      <c r="S172" s="101"/>
      <c r="T172" s="101">
        <f>(T170/T169)*100</f>
        <v>77.11118408841041</v>
      </c>
      <c r="U172" s="101"/>
      <c r="V172" s="102"/>
      <c r="W172" s="10"/>
    </row>
    <row r="173" spans="1:23" ht="27">
      <c r="A173" s="18"/>
      <c r="B173" s="73"/>
      <c r="C173" s="73"/>
      <c r="D173" s="74"/>
      <c r="E173" s="75"/>
      <c r="F173" s="73"/>
      <c r="G173" s="73"/>
      <c r="H173" s="71"/>
      <c r="I173" s="98"/>
      <c r="J173" s="76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2"/>
      <c r="V173" s="83"/>
      <c r="W173" s="10"/>
    </row>
    <row r="174" spans="1:23" ht="27">
      <c r="A174" s="18"/>
      <c r="B174" s="77"/>
      <c r="C174" s="77"/>
      <c r="D174" s="77"/>
      <c r="E174" s="77"/>
      <c r="F174" s="77"/>
      <c r="G174" s="78"/>
      <c r="H174" s="79"/>
      <c r="I174" s="99"/>
      <c r="J174" s="80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4"/>
      <c r="V174" s="84"/>
      <c r="W174" s="18"/>
    </row>
    <row r="175" spans="1:23" ht="25.5">
      <c r="A175" s="63" t="s">
        <v>19</v>
      </c>
      <c r="B175" s="111" t="s">
        <v>71</v>
      </c>
      <c r="C175" s="18"/>
      <c r="D175" s="18"/>
      <c r="E175" s="18"/>
      <c r="F175" s="18"/>
      <c r="G175" s="18"/>
      <c r="H175" s="18"/>
      <c r="I175" s="100"/>
      <c r="J175" s="18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18"/>
      <c r="V175" s="18"/>
      <c r="W175" s="18" t="s">
        <v>19</v>
      </c>
    </row>
    <row r="176" spans="1:23" ht="23.25">
      <c r="A176" s="63"/>
      <c r="B176" s="112"/>
      <c r="C176" s="63"/>
      <c r="D176" s="63"/>
      <c r="E176" s="63"/>
      <c r="F176" s="63"/>
      <c r="G176" s="63"/>
      <c r="H176" s="63"/>
      <c r="I176" s="63"/>
      <c r="J176" s="63"/>
      <c r="K176" s="87"/>
      <c r="L176" s="87"/>
      <c r="M176" s="87"/>
      <c r="N176" s="87"/>
      <c r="O176" s="87"/>
      <c r="P176" s="87"/>
      <c r="Q176" s="87"/>
      <c r="R176" s="87"/>
      <c r="S176" s="88"/>
      <c r="T176" s="88"/>
      <c r="U176" s="64"/>
      <c r="V176" s="64"/>
      <c r="W176" s="63"/>
    </row>
    <row r="177" spans="1:23" ht="23.25">
      <c r="A177" s="63"/>
      <c r="B177" s="113"/>
      <c r="C177" s="65"/>
      <c r="D177" s="65"/>
      <c r="E177" s="65"/>
      <c r="F177" s="65"/>
      <c r="G177" s="63"/>
      <c r="H177" s="63"/>
      <c r="I177" s="63"/>
      <c r="J177" s="63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65"/>
      <c r="V177" s="65"/>
      <c r="W177" s="63"/>
    </row>
    <row r="178" spans="1:23" ht="23.25">
      <c r="A178" s="63"/>
      <c r="B178" s="113"/>
      <c r="C178" s="65"/>
      <c r="D178" s="65"/>
      <c r="E178" s="65"/>
      <c r="F178" s="65"/>
      <c r="G178" s="63"/>
      <c r="H178" s="63"/>
      <c r="I178" s="95"/>
      <c r="J178" s="63"/>
      <c r="K178" s="90"/>
      <c r="L178" s="90"/>
      <c r="M178" s="90"/>
      <c r="N178" s="90"/>
      <c r="O178" s="90"/>
      <c r="P178" s="91"/>
      <c r="Q178" s="91"/>
      <c r="R178" s="91"/>
      <c r="S178" s="90"/>
      <c r="T178" s="92"/>
      <c r="U178" s="13"/>
      <c r="V178" s="13"/>
      <c r="W178" s="63"/>
    </row>
    <row r="179" spans="1:23" ht="23.25">
      <c r="A179" s="63"/>
      <c r="B179" s="113"/>
      <c r="C179" s="66"/>
      <c r="D179" s="66"/>
      <c r="E179" s="66"/>
      <c r="F179" s="66"/>
      <c r="G179" s="66"/>
      <c r="H179" s="63"/>
      <c r="I179" s="66"/>
      <c r="J179" s="63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12"/>
      <c r="V179" s="12"/>
      <c r="W179" s="63"/>
    </row>
    <row r="180" spans="1:23" ht="23.25">
      <c r="A180" s="63"/>
      <c r="B180" s="113"/>
      <c r="C180" s="66"/>
      <c r="D180" s="66"/>
      <c r="E180" s="66"/>
      <c r="F180" s="66"/>
      <c r="G180" s="66"/>
      <c r="H180" s="63"/>
      <c r="I180" s="66"/>
      <c r="J180" s="63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12"/>
      <c r="V180" s="12"/>
      <c r="W180" s="63"/>
    </row>
    <row r="181" spans="1:23" ht="23.25">
      <c r="A181" s="63"/>
      <c r="B181" s="67"/>
      <c r="C181" s="67"/>
      <c r="D181" s="67"/>
      <c r="E181" s="67"/>
      <c r="F181" s="67"/>
      <c r="G181" s="67"/>
      <c r="H181" s="14"/>
      <c r="I181" s="14"/>
      <c r="J181" s="14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11"/>
      <c r="V181" s="11"/>
      <c r="W181" s="63"/>
    </row>
    <row r="182" spans="1:23" ht="23.25">
      <c r="A182" s="63"/>
      <c r="B182" s="67"/>
      <c r="C182" s="67"/>
      <c r="D182" s="67"/>
      <c r="E182" s="67"/>
      <c r="F182" s="67"/>
      <c r="G182" s="67"/>
      <c r="H182" s="14"/>
      <c r="I182" s="14"/>
      <c r="J182" s="14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11"/>
      <c r="V182" s="11"/>
      <c r="W182" s="63"/>
    </row>
    <row r="183" spans="1:23" ht="23.25">
      <c r="A183" s="63"/>
      <c r="B183" s="67"/>
      <c r="C183" s="67"/>
      <c r="D183" s="67"/>
      <c r="E183" s="67"/>
      <c r="F183" s="67"/>
      <c r="G183" s="67"/>
      <c r="H183" s="14"/>
      <c r="I183" s="15"/>
      <c r="J183" s="15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11"/>
      <c r="V183" s="11"/>
      <c r="W183" s="63"/>
    </row>
    <row r="184" spans="1:23" ht="23.25">
      <c r="A184" s="63"/>
      <c r="B184" s="67"/>
      <c r="C184" s="67"/>
      <c r="D184" s="67"/>
      <c r="E184" s="67"/>
      <c r="F184" s="67"/>
      <c r="G184" s="67"/>
      <c r="H184" s="14"/>
      <c r="I184" s="15"/>
      <c r="J184" s="15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11"/>
      <c r="V184" s="11"/>
      <c r="W184" s="63"/>
    </row>
    <row r="185" spans="1:23" ht="23.25">
      <c r="A185" s="63"/>
      <c r="B185" s="67"/>
      <c r="C185" s="67"/>
      <c r="D185" s="67"/>
      <c r="E185" s="67"/>
      <c r="F185" s="67"/>
      <c r="G185" s="67"/>
      <c r="H185" s="14"/>
      <c r="I185" s="14"/>
      <c r="J185" s="14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11"/>
      <c r="V185" s="11"/>
      <c r="W185" s="63"/>
    </row>
    <row r="186" spans="1:23" ht="23.25">
      <c r="A186" s="63"/>
      <c r="B186" s="67"/>
      <c r="C186" s="67"/>
      <c r="D186" s="67"/>
      <c r="E186" s="67"/>
      <c r="F186" s="67"/>
      <c r="G186" s="67"/>
      <c r="H186" s="14"/>
      <c r="I186" s="14"/>
      <c r="J186" s="14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11"/>
      <c r="V186" s="11"/>
      <c r="W186" s="63"/>
    </row>
    <row r="187" spans="1:23" ht="23.25">
      <c r="A187" s="63"/>
      <c r="B187" s="67"/>
      <c r="C187" s="67"/>
      <c r="D187" s="67"/>
      <c r="E187" s="67"/>
      <c r="F187" s="67"/>
      <c r="G187" s="67"/>
      <c r="H187" s="14"/>
      <c r="I187" s="14"/>
      <c r="J187" s="14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11"/>
      <c r="V187" s="11"/>
      <c r="W187" s="63"/>
    </row>
    <row r="188" spans="1:23" ht="23.25">
      <c r="A188" s="63"/>
      <c r="B188" s="67"/>
      <c r="C188" s="67"/>
      <c r="D188" s="67"/>
      <c r="E188" s="67"/>
      <c r="F188" s="67"/>
      <c r="G188" s="67"/>
      <c r="H188" s="14"/>
      <c r="I188" s="14"/>
      <c r="J188" s="14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11"/>
      <c r="V188" s="11"/>
      <c r="W188" s="63"/>
    </row>
    <row r="189" spans="1:23" ht="23.25">
      <c r="A189" s="63"/>
      <c r="B189" s="67"/>
      <c r="C189" s="67"/>
      <c r="D189" s="67"/>
      <c r="E189" s="67"/>
      <c r="F189" s="67"/>
      <c r="G189" s="67"/>
      <c r="H189" s="14"/>
      <c r="I189" s="14"/>
      <c r="J189" s="14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11"/>
      <c r="V189" s="11"/>
      <c r="W189" s="63"/>
    </row>
    <row r="190" spans="1:23" ht="23.25">
      <c r="A190" s="63"/>
      <c r="B190" s="67"/>
      <c r="C190" s="67"/>
      <c r="D190" s="67"/>
      <c r="E190" s="67"/>
      <c r="F190" s="67"/>
      <c r="G190" s="67"/>
      <c r="H190" s="14"/>
      <c r="I190" s="14"/>
      <c r="J190" s="14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11"/>
      <c r="V190" s="11"/>
      <c r="W190" s="63"/>
    </row>
    <row r="191" spans="1:23" ht="23.25">
      <c r="A191" s="63"/>
      <c r="B191" s="67"/>
      <c r="C191" s="67"/>
      <c r="D191" s="67"/>
      <c r="E191" s="67"/>
      <c r="F191" s="67"/>
      <c r="G191" s="67"/>
      <c r="H191" s="14"/>
      <c r="I191" s="14"/>
      <c r="J191" s="14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11"/>
      <c r="V191" s="11"/>
      <c r="W191" s="63"/>
    </row>
    <row r="192" spans="1:23" ht="23.25">
      <c r="A192" s="63"/>
      <c r="B192" s="67"/>
      <c r="C192" s="67"/>
      <c r="D192" s="67"/>
      <c r="E192" s="67"/>
      <c r="F192" s="67"/>
      <c r="G192" s="67"/>
      <c r="H192" s="14"/>
      <c r="I192" s="14"/>
      <c r="J192" s="14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11"/>
      <c r="V192" s="11"/>
      <c r="W192" s="63"/>
    </row>
    <row r="193" spans="1:23" ht="23.25">
      <c r="A193" s="63"/>
      <c r="B193" s="67"/>
      <c r="C193" s="67"/>
      <c r="D193" s="67"/>
      <c r="E193" s="67"/>
      <c r="F193" s="67"/>
      <c r="G193" s="67"/>
      <c r="H193" s="14"/>
      <c r="I193" s="14"/>
      <c r="J193" s="14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11"/>
      <c r="V193" s="11"/>
      <c r="W193" s="63"/>
    </row>
    <row r="194" spans="1:23" ht="23.25">
      <c r="A194" s="63"/>
      <c r="B194" s="67"/>
      <c r="C194" s="67"/>
      <c r="D194" s="67"/>
      <c r="E194" s="67"/>
      <c r="F194" s="67"/>
      <c r="G194" s="67"/>
      <c r="H194" s="14"/>
      <c r="I194" s="14"/>
      <c r="J194" s="14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11"/>
      <c r="V194" s="11"/>
      <c r="W194" s="63"/>
    </row>
    <row r="195" spans="1:23" ht="23.25">
      <c r="A195" s="63"/>
      <c r="B195" s="67"/>
      <c r="C195" s="67"/>
      <c r="D195" s="67"/>
      <c r="E195" s="67"/>
      <c r="F195" s="67"/>
      <c r="G195" s="67"/>
      <c r="H195" s="14"/>
      <c r="I195" s="14"/>
      <c r="J195" s="14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11"/>
      <c r="V195" s="11"/>
      <c r="W195" s="63"/>
    </row>
    <row r="196" spans="1:23" ht="23.25">
      <c r="A196" s="63"/>
      <c r="B196" s="67"/>
      <c r="C196" s="67"/>
      <c r="D196" s="67"/>
      <c r="E196" s="67"/>
      <c r="F196" s="67"/>
      <c r="G196" s="67"/>
      <c r="H196" s="14"/>
      <c r="I196" s="14"/>
      <c r="J196" s="14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11"/>
      <c r="V196" s="11"/>
      <c r="W196" s="63"/>
    </row>
    <row r="197" spans="1:23" ht="23.25">
      <c r="A197" s="63"/>
      <c r="B197" s="67"/>
      <c r="C197" s="67"/>
      <c r="D197" s="67"/>
      <c r="E197" s="67"/>
      <c r="F197" s="67"/>
      <c r="G197" s="67"/>
      <c r="H197" s="14"/>
      <c r="I197" s="14"/>
      <c r="J197" s="14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63"/>
      <c r="V197" s="63"/>
      <c r="W197" s="63"/>
    </row>
    <row r="198" spans="1:23" ht="23.25">
      <c r="A198" s="63"/>
      <c r="B198" s="67"/>
      <c r="C198" s="67"/>
      <c r="D198" s="67"/>
      <c r="E198" s="67"/>
      <c r="F198" s="67"/>
      <c r="G198" s="67"/>
      <c r="H198" s="14"/>
      <c r="I198" s="14"/>
      <c r="J198" s="14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11"/>
      <c r="V198" s="11"/>
      <c r="W198" s="63"/>
    </row>
    <row r="199" spans="1:23" ht="23.25">
      <c r="A199" s="63"/>
      <c r="B199" s="67"/>
      <c r="C199" s="67"/>
      <c r="D199" s="67"/>
      <c r="E199" s="67"/>
      <c r="F199" s="67"/>
      <c r="G199" s="67"/>
      <c r="H199" s="14"/>
      <c r="I199" s="14"/>
      <c r="J199" s="14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11"/>
      <c r="V199" s="11"/>
      <c r="W199" s="63"/>
    </row>
    <row r="200" spans="1:23" ht="23.25">
      <c r="A200" s="63"/>
      <c r="B200" s="67"/>
      <c r="C200" s="67"/>
      <c r="D200" s="67"/>
      <c r="E200" s="67"/>
      <c r="F200" s="67"/>
      <c r="G200" s="67"/>
      <c r="H200" s="14"/>
      <c r="I200" s="14"/>
      <c r="J200" s="14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11"/>
      <c r="V200" s="11"/>
      <c r="W200" s="63"/>
    </row>
    <row r="201" spans="1:23" ht="23.25">
      <c r="A201" s="63"/>
      <c r="B201" s="67"/>
      <c r="C201" s="67"/>
      <c r="D201" s="67"/>
      <c r="E201" s="67"/>
      <c r="F201" s="67"/>
      <c r="G201" s="67"/>
      <c r="H201" s="14"/>
      <c r="I201" s="14"/>
      <c r="J201" s="14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11"/>
      <c r="V201" s="11"/>
      <c r="W201" s="63"/>
    </row>
    <row r="202" spans="1:23" ht="23.25">
      <c r="A202" s="63"/>
      <c r="B202" s="67"/>
      <c r="C202" s="67"/>
      <c r="D202" s="67"/>
      <c r="E202" s="67"/>
      <c r="F202" s="67"/>
      <c r="G202" s="67"/>
      <c r="H202" s="14"/>
      <c r="I202" s="14"/>
      <c r="J202" s="14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11"/>
      <c r="V202" s="11"/>
      <c r="W202" s="63"/>
    </row>
    <row r="203" spans="1:23" ht="23.25">
      <c r="A203" s="63"/>
      <c r="B203" s="67"/>
      <c r="C203" s="67"/>
      <c r="D203" s="67"/>
      <c r="E203" s="67"/>
      <c r="F203" s="67"/>
      <c r="G203" s="67"/>
      <c r="H203" s="14"/>
      <c r="I203" s="14"/>
      <c r="J203" s="14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11"/>
      <c r="V203" s="11"/>
      <c r="W203" s="63"/>
    </row>
    <row r="204" spans="1:23" ht="23.25">
      <c r="A204" s="63"/>
      <c r="B204" s="67"/>
      <c r="C204" s="67"/>
      <c r="D204" s="67"/>
      <c r="E204" s="67"/>
      <c r="F204" s="67"/>
      <c r="G204" s="67"/>
      <c r="H204" s="14"/>
      <c r="I204" s="14"/>
      <c r="J204" s="14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11"/>
      <c r="V204" s="11"/>
      <c r="W204" s="63"/>
    </row>
    <row r="205" spans="1:23" ht="23.25">
      <c r="A205" s="63"/>
      <c r="B205" s="67"/>
      <c r="C205" s="67"/>
      <c r="D205" s="67"/>
      <c r="E205" s="67"/>
      <c r="F205" s="67"/>
      <c r="G205" s="67"/>
      <c r="H205" s="14"/>
      <c r="I205" s="14"/>
      <c r="J205" s="14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11"/>
      <c r="V205" s="11"/>
      <c r="W205" s="63"/>
    </row>
    <row r="206" spans="1:23" ht="23.25">
      <c r="A206" s="63"/>
      <c r="B206" s="67"/>
      <c r="C206" s="67"/>
      <c r="D206" s="67"/>
      <c r="E206" s="67"/>
      <c r="F206" s="67"/>
      <c r="G206" s="67"/>
      <c r="H206" s="14"/>
      <c r="I206" s="14"/>
      <c r="J206" s="14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63"/>
      <c r="V206" s="63"/>
      <c r="W206" s="63"/>
    </row>
    <row r="207" spans="1:23" ht="23.25">
      <c r="A207" s="63"/>
      <c r="B207" s="67"/>
      <c r="C207" s="67"/>
      <c r="D207" s="67"/>
      <c r="E207" s="67"/>
      <c r="F207" s="67"/>
      <c r="G207" s="67"/>
      <c r="H207" s="14"/>
      <c r="I207" s="14"/>
      <c r="J207" s="14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11"/>
      <c r="V207" s="11"/>
      <c r="W207" s="63"/>
    </row>
    <row r="208" spans="1:23" ht="23.25">
      <c r="A208" s="63"/>
      <c r="B208" s="67"/>
      <c r="C208" s="67"/>
      <c r="D208" s="67"/>
      <c r="E208" s="67"/>
      <c r="F208" s="67"/>
      <c r="G208" s="67"/>
      <c r="H208" s="14"/>
      <c r="I208" s="14"/>
      <c r="J208" s="14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11"/>
      <c r="V208" s="11"/>
      <c r="W208" s="63"/>
    </row>
    <row r="209" spans="1:23" ht="23.25">
      <c r="A209" s="63"/>
      <c r="B209" s="67"/>
      <c r="C209" s="67"/>
      <c r="D209" s="67"/>
      <c r="E209" s="67"/>
      <c r="F209" s="67"/>
      <c r="G209" s="67"/>
      <c r="H209" s="14"/>
      <c r="I209" s="14"/>
      <c r="J209" s="14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11"/>
      <c r="V209" s="11"/>
      <c r="W209" s="63"/>
    </row>
    <row r="210" spans="1:23" ht="23.25">
      <c r="A210" s="63"/>
      <c r="B210" s="67"/>
      <c r="C210" s="67"/>
      <c r="D210" s="67"/>
      <c r="E210" s="67"/>
      <c r="F210" s="67"/>
      <c r="G210" s="67"/>
      <c r="H210" s="14"/>
      <c r="I210" s="14"/>
      <c r="J210" s="14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11"/>
      <c r="V210" s="11"/>
      <c r="W210" s="63"/>
    </row>
    <row r="211" spans="1:23" ht="23.25">
      <c r="A211" s="63"/>
      <c r="B211" s="67"/>
      <c r="C211" s="67"/>
      <c r="D211" s="67"/>
      <c r="E211" s="67"/>
      <c r="F211" s="67"/>
      <c r="G211" s="67"/>
      <c r="H211" s="14"/>
      <c r="I211" s="14"/>
      <c r="J211" s="14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11"/>
      <c r="V211" s="11"/>
      <c r="W211" s="63"/>
    </row>
    <row r="212" spans="1:23" ht="23.25">
      <c r="A212" s="63"/>
      <c r="B212" s="67"/>
      <c r="C212" s="67"/>
      <c r="D212" s="67"/>
      <c r="E212" s="67"/>
      <c r="F212" s="67"/>
      <c r="G212" s="67"/>
      <c r="H212" s="14"/>
      <c r="I212" s="14"/>
      <c r="J212" s="14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63"/>
      <c r="V212" s="63"/>
      <c r="W212" s="63"/>
    </row>
    <row r="213" spans="1:23" ht="23.25">
      <c r="A213" s="63"/>
      <c r="B213" s="67"/>
      <c r="C213" s="67"/>
      <c r="D213" s="67"/>
      <c r="E213" s="67"/>
      <c r="F213" s="67"/>
      <c r="G213" s="67"/>
      <c r="H213" s="14"/>
      <c r="I213" s="14"/>
      <c r="J213" s="14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11"/>
      <c r="V213" s="11"/>
      <c r="W213" s="63"/>
    </row>
    <row r="214" spans="1:23" ht="23.25">
      <c r="A214" s="63"/>
      <c r="B214" s="67"/>
      <c r="C214" s="67"/>
      <c r="D214" s="67"/>
      <c r="E214" s="67"/>
      <c r="F214" s="67"/>
      <c r="G214" s="67"/>
      <c r="H214" s="14"/>
      <c r="I214" s="14"/>
      <c r="J214" s="14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11"/>
      <c r="V214" s="11"/>
      <c r="W214" s="63"/>
    </row>
    <row r="215" spans="1:23" ht="23.25">
      <c r="A215" s="63"/>
      <c r="B215" s="67"/>
      <c r="C215" s="67"/>
      <c r="D215" s="67"/>
      <c r="E215" s="67"/>
      <c r="F215" s="67"/>
      <c r="G215" s="67"/>
      <c r="H215" s="14"/>
      <c r="I215" s="14"/>
      <c r="J215" s="14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11"/>
      <c r="V215" s="11"/>
      <c r="W215" s="63"/>
    </row>
    <row r="216" spans="1:23" ht="23.25">
      <c r="A216" s="63"/>
      <c r="B216" s="67"/>
      <c r="C216" s="67"/>
      <c r="D216" s="67"/>
      <c r="E216" s="67"/>
      <c r="F216" s="67"/>
      <c r="G216" s="67"/>
      <c r="H216" s="14"/>
      <c r="I216" s="14"/>
      <c r="J216" s="14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11"/>
      <c r="V216" s="11"/>
      <c r="W216" s="63"/>
    </row>
    <row r="217" spans="1:23" ht="23.25">
      <c r="A217" s="63"/>
      <c r="B217" s="67"/>
      <c r="C217" s="67"/>
      <c r="D217" s="67"/>
      <c r="E217" s="67"/>
      <c r="F217" s="67"/>
      <c r="G217" s="67"/>
      <c r="H217" s="14"/>
      <c r="I217" s="14"/>
      <c r="J217" s="14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11"/>
      <c r="V217" s="11"/>
      <c r="W217" s="63"/>
    </row>
    <row r="218" spans="1:23" ht="23.25">
      <c r="A218" s="63"/>
      <c r="B218" s="67"/>
      <c r="C218" s="67"/>
      <c r="D218" s="67"/>
      <c r="E218" s="67"/>
      <c r="F218" s="67"/>
      <c r="G218" s="67"/>
      <c r="H218" s="14"/>
      <c r="I218" s="14"/>
      <c r="J218" s="14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11"/>
      <c r="V218" s="11"/>
      <c r="W218" s="63"/>
    </row>
    <row r="219" spans="1:23" ht="23.25">
      <c r="A219" s="63"/>
      <c r="B219" s="67"/>
      <c r="C219" s="67"/>
      <c r="D219" s="67"/>
      <c r="E219" s="67"/>
      <c r="F219" s="67"/>
      <c r="G219" s="67"/>
      <c r="H219" s="14"/>
      <c r="I219" s="14"/>
      <c r="J219" s="14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11"/>
      <c r="V219" s="11"/>
      <c r="W219" s="63"/>
    </row>
    <row r="220" spans="2:23" ht="23.25">
      <c r="B220" s="63"/>
      <c r="C220" s="63"/>
      <c r="D220" s="63"/>
      <c r="E220" s="63"/>
      <c r="F220" s="63"/>
      <c r="G220" s="66"/>
      <c r="H220" s="63"/>
      <c r="I220" s="63"/>
      <c r="J220" s="63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11"/>
      <c r="V220" s="11"/>
      <c r="W220" s="63"/>
    </row>
  </sheetData>
  <sheetProtection/>
  <mergeCells count="3">
    <mergeCell ref="M1:O1"/>
    <mergeCell ref="T7:V7"/>
    <mergeCell ref="U8:V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en Clasificación Funcional Programática</dc:title>
  <dc:subject/>
  <dc:creator>susana_escartin</dc:creator>
  <cp:keywords/>
  <dc:description/>
  <cp:lastModifiedBy>leonel_gonzalez</cp:lastModifiedBy>
  <cp:lastPrinted>2014-04-05T23:58:57Z</cp:lastPrinted>
  <dcterms:created xsi:type="dcterms:W3CDTF">2014-02-18T18:42:36Z</dcterms:created>
  <dcterms:modified xsi:type="dcterms:W3CDTF">2014-04-05T23:59:23Z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