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480" windowHeight="11640" tabRatio="536" activeTab="0"/>
  </bookViews>
  <sheets>
    <sheet name="MASCRILLA PP" sheetId="1" r:id="rId1"/>
  </sheets>
  <definedNames>
    <definedName name="_Fill" hidden="1">#REF!</definedName>
    <definedName name="A_impresión_IM">#REF!</definedName>
    <definedName name="_xlnm.Print_Area" localSheetId="0">'MASCRILLA PP'!$A$1:$U$119</definedName>
    <definedName name="DIFERENCIAS">#N/A</definedName>
    <definedName name="FORM" localSheetId="0">'MASCRILLA PP'!$A$119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<sst xmlns="http://schemas.openxmlformats.org/spreadsheetml/2006/main" count="199" uniqueCount="56">
  <si>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</si>
  <si>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</si>
  <si>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</si>
  <si>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</si>
  <si>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</si>
  <si>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</si>
  <si>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</si>
  <si>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</si>
  <si>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</si>
  <si>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</si>
  <si>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</si>
  <si>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 xml:space="preserve"> </t>
  </si>
  <si>
    <t>Subsidios</t>
  </si>
  <si>
    <t>DENOMINACIÓN</t>
  </si>
  <si>
    <t>PROGRAMA PRESUPESTARIO</t>
  </si>
  <si>
    <t>Tipo</t>
  </si>
  <si>
    <t>Grupo</t>
  </si>
  <si>
    <t>Modalidad</t>
  </si>
  <si>
    <t>Programa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</si>
  <si>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</si>
  <si>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</si>
  <si>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</si>
  <si>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</si>
  <si>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</si>
  <si>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</si>
  <si>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</si>
  <si>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I6L FIDEICOMISO DE RIESGO COMPARTIDO</t>
  </si>
  <si>
    <t>TOTAL APROBADO</t>
  </si>
  <si>
    <t>TOTAL MODIFICADO</t>
  </si>
  <si>
    <t>Subsidios Sectores Social y Privado o Entidades Federativas y Municipios</t>
  </si>
  <si>
    <t>Aprobado</t>
  </si>
  <si>
    <t>Modificado</t>
  </si>
  <si>
    <t>S</t>
  </si>
  <si>
    <t>Sujetos a Reglas de Operación</t>
  </si>
  <si>
    <t>Programa de Apoyo a la Inversión en Equipamiento e Infraestructura</t>
  </si>
  <si>
    <t>Programa de Desarrollo de Capacidades, Innovación Tecnológica y Extensionismo Rural</t>
  </si>
  <si>
    <t>Programa de Sustentabilidad de los Recursos Naturales</t>
  </si>
  <si>
    <t>Desempeño de las Funciones</t>
  </si>
  <si>
    <t>P</t>
  </si>
  <si>
    <t>Planeación, seguimiento y evaluación de políticas públicas</t>
  </si>
  <si>
    <t>Registro, Control y Seguimiento de los Programas Presupuestarios</t>
  </si>
  <si>
    <t>Administrativos y de Apoyo</t>
  </si>
  <si>
    <t>M</t>
  </si>
  <si>
    <t>Apoyo al proceso presupuestario y para mejorar la eficiencia institucional</t>
  </si>
  <si>
    <t>Actividades de apoyo administrativo</t>
  </si>
  <si>
    <t>O</t>
  </si>
  <si>
    <t>Apoyo a la función pública y al mejoramiento de la gestión</t>
  </si>
  <si>
    <t>Apoyo a la Función Pública y Buen Gobierno</t>
  </si>
  <si>
    <t>TOTAL DEVENGADO</t>
  </si>
  <si>
    <t>Devengado</t>
  </si>
  <si>
    <t>Pagado</t>
  </si>
  <si>
    <t>TOTAL PAGADO</t>
  </si>
  <si>
    <t>Porcentaje de Pagado/Aprob</t>
  </si>
  <si>
    <t>Porcentaje de Pagado/Modif</t>
  </si>
  <si>
    <t>PROGRAMAS FEDERALES</t>
  </si>
  <si>
    <t>Fuente: La entidad paraestatal.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</si>
</sst>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##.0\ ###\ ###\ ##0__"/>
    <numFmt numFmtId="183" formatCode="###.\ ###\ ###\ ##0__"/>
    <numFmt numFmtId="184" formatCode="##.\ ###\ ###\ ##0__"/>
    <numFmt numFmtId="185" formatCode="#.\ ###\ ###\ ##0__"/>
    <numFmt numFmtId="186" formatCode="0.0%"/>
  </numFmts>
  <fonts count="55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name val="Soberana Sans"/>
      <family val="3"/>
    </font>
    <font>
      <sz val="19"/>
      <color indexed="8"/>
      <name val="Soberana Sans"/>
      <family val="3"/>
    </font>
    <font>
      <u val="single"/>
      <sz val="20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u val="single"/>
      <sz val="1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32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2" fillId="33" borderId="0" xfId="0" applyNumberFormat="1" applyFont="1" applyFill="1" applyBorder="1" applyAlignment="1">
      <alignment horizontal="left" vertical="center"/>
    </xf>
    <xf numFmtId="164" fontId="52" fillId="33" borderId="10" xfId="0" applyNumberFormat="1" applyFont="1" applyFill="1" applyBorder="1" applyAlignment="1">
      <alignment horizontal="left" vertical="center"/>
    </xf>
    <xf numFmtId="0" fontId="52" fillId="33" borderId="0" xfId="0" applyNumberFormat="1" applyFont="1" applyFill="1" applyBorder="1" applyAlignment="1">
      <alignment horizontal="left" vertical="top"/>
    </xf>
    <xf numFmtId="0" fontId="52" fillId="33" borderId="10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left" vertical="top"/>
    </xf>
    <xf numFmtId="0" fontId="52" fillId="33" borderId="15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10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77" fontId="14" fillId="0" borderId="16" xfId="0" applyNumberFormat="1" applyFont="1" applyFill="1" applyBorder="1" applyAlignment="1">
      <alignment horizontal="center" vertical="top"/>
    </xf>
    <xf numFmtId="167" fontId="14" fillId="0" borderId="16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vertical="top"/>
    </xf>
    <xf numFmtId="0" fontId="14" fillId="0" borderId="18" xfId="0" applyFont="1" applyBorder="1" applyAlignment="1">
      <alignment vertical="top"/>
    </xf>
    <xf numFmtId="49" fontId="14" fillId="0" borderId="10" xfId="0" applyNumberFormat="1" applyFont="1" applyFill="1" applyBorder="1" applyAlignment="1">
      <alignment vertical="top"/>
    </xf>
    <xf numFmtId="177" fontId="13" fillId="0" borderId="19" xfId="0" applyNumberFormat="1" applyFont="1" applyFill="1" applyBorder="1" applyAlignment="1">
      <alignment horizontal="center" vertical="top"/>
    </xf>
    <xf numFmtId="177" fontId="13" fillId="0" borderId="19" xfId="0" applyNumberFormat="1" applyFont="1" applyBorder="1" applyAlignment="1">
      <alignment horizontal="center" vertical="top"/>
    </xf>
    <xf numFmtId="167" fontId="13" fillId="0" borderId="19" xfId="0" applyNumberFormat="1" applyFont="1" applyBorder="1" applyAlignment="1">
      <alignment horizontal="center" vertical="top"/>
    </xf>
    <xf numFmtId="178" fontId="14" fillId="0" borderId="0" xfId="0" applyNumberFormat="1" applyFont="1" applyAlignment="1">
      <alignment/>
    </xf>
    <xf numFmtId="0" fontId="14" fillId="0" borderId="0" xfId="0" applyFont="1" applyAlignment="1">
      <alignment vertical="top"/>
    </xf>
    <xf numFmtId="167" fontId="13" fillId="0" borderId="19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/>
    </xf>
    <xf numFmtId="0" fontId="14" fillId="0" borderId="20" xfId="0" applyFont="1" applyBorder="1" applyAlignment="1">
      <alignment vertical="top"/>
    </xf>
    <xf numFmtId="177" fontId="13" fillId="0" borderId="0" xfId="0" applyNumberFormat="1" applyFont="1" applyAlignment="1">
      <alignment horizontal="center"/>
    </xf>
    <xf numFmtId="177" fontId="13" fillId="0" borderId="19" xfId="0" applyNumberFormat="1" applyFont="1" applyBorder="1" applyAlignment="1">
      <alignment horizontal="center"/>
    </xf>
    <xf numFmtId="167" fontId="13" fillId="0" borderId="21" xfId="0" applyNumberFormat="1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vertical="top"/>
    </xf>
    <xf numFmtId="0" fontId="13" fillId="0" borderId="0" xfId="0" applyFont="1" applyAlignment="1">
      <alignment horizontal="justify" vertical="top" wrapText="1"/>
    </xf>
    <xf numFmtId="177" fontId="14" fillId="0" borderId="19" xfId="0" applyNumberFormat="1" applyFont="1" applyFill="1" applyBorder="1" applyAlignment="1">
      <alignment horizontal="center" vertical="top"/>
    </xf>
    <xf numFmtId="167" fontId="14" fillId="0" borderId="19" xfId="0" applyNumberFormat="1" applyFont="1" applyFill="1" applyBorder="1" applyAlignment="1">
      <alignment horizontal="center" vertical="top"/>
    </xf>
    <xf numFmtId="0" fontId="14" fillId="0" borderId="22" xfId="0" applyNumberFormat="1" applyFont="1" applyFill="1" applyBorder="1" applyAlignment="1">
      <alignment vertical="top"/>
    </xf>
    <xf numFmtId="177" fontId="14" fillId="0" borderId="23" xfId="0" applyNumberFormat="1" applyFont="1" applyFill="1" applyBorder="1" applyAlignment="1">
      <alignment horizontal="center" vertical="top"/>
    </xf>
    <xf numFmtId="167" fontId="14" fillId="0" borderId="23" xfId="0" applyNumberFormat="1" applyFont="1" applyFill="1" applyBorder="1" applyAlignment="1" quotePrefix="1">
      <alignment horizontal="center" vertical="top"/>
    </xf>
    <xf numFmtId="49" fontId="14" fillId="0" borderId="24" xfId="0" applyNumberFormat="1" applyFont="1" applyFill="1" applyBorder="1" applyAlignment="1">
      <alignment horizontal="left" vertical="top"/>
    </xf>
    <xf numFmtId="49" fontId="15" fillId="0" borderId="24" xfId="0" applyNumberFormat="1" applyFont="1" applyFill="1" applyBorder="1" applyAlignment="1">
      <alignment vertical="top"/>
    </xf>
    <xf numFmtId="49" fontId="14" fillId="0" borderId="15" xfId="0" applyNumberFormat="1" applyFont="1" applyFill="1" applyBorder="1" applyAlignment="1">
      <alignment vertical="top"/>
    </xf>
    <xf numFmtId="179" fontId="12" fillId="0" borderId="23" xfId="0" applyNumberFormat="1" applyFont="1" applyFill="1" applyBorder="1" applyAlignment="1">
      <alignment vertical="top"/>
    </xf>
    <xf numFmtId="178" fontId="12" fillId="0" borderId="25" xfId="0" applyNumberFormat="1" applyFont="1" applyFill="1" applyBorder="1" applyAlignment="1">
      <alignment vertical="top"/>
    </xf>
    <xf numFmtId="178" fontId="12" fillId="0" borderId="23" xfId="0" applyNumberFormat="1" applyFont="1" applyFill="1" applyBorder="1" applyAlignment="1">
      <alignment horizontal="right" vertical="top"/>
    </xf>
    <xf numFmtId="174" fontId="12" fillId="0" borderId="0" xfId="0" applyNumberFormat="1" applyFont="1" applyFill="1" applyBorder="1" applyAlignment="1">
      <alignment vertical="top"/>
    </xf>
    <xf numFmtId="174" fontId="12" fillId="0" borderId="26" xfId="0" applyNumberFormat="1" applyFont="1" applyFill="1" applyBorder="1" applyAlignment="1">
      <alignment vertical="top"/>
    </xf>
    <xf numFmtId="174" fontId="12" fillId="0" borderId="13" xfId="0" applyNumberFormat="1" applyFont="1" applyFill="1" applyBorder="1" applyAlignment="1">
      <alignment vertical="top"/>
    </xf>
    <xf numFmtId="164" fontId="12" fillId="0" borderId="26" xfId="0" applyNumberFormat="1" applyFont="1" applyFill="1" applyBorder="1" applyAlignment="1">
      <alignment vertical="top"/>
    </xf>
    <xf numFmtId="178" fontId="16" fillId="0" borderId="26" xfId="0" applyNumberFormat="1" applyFont="1" applyFill="1" applyBorder="1" applyAlignment="1">
      <alignment vertical="top"/>
    </xf>
    <xf numFmtId="178" fontId="12" fillId="0" borderId="19" xfId="0" applyNumberFormat="1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vertical="top"/>
    </xf>
    <xf numFmtId="3" fontId="12" fillId="0" borderId="19" xfId="0" applyNumberFormat="1" applyFont="1" applyFill="1" applyBorder="1" applyAlignment="1">
      <alignment vertical="top"/>
    </xf>
    <xf numFmtId="178" fontId="12" fillId="0" borderId="26" xfId="0" applyNumberFormat="1" applyFont="1" applyFill="1" applyBorder="1" applyAlignment="1">
      <alignment vertical="top"/>
    </xf>
    <xf numFmtId="179" fontId="12" fillId="0" borderId="10" xfId="0" applyNumberFormat="1" applyFont="1" applyFill="1" applyBorder="1" applyAlignment="1">
      <alignment vertical="top"/>
    </xf>
    <xf numFmtId="179" fontId="12" fillId="0" borderId="19" xfId="0" applyNumberFormat="1" applyFont="1" applyFill="1" applyBorder="1" applyAlignment="1">
      <alignment vertical="top"/>
    </xf>
    <xf numFmtId="178" fontId="12" fillId="0" borderId="19" xfId="0" applyNumberFormat="1" applyFont="1" applyFill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164" fontId="14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horizontal="right" vertical="center"/>
    </xf>
    <xf numFmtId="20" fontId="9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49" fontId="14" fillId="0" borderId="0" xfId="0" applyNumberFormat="1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178" fontId="12" fillId="0" borderId="10" xfId="0" applyNumberFormat="1" applyFont="1" applyFill="1" applyBorder="1" applyAlignment="1">
      <alignment vertical="top"/>
    </xf>
    <xf numFmtId="177" fontId="14" fillId="0" borderId="19" xfId="0" applyNumberFormat="1" applyFont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justify" vertical="top"/>
    </xf>
    <xf numFmtId="177" fontId="14" fillId="0" borderId="19" xfId="0" applyNumberFormat="1" applyFont="1" applyBorder="1" applyAlignment="1">
      <alignment horizontal="center" vertical="top" wrapText="1"/>
    </xf>
    <xf numFmtId="167" fontId="14" fillId="0" borderId="19" xfId="0" applyNumberFormat="1" applyFont="1" applyBorder="1" applyAlignment="1">
      <alignment horizontal="center" vertical="top" wrapText="1"/>
    </xf>
    <xf numFmtId="177" fontId="14" fillId="0" borderId="19" xfId="0" applyNumberFormat="1" applyFont="1" applyFill="1" applyBorder="1" applyAlignment="1">
      <alignment horizontal="center" vertical="top" wrapText="1"/>
    </xf>
    <xf numFmtId="167" fontId="14" fillId="0" borderId="21" xfId="0" applyNumberFormat="1" applyFont="1" applyBorder="1" applyAlignment="1">
      <alignment horizontal="center" vertical="top" wrapText="1"/>
    </xf>
    <xf numFmtId="177" fontId="14" fillId="0" borderId="19" xfId="0" applyNumberFormat="1" applyFont="1" applyBorder="1" applyAlignment="1">
      <alignment horizontal="center"/>
    </xf>
    <xf numFmtId="167" fontId="14" fillId="0" borderId="21" xfId="0" applyNumberFormat="1" applyFont="1" applyFill="1" applyBorder="1" applyAlignment="1">
      <alignment horizontal="center" vertical="top"/>
    </xf>
    <xf numFmtId="177" fontId="14" fillId="0" borderId="0" xfId="0" applyNumberFormat="1" applyFont="1" applyAlignment="1">
      <alignment horizontal="center"/>
    </xf>
    <xf numFmtId="177" fontId="14" fillId="0" borderId="0" xfId="0" applyNumberFormat="1" applyFont="1" applyAlignment="1">
      <alignment horizontal="center" vertical="top"/>
    </xf>
    <xf numFmtId="185" fontId="12" fillId="0" borderId="19" xfId="0" applyNumberFormat="1" applyFont="1" applyFill="1" applyBorder="1" applyAlignment="1">
      <alignment vertical="top"/>
    </xf>
    <xf numFmtId="164" fontId="52" fillId="33" borderId="16" xfId="0" applyNumberFormat="1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wrapText="1"/>
    </xf>
    <xf numFmtId="0" fontId="52" fillId="33" borderId="23" xfId="0" applyFont="1" applyFill="1" applyBorder="1" applyAlignment="1">
      <alignment wrapText="1"/>
    </xf>
    <xf numFmtId="164" fontId="52" fillId="33" borderId="19" xfId="0" applyNumberFormat="1" applyFont="1" applyFill="1" applyBorder="1" applyAlignment="1">
      <alignment horizontal="center" vertical="center" wrapText="1"/>
    </xf>
    <xf numFmtId="164" fontId="52" fillId="33" borderId="17" xfId="0" applyNumberFormat="1" applyFont="1" applyFill="1" applyBorder="1" applyAlignment="1">
      <alignment horizontal="center" vertical="top" wrapText="1"/>
    </xf>
    <xf numFmtId="164" fontId="52" fillId="33" borderId="27" xfId="0" applyNumberFormat="1" applyFont="1" applyFill="1" applyBorder="1" applyAlignment="1">
      <alignment horizontal="center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52" fillId="33" borderId="27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0" fontId="52" fillId="33" borderId="15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/>
    </xf>
    <xf numFmtId="164" fontId="52" fillId="33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52" fillId="33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164" fontId="52" fillId="33" borderId="31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32" xfId="0" applyNumberFormat="1" applyFont="1" applyFill="1" applyBorder="1" applyAlignment="1">
      <alignment horizontal="center" vertical="center" wrapText="1"/>
    </xf>
    <xf numFmtId="0" fontId="53" fillId="33" borderId="16" xfId="0" applyNumberFormat="1" applyFont="1" applyFill="1" applyBorder="1" applyAlignment="1">
      <alignment horizontal="center" vertical="center" wrapText="1"/>
    </xf>
    <xf numFmtId="0" fontId="53" fillId="33" borderId="19" xfId="0" applyNumberFormat="1" applyFont="1" applyFill="1" applyBorder="1" applyAlignment="1">
      <alignment horizontal="center" vertical="center" wrapText="1"/>
    </xf>
    <xf numFmtId="0" fontId="53" fillId="33" borderId="3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64"/>
  <sheetViews>
    <sheetView showGridLines="0" showZeros="0" tabSelected="1" showOutlineSymbols="0" view="pageBreakPreview" zoomScale="40" zoomScaleNormal="35" zoomScaleSheetLayoutView="40" zoomScalePageLayoutView="0" workbookViewId="0" topLeftCell="B61">
      <selection activeCell="G15" sqref="G15:S20"/>
    </sheetView>
  </sheetViews>
  <sheetFormatPr defaultColWidth="0" defaultRowHeight="23.25"/>
  <cols>
    <col min="1" max="1" width="0.453125" style="0" customWidth="1"/>
    <col min="2" max="2" width="8.1484375" style="0" customWidth="1"/>
    <col min="3" max="3" width="9.30859375" style="0" customWidth="1"/>
    <col min="4" max="4" width="15.30859375" style="0" customWidth="1"/>
    <col min="5" max="5" width="14.23046875" style="0" customWidth="1"/>
    <col min="6" max="6" width="0.84375" style="0" customWidth="1"/>
    <col min="7" max="7" width="40.69140625" style="0" customWidth="1"/>
    <col min="8" max="8" width="1.69140625" style="0" customWidth="1"/>
    <col min="9" max="18" width="18.69140625" style="0" customWidth="1"/>
    <col min="19" max="20" width="13.69140625" style="0" customWidth="1"/>
    <col min="21" max="21" width="1.69140625" style="0" customWidth="1"/>
    <col min="22" max="16384" width="0" style="0" hidden="1" customWidth="1"/>
  </cols>
  <sheetData>
    <row r="1" spans="1:21" ht="25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1"/>
    </row>
    <row r="2" spans="1:21" ht="30.75" customHeight="1">
      <c r="A2" s="11"/>
      <c r="B2" s="106" t="s">
        <v>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108"/>
    </row>
    <row r="3" spans="1:21" ht="30.75" customHeight="1">
      <c r="A3" s="11"/>
      <c r="B3" s="109" t="s">
        <v>25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1"/>
      <c r="U3" s="111"/>
    </row>
    <row r="4" spans="1:21" ht="30.75" customHeight="1">
      <c r="A4" s="11"/>
      <c r="B4" s="5" t="s">
        <v>26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76"/>
      <c r="U4" s="77"/>
    </row>
    <row r="5" spans="1:21" ht="30.75" customHeight="1">
      <c r="A5" s="11"/>
      <c r="B5" s="112" t="s">
        <v>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28" t="s">
        <v>11</v>
      </c>
      <c r="U5" s="77"/>
    </row>
    <row r="6" spans="1:21" ht="23.25" customHeight="1">
      <c r="A6" s="11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5"/>
      <c r="U6" s="74"/>
    </row>
    <row r="7" spans="1:21" ht="30.75">
      <c r="A7" s="14"/>
      <c r="B7" s="113" t="s">
        <v>14</v>
      </c>
      <c r="C7" s="114"/>
      <c r="D7" s="114"/>
      <c r="E7" s="114"/>
      <c r="F7" s="15"/>
      <c r="G7" s="117" t="s">
        <v>13</v>
      </c>
      <c r="H7" s="16"/>
      <c r="I7" s="113" t="s">
        <v>1</v>
      </c>
      <c r="J7" s="120"/>
      <c r="K7" s="120"/>
      <c r="L7" s="120"/>
      <c r="M7" s="121"/>
      <c r="N7" s="113" t="s">
        <v>2</v>
      </c>
      <c r="O7" s="120"/>
      <c r="P7" s="120"/>
      <c r="Q7" s="121"/>
      <c r="R7" s="125" t="s">
        <v>3</v>
      </c>
      <c r="S7" s="120"/>
      <c r="T7" s="121"/>
      <c r="U7" s="11"/>
    </row>
    <row r="8" spans="1:21" ht="30.75">
      <c r="A8" s="14"/>
      <c r="B8" s="115"/>
      <c r="C8" s="116"/>
      <c r="D8" s="116"/>
      <c r="E8" s="116"/>
      <c r="F8" s="17"/>
      <c r="G8" s="118"/>
      <c r="H8" s="18"/>
      <c r="I8" s="122"/>
      <c r="J8" s="123"/>
      <c r="K8" s="123"/>
      <c r="L8" s="123"/>
      <c r="M8" s="124"/>
      <c r="N8" s="122"/>
      <c r="O8" s="123"/>
      <c r="P8" s="123"/>
      <c r="Q8" s="124"/>
      <c r="R8" s="123"/>
      <c r="S8" s="123"/>
      <c r="T8" s="124"/>
      <c r="U8" s="11"/>
    </row>
    <row r="9" spans="1:21" ht="31.5" customHeight="1">
      <c r="A9" s="19"/>
      <c r="B9" s="126" t="s">
        <v>15</v>
      </c>
      <c r="C9" s="129" t="s">
        <v>16</v>
      </c>
      <c r="D9" s="129" t="s">
        <v>17</v>
      </c>
      <c r="E9" s="129" t="s">
        <v>18</v>
      </c>
      <c r="F9" s="20"/>
      <c r="G9" s="118"/>
      <c r="H9" s="21"/>
      <c r="I9" s="93" t="s">
        <v>10</v>
      </c>
      <c r="J9" s="93" t="s">
        <v>19</v>
      </c>
      <c r="K9" s="93" t="s">
        <v>12</v>
      </c>
      <c r="L9" s="93" t="s">
        <v>20</v>
      </c>
      <c r="M9" s="93" t="s">
        <v>4</v>
      </c>
      <c r="N9" s="93" t="s">
        <v>21</v>
      </c>
      <c r="O9" s="93" t="s">
        <v>12</v>
      </c>
      <c r="P9" s="103" t="s">
        <v>22</v>
      </c>
      <c r="Q9" s="93" t="s">
        <v>4</v>
      </c>
      <c r="R9" s="93" t="s">
        <v>6</v>
      </c>
      <c r="S9" s="97" t="s">
        <v>23</v>
      </c>
      <c r="T9" s="98"/>
      <c r="U9" s="11"/>
    </row>
    <row r="10" spans="1:21" ht="38.25" customHeight="1">
      <c r="A10" s="19"/>
      <c r="B10" s="127"/>
      <c r="C10" s="130"/>
      <c r="D10" s="130"/>
      <c r="E10" s="130"/>
      <c r="F10" s="20"/>
      <c r="G10" s="118"/>
      <c r="H10" s="21"/>
      <c r="I10" s="94"/>
      <c r="J10" s="94"/>
      <c r="K10" s="94"/>
      <c r="L10" s="94"/>
      <c r="M10" s="96"/>
      <c r="N10" s="94"/>
      <c r="O10" s="94"/>
      <c r="P10" s="104"/>
      <c r="Q10" s="96"/>
      <c r="R10" s="96"/>
      <c r="S10" s="99" t="s">
        <v>24</v>
      </c>
      <c r="T10" s="100"/>
      <c r="U10" s="11"/>
    </row>
    <row r="11" spans="1:21" ht="23.25" customHeight="1">
      <c r="A11" s="19"/>
      <c r="B11" s="127"/>
      <c r="C11" s="130"/>
      <c r="D11" s="130"/>
      <c r="E11" s="130"/>
      <c r="F11" s="22"/>
      <c r="G11" s="118"/>
      <c r="H11" s="23"/>
      <c r="I11" s="94"/>
      <c r="J11" s="94"/>
      <c r="K11" s="94"/>
      <c r="L11" s="94"/>
      <c r="M11" s="94"/>
      <c r="N11" s="94"/>
      <c r="O11" s="94"/>
      <c r="P11" s="104"/>
      <c r="Q11" s="94"/>
      <c r="R11" s="94"/>
      <c r="S11" s="101" t="s">
        <v>7</v>
      </c>
      <c r="T11" s="101" t="s">
        <v>5</v>
      </c>
      <c r="U11" s="11"/>
    </row>
    <row r="12" spans="1:21" ht="23.25" customHeight="1">
      <c r="A12" s="11"/>
      <c r="B12" s="128"/>
      <c r="C12" s="131"/>
      <c r="D12" s="131"/>
      <c r="E12" s="131"/>
      <c r="F12" s="24"/>
      <c r="G12" s="119"/>
      <c r="H12" s="25"/>
      <c r="I12" s="95"/>
      <c r="J12" s="95"/>
      <c r="K12" s="95"/>
      <c r="L12" s="95"/>
      <c r="M12" s="95"/>
      <c r="N12" s="95"/>
      <c r="O12" s="95"/>
      <c r="P12" s="105"/>
      <c r="Q12" s="95"/>
      <c r="R12" s="95"/>
      <c r="S12" s="102"/>
      <c r="T12" s="102"/>
      <c r="U12" s="11"/>
    </row>
    <row r="13" spans="1:21" ht="27.75" customHeight="1">
      <c r="A13" s="11"/>
      <c r="B13" s="32"/>
      <c r="C13" s="32"/>
      <c r="D13" s="32"/>
      <c r="E13" s="33"/>
      <c r="F13" s="34"/>
      <c r="G13" s="35"/>
      <c r="H13" s="36"/>
      <c r="I13" s="61"/>
      <c r="J13" s="62"/>
      <c r="K13" s="61"/>
      <c r="L13" s="63"/>
      <c r="M13" s="62"/>
      <c r="N13" s="63"/>
      <c r="O13" s="62"/>
      <c r="P13" s="62"/>
      <c r="Q13" s="63"/>
      <c r="R13" s="63"/>
      <c r="S13" s="64"/>
      <c r="T13" s="64"/>
      <c r="U13" s="11"/>
    </row>
    <row r="14" spans="1:21" ht="27.75" customHeight="1">
      <c r="A14" s="11"/>
      <c r="B14" s="50">
        <v>1</v>
      </c>
      <c r="C14" s="50"/>
      <c r="D14" s="50"/>
      <c r="E14" s="51"/>
      <c r="F14" s="79"/>
      <c r="G14" s="80" t="s">
        <v>54</v>
      </c>
      <c r="H14" s="79"/>
      <c r="I14" s="66"/>
      <c r="J14" s="81"/>
      <c r="K14" s="81"/>
      <c r="L14" s="81"/>
      <c r="M14" s="66"/>
      <c r="N14" s="81"/>
      <c r="O14" s="81"/>
      <c r="P14" s="81"/>
      <c r="Q14" s="66"/>
      <c r="R14" s="61"/>
      <c r="S14" s="64"/>
      <c r="T14" s="64"/>
      <c r="U14" s="11"/>
    </row>
    <row r="15" spans="1:21" s="26" customFormat="1" ht="27.75" customHeight="1">
      <c r="A15" s="11"/>
      <c r="B15" s="50">
        <v>1</v>
      </c>
      <c r="C15" s="38"/>
      <c r="D15" s="38"/>
      <c r="E15" s="39"/>
      <c r="F15" s="40"/>
      <c r="G15" s="80" t="s">
        <v>27</v>
      </c>
      <c r="H15" s="41"/>
      <c r="I15" s="71">
        <f aca="true" t="shared" si="0" ref="I15:L18">+I22+I57+I78</f>
        <v>231502061</v>
      </c>
      <c r="J15" s="71">
        <f t="shared" si="0"/>
        <v>49772505</v>
      </c>
      <c r="K15" s="71">
        <f t="shared" si="0"/>
        <v>2095000000</v>
      </c>
      <c r="L15" s="71">
        <f t="shared" si="0"/>
        <v>200000</v>
      </c>
      <c r="M15" s="71">
        <f>+I15+J15+K15+L15</f>
        <v>2376474566</v>
      </c>
      <c r="N15" s="71">
        <f aca="true" t="shared" si="1" ref="N15:P18">+N22+N57+N78</f>
        <v>0</v>
      </c>
      <c r="O15" s="71">
        <f t="shared" si="1"/>
        <v>0</v>
      </c>
      <c r="P15" s="71">
        <f t="shared" si="1"/>
        <v>0</v>
      </c>
      <c r="Q15" s="71">
        <f>+N15+O15+P15</f>
        <v>0</v>
      </c>
      <c r="R15" s="71">
        <f>+M15+Q15</f>
        <v>2376474566</v>
      </c>
      <c r="S15" s="69">
        <f>(M15/R15)*100</f>
        <v>100</v>
      </c>
      <c r="T15" s="65"/>
      <c r="U15" s="27"/>
    </row>
    <row r="16" spans="1:21" s="26" customFormat="1" ht="27.75" customHeight="1">
      <c r="A16" s="11"/>
      <c r="B16" s="50">
        <v>1</v>
      </c>
      <c r="C16" s="37"/>
      <c r="D16" s="37"/>
      <c r="E16" s="42"/>
      <c r="F16" s="40"/>
      <c r="G16" s="79" t="s">
        <v>28</v>
      </c>
      <c r="H16" s="41"/>
      <c r="I16" s="71">
        <f t="shared" si="0"/>
        <v>234195458</v>
      </c>
      <c r="J16" s="71">
        <f t="shared" si="0"/>
        <v>112549743</v>
      </c>
      <c r="K16" s="71">
        <f t="shared" si="0"/>
        <v>0</v>
      </c>
      <c r="L16" s="71">
        <f t="shared" si="0"/>
        <v>10912550</v>
      </c>
      <c r="M16" s="71">
        <f>+I16+J16+K16+L16</f>
        <v>357657751</v>
      </c>
      <c r="N16" s="71">
        <f t="shared" si="1"/>
        <v>0</v>
      </c>
      <c r="O16" s="71">
        <f t="shared" si="1"/>
        <v>0</v>
      </c>
      <c r="P16" s="71">
        <f t="shared" si="1"/>
        <v>0</v>
      </c>
      <c r="Q16" s="71">
        <f>+N16+O16+P16</f>
        <v>0</v>
      </c>
      <c r="R16" s="71">
        <f>+M16+Q16</f>
        <v>357657751</v>
      </c>
      <c r="S16" s="69">
        <f>(M16/R16)*100</f>
        <v>100</v>
      </c>
      <c r="T16" s="65"/>
      <c r="U16" s="27"/>
    </row>
    <row r="17" spans="1:21" s="26" customFormat="1" ht="27.75" customHeight="1">
      <c r="A17" s="11"/>
      <c r="B17" s="50">
        <v>1</v>
      </c>
      <c r="C17" s="37"/>
      <c r="D17" s="37"/>
      <c r="E17" s="42"/>
      <c r="F17" s="40"/>
      <c r="G17" s="79" t="s">
        <v>48</v>
      </c>
      <c r="H17" s="41"/>
      <c r="I17" s="71">
        <f t="shared" si="0"/>
        <v>234195458</v>
      </c>
      <c r="J17" s="71">
        <f t="shared" si="0"/>
        <v>112549743</v>
      </c>
      <c r="K17" s="71">
        <f t="shared" si="0"/>
        <v>0</v>
      </c>
      <c r="L17" s="71">
        <f t="shared" si="0"/>
        <v>10912550</v>
      </c>
      <c r="M17" s="71">
        <f>+I17+J17+K17+L17</f>
        <v>357657751</v>
      </c>
      <c r="N17" s="71">
        <f t="shared" si="1"/>
        <v>0</v>
      </c>
      <c r="O17" s="71">
        <f t="shared" si="1"/>
        <v>0</v>
      </c>
      <c r="P17" s="71">
        <f t="shared" si="1"/>
        <v>0</v>
      </c>
      <c r="Q17" s="71">
        <f>+N17+O17+P17</f>
        <v>0</v>
      </c>
      <c r="R17" s="71">
        <f>+M17+Q17</f>
        <v>357657751</v>
      </c>
      <c r="S17" s="69">
        <f>(M17/R17)*100</f>
        <v>100</v>
      </c>
      <c r="T17" s="65"/>
      <c r="U17" s="27"/>
    </row>
    <row r="18" spans="1:21" s="26" customFormat="1" ht="27.75" customHeight="1">
      <c r="A18" s="11"/>
      <c r="B18" s="50">
        <v>1</v>
      </c>
      <c r="C18" s="37"/>
      <c r="D18" s="37"/>
      <c r="E18" s="42"/>
      <c r="F18" s="40"/>
      <c r="G18" s="79" t="s">
        <v>51</v>
      </c>
      <c r="H18" s="41"/>
      <c r="I18" s="71">
        <f t="shared" si="0"/>
        <v>232973308</v>
      </c>
      <c r="J18" s="71">
        <f t="shared" si="0"/>
        <v>98394921</v>
      </c>
      <c r="K18" s="71">
        <f t="shared" si="0"/>
        <v>0</v>
      </c>
      <c r="L18" s="71">
        <f t="shared" si="0"/>
        <v>10803228</v>
      </c>
      <c r="M18" s="71">
        <f>+I18+J18+K18+L18</f>
        <v>342171457</v>
      </c>
      <c r="N18" s="71">
        <f t="shared" si="1"/>
        <v>0</v>
      </c>
      <c r="O18" s="71">
        <f t="shared" si="1"/>
        <v>0</v>
      </c>
      <c r="P18" s="71">
        <f t="shared" si="1"/>
        <v>0</v>
      </c>
      <c r="Q18" s="71">
        <f>+N18+O18+P18</f>
        <v>0</v>
      </c>
      <c r="R18" s="71">
        <f>+M18+Q18</f>
        <v>342171457</v>
      </c>
      <c r="S18" s="69">
        <f>(M18/R18)*100</f>
        <v>100</v>
      </c>
      <c r="T18" s="65"/>
      <c r="U18" s="27"/>
    </row>
    <row r="19" spans="1:21" s="26" customFormat="1" ht="30" customHeight="1">
      <c r="A19" s="11"/>
      <c r="B19" s="50">
        <v>1</v>
      </c>
      <c r="C19" s="37"/>
      <c r="D19" s="37"/>
      <c r="E19" s="42"/>
      <c r="F19" s="40"/>
      <c r="G19" s="79" t="s">
        <v>52</v>
      </c>
      <c r="H19" s="41"/>
      <c r="I19" s="66">
        <f>(I18/I15)*100</f>
        <v>100.63552220383905</v>
      </c>
      <c r="J19" s="66">
        <f>(J18/J15)*100</f>
        <v>197.6893085851315</v>
      </c>
      <c r="K19" s="92">
        <f>(K18/K15)*100</f>
        <v>0</v>
      </c>
      <c r="L19" s="66">
        <f>(L18/L15)*100</f>
        <v>5401.614</v>
      </c>
      <c r="M19" s="66">
        <f>(M18/M15)*100</f>
        <v>14.398279783651596</v>
      </c>
      <c r="N19" s="92"/>
      <c r="O19" s="92"/>
      <c r="P19" s="92"/>
      <c r="Q19" s="92"/>
      <c r="R19" s="66">
        <f>(R18/R15)*100</f>
        <v>14.398279783651596</v>
      </c>
      <c r="S19" s="69"/>
      <c r="T19" s="65"/>
      <c r="U19" s="27"/>
    </row>
    <row r="20" spans="1:21" s="26" customFormat="1" ht="27.75" customHeight="1">
      <c r="A20" s="11"/>
      <c r="B20" s="50">
        <v>1</v>
      </c>
      <c r="C20" s="37"/>
      <c r="D20" s="37"/>
      <c r="E20" s="42"/>
      <c r="F20" s="40"/>
      <c r="G20" s="79" t="s">
        <v>53</v>
      </c>
      <c r="H20" s="41"/>
      <c r="I20" s="66">
        <f>(I18/I16)*100</f>
        <v>99.47814957196992</v>
      </c>
      <c r="J20" s="66">
        <f>(J18/J16)*100</f>
        <v>87.42349682664313</v>
      </c>
      <c r="K20" s="66"/>
      <c r="L20" s="66">
        <f>(L18/L16)*100</f>
        <v>98.99819932096531</v>
      </c>
      <c r="M20" s="66">
        <f>(M18/M16)*100</f>
        <v>95.67008013758941</v>
      </c>
      <c r="N20" s="66"/>
      <c r="O20" s="66"/>
      <c r="P20" s="66"/>
      <c r="Q20" s="66"/>
      <c r="R20" s="66">
        <f>(R18/R16)*100</f>
        <v>95.67008013758941</v>
      </c>
      <c r="S20" s="69"/>
      <c r="T20" s="65"/>
      <c r="U20" s="27"/>
    </row>
    <row r="21" spans="1:21" s="26" customFormat="1" ht="55.5" customHeight="1">
      <c r="A21" s="11"/>
      <c r="B21" s="50">
        <v>1</v>
      </c>
      <c r="C21" s="50">
        <v>1</v>
      </c>
      <c r="D21" s="50"/>
      <c r="E21" s="51"/>
      <c r="F21" s="40"/>
      <c r="G21" s="83" t="s">
        <v>29</v>
      </c>
      <c r="H21" s="41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5"/>
      <c r="T21" s="65"/>
      <c r="U21" s="27"/>
    </row>
    <row r="22" spans="1:21" s="26" customFormat="1" ht="27.75" customHeight="1">
      <c r="A22" s="11"/>
      <c r="B22" s="86">
        <v>1</v>
      </c>
      <c r="C22" s="84">
        <v>1</v>
      </c>
      <c r="D22" s="84"/>
      <c r="E22" s="85"/>
      <c r="F22" s="40"/>
      <c r="G22" s="80" t="s">
        <v>30</v>
      </c>
      <c r="H22" s="44"/>
      <c r="I22" s="67"/>
      <c r="J22" s="67">
        <f aca="true" t="shared" si="2" ref="J22:L25">+J29</f>
        <v>0</v>
      </c>
      <c r="K22" s="71">
        <f t="shared" si="2"/>
        <v>2095000000</v>
      </c>
      <c r="L22" s="67">
        <f t="shared" si="2"/>
        <v>0</v>
      </c>
      <c r="M22" s="71">
        <f>+I22+J22+K22+L22</f>
        <v>2095000000</v>
      </c>
      <c r="N22" s="67"/>
      <c r="O22" s="67"/>
      <c r="P22" s="67"/>
      <c r="Q22" s="68"/>
      <c r="R22" s="71">
        <f>+M22+Q22</f>
        <v>2095000000</v>
      </c>
      <c r="S22" s="69">
        <f>(M22/R22)*100</f>
        <v>100</v>
      </c>
      <c r="T22" s="65"/>
      <c r="U22" s="27"/>
    </row>
    <row r="23" spans="1:21" s="26" customFormat="1" ht="27.75" customHeight="1">
      <c r="A23" s="11"/>
      <c r="B23" s="50">
        <v>1</v>
      </c>
      <c r="C23" s="86">
        <v>1</v>
      </c>
      <c r="D23" s="84"/>
      <c r="E23" s="87"/>
      <c r="F23" s="40"/>
      <c r="G23" s="80" t="s">
        <v>31</v>
      </c>
      <c r="H23" s="44"/>
      <c r="I23" s="67"/>
      <c r="J23" s="71">
        <f t="shared" si="2"/>
        <v>63260211</v>
      </c>
      <c r="K23" s="67">
        <f t="shared" si="2"/>
        <v>0</v>
      </c>
      <c r="L23" s="67">
        <f t="shared" si="2"/>
        <v>0</v>
      </c>
      <c r="M23" s="71">
        <f>+I23+J23+K23+L23</f>
        <v>63260211</v>
      </c>
      <c r="N23" s="67"/>
      <c r="O23" s="67"/>
      <c r="P23" s="67"/>
      <c r="Q23" s="68"/>
      <c r="R23" s="71">
        <f>+M23+Q23</f>
        <v>63260211</v>
      </c>
      <c r="S23" s="69">
        <f>(M23/R23)*100</f>
        <v>100</v>
      </c>
      <c r="T23" s="65"/>
      <c r="U23" s="27"/>
    </row>
    <row r="24" spans="1:21" s="26" customFormat="1" ht="27.75" customHeight="1">
      <c r="A24" s="11"/>
      <c r="B24" s="50">
        <v>1</v>
      </c>
      <c r="C24" s="86">
        <v>1</v>
      </c>
      <c r="D24" s="84"/>
      <c r="E24" s="87"/>
      <c r="F24" s="40"/>
      <c r="G24" s="80" t="s">
        <v>49</v>
      </c>
      <c r="H24" s="44"/>
      <c r="I24" s="67"/>
      <c r="J24" s="71">
        <f t="shared" si="2"/>
        <v>63260211</v>
      </c>
      <c r="K24" s="67">
        <f t="shared" si="2"/>
        <v>0</v>
      </c>
      <c r="L24" s="67">
        <f t="shared" si="2"/>
        <v>0</v>
      </c>
      <c r="M24" s="71">
        <f>+I24+J24+K24+L24</f>
        <v>63260211</v>
      </c>
      <c r="N24" s="67"/>
      <c r="O24" s="67"/>
      <c r="P24" s="67"/>
      <c r="Q24" s="68"/>
      <c r="R24" s="71">
        <f>+M24+Q24</f>
        <v>63260211</v>
      </c>
      <c r="S24" s="69">
        <f>(M24/R24)*100</f>
        <v>100</v>
      </c>
      <c r="T24" s="65"/>
      <c r="U24" s="27"/>
    </row>
    <row r="25" spans="1:21" s="26" customFormat="1" ht="27.75" customHeight="1">
      <c r="A25" s="11"/>
      <c r="B25" s="50">
        <v>1</v>
      </c>
      <c r="C25" s="90">
        <v>1</v>
      </c>
      <c r="D25" s="88"/>
      <c r="E25" s="89"/>
      <c r="F25" s="40"/>
      <c r="G25" s="79" t="s">
        <v>50</v>
      </c>
      <c r="H25" s="44"/>
      <c r="I25" s="70"/>
      <c r="J25" s="71">
        <f t="shared" si="2"/>
        <v>58994669</v>
      </c>
      <c r="K25" s="71">
        <f t="shared" si="2"/>
        <v>0</v>
      </c>
      <c r="L25" s="71">
        <f t="shared" si="2"/>
        <v>0</v>
      </c>
      <c r="M25" s="71">
        <f>+I25+J25+K25+L25</f>
        <v>58994669</v>
      </c>
      <c r="N25" s="71"/>
      <c r="O25" s="71"/>
      <c r="P25" s="71"/>
      <c r="Q25" s="71"/>
      <c r="R25" s="71">
        <f>+M25+Q25</f>
        <v>58994669</v>
      </c>
      <c r="S25" s="69">
        <f>(M25/R25)*100</f>
        <v>100</v>
      </c>
      <c r="T25" s="69"/>
      <c r="U25" s="27"/>
    </row>
    <row r="26" spans="1:21" s="26" customFormat="1" ht="27.75" customHeight="1">
      <c r="A26" s="11"/>
      <c r="B26" s="50">
        <v>1</v>
      </c>
      <c r="C26" s="90">
        <v>1</v>
      </c>
      <c r="D26" s="88"/>
      <c r="E26" s="89"/>
      <c r="F26" s="40"/>
      <c r="G26" s="79" t="s">
        <v>52</v>
      </c>
      <c r="H26" s="44"/>
      <c r="I26" s="70"/>
      <c r="J26" s="66"/>
      <c r="K26" s="71"/>
      <c r="L26" s="71"/>
      <c r="M26" s="66">
        <f>(M25/M22)*100</f>
        <v>2.8159746539379475</v>
      </c>
      <c r="N26" s="71"/>
      <c r="O26" s="71"/>
      <c r="P26" s="71"/>
      <c r="Q26" s="71"/>
      <c r="R26" s="66">
        <f>(R25/R22)*100</f>
        <v>2.8159746539379475</v>
      </c>
      <c r="S26" s="69"/>
      <c r="T26" s="69"/>
      <c r="U26" s="27"/>
    </row>
    <row r="27" spans="1:21" s="26" customFormat="1" ht="30" customHeight="1">
      <c r="A27" s="11"/>
      <c r="B27" s="50">
        <v>1</v>
      </c>
      <c r="C27" s="90">
        <v>1</v>
      </c>
      <c r="D27" s="88"/>
      <c r="E27" s="89"/>
      <c r="F27" s="40"/>
      <c r="G27" s="79" t="s">
        <v>53</v>
      </c>
      <c r="H27" s="44"/>
      <c r="I27" s="70"/>
      <c r="J27" s="66">
        <f>(J25/J23)*100</f>
        <v>93.25714863644701</v>
      </c>
      <c r="K27" s="71"/>
      <c r="L27" s="71"/>
      <c r="M27" s="66">
        <f>(M25/M23)*100</f>
        <v>93.25714863644701</v>
      </c>
      <c r="N27" s="71"/>
      <c r="O27" s="71"/>
      <c r="P27" s="71"/>
      <c r="Q27" s="71"/>
      <c r="R27" s="66">
        <f>(R25/R23)*100</f>
        <v>93.25714863644701</v>
      </c>
      <c r="S27" s="69"/>
      <c r="T27" s="69"/>
      <c r="U27" s="27"/>
    </row>
    <row r="28" spans="1:21" s="26" customFormat="1" ht="27.75" customHeight="1">
      <c r="A28" s="11"/>
      <c r="B28" s="50">
        <v>1</v>
      </c>
      <c r="C28" s="90">
        <v>1</v>
      </c>
      <c r="D28" s="88" t="s">
        <v>32</v>
      </c>
      <c r="E28" s="89"/>
      <c r="F28" s="40"/>
      <c r="G28" s="79" t="s">
        <v>33</v>
      </c>
      <c r="H28" s="44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9"/>
      <c r="T28" s="69"/>
      <c r="U28" s="27"/>
    </row>
    <row r="29" spans="1:21" s="26" customFormat="1" ht="27.75" customHeight="1">
      <c r="A29" s="11"/>
      <c r="B29" s="50">
        <v>1</v>
      </c>
      <c r="C29" s="90">
        <v>1</v>
      </c>
      <c r="D29" s="88" t="s">
        <v>32</v>
      </c>
      <c r="E29" s="89"/>
      <c r="F29" s="40"/>
      <c r="G29" s="79" t="s">
        <v>30</v>
      </c>
      <c r="H29" s="80"/>
      <c r="I29" s="66"/>
      <c r="J29" s="81">
        <f>+J36+J43+J50</f>
        <v>0</v>
      </c>
      <c r="K29" s="81">
        <f>+K36+K43+K50</f>
        <v>2095000000</v>
      </c>
      <c r="L29" s="81">
        <f>+L36+L43+L50</f>
        <v>0</v>
      </c>
      <c r="M29" s="66">
        <f>+I29+J29+K29+L29</f>
        <v>2095000000</v>
      </c>
      <c r="N29" s="81"/>
      <c r="O29" s="81"/>
      <c r="P29" s="81"/>
      <c r="Q29" s="66"/>
      <c r="R29" s="66">
        <f>+M29+Q29</f>
        <v>2095000000</v>
      </c>
      <c r="S29" s="69">
        <f>(M29/R29)*100</f>
        <v>100</v>
      </c>
      <c r="T29" s="72"/>
      <c r="U29" s="27"/>
    </row>
    <row r="30" spans="1:21" s="26" customFormat="1" ht="27.75" customHeight="1">
      <c r="A30" s="11"/>
      <c r="B30" s="50">
        <v>1</v>
      </c>
      <c r="C30" s="90">
        <v>1</v>
      </c>
      <c r="D30" s="88" t="s">
        <v>32</v>
      </c>
      <c r="E30" s="89"/>
      <c r="F30" s="40"/>
      <c r="G30" s="79" t="s">
        <v>31</v>
      </c>
      <c r="H30" s="80"/>
      <c r="I30" s="66"/>
      <c r="J30" s="81">
        <f>+J37+J44+J51</f>
        <v>63260211</v>
      </c>
      <c r="K30" s="81">
        <v>0</v>
      </c>
      <c r="L30" s="81">
        <f>+L37+L44+L51</f>
        <v>0</v>
      </c>
      <c r="M30" s="66">
        <f>+I30+J30+K30+L30</f>
        <v>63260211</v>
      </c>
      <c r="N30" s="81"/>
      <c r="O30" s="81"/>
      <c r="P30" s="81"/>
      <c r="Q30" s="66"/>
      <c r="R30" s="66">
        <f>+M30+Q30</f>
        <v>63260211</v>
      </c>
      <c r="S30" s="69">
        <f>(M30/R30)*100</f>
        <v>100</v>
      </c>
      <c r="T30" s="72"/>
      <c r="U30" s="27"/>
    </row>
    <row r="31" spans="1:21" s="26" customFormat="1" ht="27.75" customHeight="1">
      <c r="A31" s="11"/>
      <c r="B31" s="50">
        <v>1</v>
      </c>
      <c r="C31" s="90">
        <v>1</v>
      </c>
      <c r="D31" s="88" t="s">
        <v>32</v>
      </c>
      <c r="E31" s="89"/>
      <c r="F31" s="40"/>
      <c r="G31" s="79" t="s">
        <v>49</v>
      </c>
      <c r="H31" s="80"/>
      <c r="I31" s="66"/>
      <c r="J31" s="81">
        <f>+J38+J45+J52</f>
        <v>63260211</v>
      </c>
      <c r="K31" s="81">
        <v>0</v>
      </c>
      <c r="L31" s="81">
        <f>+L38+L45+L52</f>
        <v>0</v>
      </c>
      <c r="M31" s="66">
        <f>+I31+J31+K31+L31</f>
        <v>63260211</v>
      </c>
      <c r="N31" s="81"/>
      <c r="O31" s="81"/>
      <c r="P31" s="81"/>
      <c r="Q31" s="66"/>
      <c r="R31" s="66">
        <f>+M31+Q31</f>
        <v>63260211</v>
      </c>
      <c r="S31" s="69">
        <f>(M31/R31)*100</f>
        <v>100</v>
      </c>
      <c r="T31" s="72"/>
      <c r="U31" s="27"/>
    </row>
    <row r="32" spans="1:21" s="26" customFormat="1" ht="27.75" customHeight="1">
      <c r="A32" s="11"/>
      <c r="B32" s="50">
        <v>1</v>
      </c>
      <c r="C32" s="90">
        <v>1</v>
      </c>
      <c r="D32" s="88" t="s">
        <v>32</v>
      </c>
      <c r="E32" s="89"/>
      <c r="F32" s="40"/>
      <c r="G32" s="79" t="s">
        <v>50</v>
      </c>
      <c r="H32" s="80"/>
      <c r="I32" s="66"/>
      <c r="J32" s="81">
        <f>+J39+J46+J53</f>
        <v>58994669</v>
      </c>
      <c r="K32" s="81">
        <f>+K39+K46+K53</f>
        <v>0</v>
      </c>
      <c r="L32" s="81">
        <f>+L39+L46+L53</f>
        <v>0</v>
      </c>
      <c r="M32" s="66">
        <f>+I32+J32+K32+L32</f>
        <v>58994669</v>
      </c>
      <c r="N32" s="81"/>
      <c r="O32" s="81"/>
      <c r="P32" s="81"/>
      <c r="Q32" s="66"/>
      <c r="R32" s="66">
        <f>+M32+Q32</f>
        <v>58994669</v>
      </c>
      <c r="S32" s="69">
        <f>(M32/R32)*100</f>
        <v>100</v>
      </c>
      <c r="T32" s="72"/>
      <c r="U32" s="27"/>
    </row>
    <row r="33" spans="1:21" s="26" customFormat="1" ht="27.75" customHeight="1">
      <c r="A33" s="11"/>
      <c r="B33" s="50">
        <v>1</v>
      </c>
      <c r="C33" s="90">
        <v>1</v>
      </c>
      <c r="D33" s="88" t="s">
        <v>32</v>
      </c>
      <c r="E33" s="89"/>
      <c r="F33" s="40"/>
      <c r="G33" s="79" t="s">
        <v>52</v>
      </c>
      <c r="H33" s="80"/>
      <c r="I33" s="66"/>
      <c r="J33" s="66"/>
      <c r="K33" s="81"/>
      <c r="L33" s="81"/>
      <c r="M33" s="66">
        <f>(M32/M29)*100</f>
        <v>2.8159746539379475</v>
      </c>
      <c r="N33" s="81"/>
      <c r="O33" s="81"/>
      <c r="P33" s="81"/>
      <c r="Q33" s="66"/>
      <c r="R33" s="66">
        <f>(R32/R29)*100</f>
        <v>2.8159746539379475</v>
      </c>
      <c r="S33" s="69"/>
      <c r="T33" s="72"/>
      <c r="U33" s="27"/>
    </row>
    <row r="34" spans="1:21" s="26" customFormat="1" ht="27.75" customHeight="1">
      <c r="A34" s="11"/>
      <c r="B34" s="50">
        <v>1</v>
      </c>
      <c r="C34" s="90">
        <v>1</v>
      </c>
      <c r="D34" s="88" t="s">
        <v>32</v>
      </c>
      <c r="E34" s="89"/>
      <c r="F34" s="40"/>
      <c r="G34" s="79" t="s">
        <v>53</v>
      </c>
      <c r="H34" s="80"/>
      <c r="I34" s="66"/>
      <c r="J34" s="66">
        <f>(J32/J30)*100</f>
        <v>93.25714863644701</v>
      </c>
      <c r="K34" s="81"/>
      <c r="L34" s="81"/>
      <c r="M34" s="66">
        <f>(M32/M30)*100</f>
        <v>93.25714863644701</v>
      </c>
      <c r="N34" s="81"/>
      <c r="O34" s="81"/>
      <c r="P34" s="81"/>
      <c r="Q34" s="66"/>
      <c r="R34" s="66">
        <f>(R32/R30)*100</f>
        <v>93.25714863644701</v>
      </c>
      <c r="S34" s="69"/>
      <c r="T34" s="72"/>
      <c r="U34" s="27"/>
    </row>
    <row r="35" spans="1:21" s="26" customFormat="1" ht="62.25" customHeight="1">
      <c r="A35" s="11"/>
      <c r="B35" s="50">
        <v>1</v>
      </c>
      <c r="C35" s="91">
        <v>1</v>
      </c>
      <c r="D35" s="82" t="s">
        <v>32</v>
      </c>
      <c r="E35" s="89">
        <v>230</v>
      </c>
      <c r="F35" s="40"/>
      <c r="G35" s="83" t="s">
        <v>34</v>
      </c>
      <c r="H35" s="80"/>
      <c r="I35" s="66"/>
      <c r="J35" s="81"/>
      <c r="K35" s="81"/>
      <c r="L35" s="81"/>
      <c r="M35" s="66"/>
      <c r="N35" s="81"/>
      <c r="O35" s="81"/>
      <c r="P35" s="81"/>
      <c r="Q35" s="66"/>
      <c r="R35" s="66"/>
      <c r="S35" s="69"/>
      <c r="T35" s="72"/>
      <c r="U35" s="27"/>
    </row>
    <row r="36" spans="1:21" s="26" customFormat="1" ht="27.75" customHeight="1">
      <c r="A36" s="11"/>
      <c r="B36" s="50">
        <v>1</v>
      </c>
      <c r="C36" s="90">
        <v>1</v>
      </c>
      <c r="D36" s="88" t="s">
        <v>32</v>
      </c>
      <c r="E36" s="89">
        <v>230</v>
      </c>
      <c r="F36" s="40"/>
      <c r="G36" s="79" t="s">
        <v>30</v>
      </c>
      <c r="H36" s="80"/>
      <c r="I36" s="66"/>
      <c r="J36" s="81"/>
      <c r="K36" s="81">
        <v>2095000000</v>
      </c>
      <c r="L36" s="81"/>
      <c r="M36" s="66">
        <f>+I36+J36+K36+L36</f>
        <v>2095000000</v>
      </c>
      <c r="N36" s="81"/>
      <c r="O36" s="81"/>
      <c r="P36" s="81"/>
      <c r="Q36" s="66"/>
      <c r="R36" s="66">
        <f>+M36+Q36</f>
        <v>2095000000</v>
      </c>
      <c r="S36" s="69">
        <f>(M36/R36)*100</f>
        <v>100</v>
      </c>
      <c r="T36" s="72"/>
      <c r="U36" s="27"/>
    </row>
    <row r="37" spans="1:21" s="26" customFormat="1" ht="27.75" customHeight="1">
      <c r="A37" s="11"/>
      <c r="B37" s="50">
        <v>1</v>
      </c>
      <c r="C37" s="90">
        <v>1</v>
      </c>
      <c r="D37" s="88" t="s">
        <v>32</v>
      </c>
      <c r="E37" s="89">
        <v>230</v>
      </c>
      <c r="F37" s="40"/>
      <c r="G37" s="79" t="s">
        <v>31</v>
      </c>
      <c r="H37" s="80"/>
      <c r="I37" s="66"/>
      <c r="J37" s="81">
        <v>53570339</v>
      </c>
      <c r="K37" s="81"/>
      <c r="L37" s="81"/>
      <c r="M37" s="66">
        <f>+I37+J37+K37+L37</f>
        <v>53570339</v>
      </c>
      <c r="N37" s="81"/>
      <c r="O37" s="81"/>
      <c r="P37" s="81"/>
      <c r="Q37" s="66">
        <f>+N37+O37+P37</f>
        <v>0</v>
      </c>
      <c r="R37" s="66">
        <f>+M37+Q37</f>
        <v>53570339</v>
      </c>
      <c r="S37" s="69">
        <f>(M37/R37)*100</f>
        <v>100</v>
      </c>
      <c r="T37" s="72"/>
      <c r="U37" s="27"/>
    </row>
    <row r="38" spans="1:21" s="26" customFormat="1" ht="27.75" customHeight="1">
      <c r="A38" s="11"/>
      <c r="B38" s="50">
        <v>1</v>
      </c>
      <c r="C38" s="90">
        <v>1</v>
      </c>
      <c r="D38" s="88" t="s">
        <v>32</v>
      </c>
      <c r="E38" s="89">
        <v>230</v>
      </c>
      <c r="F38" s="40"/>
      <c r="G38" s="79" t="s">
        <v>49</v>
      </c>
      <c r="H38" s="80"/>
      <c r="I38" s="66"/>
      <c r="J38" s="81">
        <v>53570339</v>
      </c>
      <c r="K38" s="81"/>
      <c r="L38" s="81"/>
      <c r="M38" s="66">
        <f>+I38+J38+K38+L38</f>
        <v>53570339</v>
      </c>
      <c r="N38" s="81"/>
      <c r="O38" s="81"/>
      <c r="P38" s="81"/>
      <c r="Q38" s="66">
        <f>+N38+O38+P38</f>
        <v>0</v>
      </c>
      <c r="R38" s="66">
        <f>+M38+Q38</f>
        <v>53570339</v>
      </c>
      <c r="S38" s="69">
        <f>(M38/R38)*100</f>
        <v>100</v>
      </c>
      <c r="T38" s="72"/>
      <c r="U38" s="27"/>
    </row>
    <row r="39" spans="1:21" s="26" customFormat="1" ht="27.75" customHeight="1">
      <c r="A39" s="11"/>
      <c r="B39" s="50">
        <v>1</v>
      </c>
      <c r="C39" s="90">
        <v>1</v>
      </c>
      <c r="D39" s="88" t="s">
        <v>32</v>
      </c>
      <c r="E39" s="89">
        <v>230</v>
      </c>
      <c r="F39" s="40"/>
      <c r="G39" s="79" t="s">
        <v>50</v>
      </c>
      <c r="H39" s="80"/>
      <c r="I39" s="66"/>
      <c r="J39" s="81">
        <v>49955388</v>
      </c>
      <c r="K39" s="81"/>
      <c r="L39" s="81"/>
      <c r="M39" s="66">
        <f>+I39+J39+K39+L39</f>
        <v>49955388</v>
      </c>
      <c r="N39" s="81"/>
      <c r="O39" s="81"/>
      <c r="P39" s="81"/>
      <c r="Q39" s="66">
        <f>+N39+O39+P39</f>
        <v>0</v>
      </c>
      <c r="R39" s="66">
        <f>+M39+Q39</f>
        <v>49955388</v>
      </c>
      <c r="S39" s="69">
        <f>(M39/R39)*100</f>
        <v>100</v>
      </c>
      <c r="T39" s="72"/>
      <c r="U39" s="27"/>
    </row>
    <row r="40" spans="1:21" s="26" customFormat="1" ht="27.75" customHeight="1">
      <c r="A40" s="11"/>
      <c r="B40" s="50">
        <v>1</v>
      </c>
      <c r="C40" s="90">
        <v>1</v>
      </c>
      <c r="D40" s="88" t="s">
        <v>32</v>
      </c>
      <c r="E40" s="89">
        <v>230</v>
      </c>
      <c r="F40" s="40"/>
      <c r="G40" s="79" t="s">
        <v>52</v>
      </c>
      <c r="H40" s="80"/>
      <c r="I40" s="66"/>
      <c r="J40" s="81"/>
      <c r="K40" s="81">
        <f>K39/K36*100</f>
        <v>0</v>
      </c>
      <c r="L40" s="81"/>
      <c r="M40" s="66">
        <f>(M39/M36)*100</f>
        <v>2.3845053937947496</v>
      </c>
      <c r="N40" s="81"/>
      <c r="O40" s="81"/>
      <c r="P40" s="81"/>
      <c r="Q40" s="66"/>
      <c r="R40" s="66">
        <f>(R39/R36)*100</f>
        <v>2.3845053937947496</v>
      </c>
      <c r="S40" s="69"/>
      <c r="T40" s="72"/>
      <c r="U40" s="27"/>
    </row>
    <row r="41" spans="1:21" s="26" customFormat="1" ht="27.75" customHeight="1">
      <c r="A41" s="11"/>
      <c r="B41" s="50">
        <v>1</v>
      </c>
      <c r="C41" s="90">
        <v>1</v>
      </c>
      <c r="D41" s="88" t="s">
        <v>32</v>
      </c>
      <c r="E41" s="89">
        <v>230</v>
      </c>
      <c r="F41" s="40"/>
      <c r="G41" s="79" t="s">
        <v>53</v>
      </c>
      <c r="H41" s="80"/>
      <c r="I41" s="66"/>
      <c r="J41" s="81">
        <f>(J39/J37)*100</f>
        <v>93.2519542204129</v>
      </c>
      <c r="K41" s="81"/>
      <c r="L41" s="81"/>
      <c r="M41" s="66">
        <f>(M39/M37)*100</f>
        <v>93.2519542204129</v>
      </c>
      <c r="N41" s="81"/>
      <c r="O41" s="81"/>
      <c r="P41" s="81"/>
      <c r="Q41" s="66"/>
      <c r="R41" s="66">
        <f>(R39/R37)*100</f>
        <v>93.2519542204129</v>
      </c>
      <c r="S41" s="69"/>
      <c r="T41" s="72"/>
      <c r="U41" s="27"/>
    </row>
    <row r="42" spans="1:21" s="26" customFormat="1" ht="77.25" customHeight="1">
      <c r="A42" s="11"/>
      <c r="B42" s="50">
        <v>1</v>
      </c>
      <c r="C42" s="91">
        <v>1</v>
      </c>
      <c r="D42" s="82" t="s">
        <v>32</v>
      </c>
      <c r="E42" s="89">
        <v>233</v>
      </c>
      <c r="F42" s="40"/>
      <c r="G42" s="83" t="s">
        <v>35</v>
      </c>
      <c r="H42" s="80"/>
      <c r="I42" s="66"/>
      <c r="J42" s="81"/>
      <c r="K42" s="81"/>
      <c r="L42" s="81"/>
      <c r="M42" s="66"/>
      <c r="N42" s="81"/>
      <c r="O42" s="81"/>
      <c r="P42" s="81"/>
      <c r="Q42" s="66"/>
      <c r="R42" s="66"/>
      <c r="S42" s="69"/>
      <c r="T42" s="72"/>
      <c r="U42" s="27"/>
    </row>
    <row r="43" spans="1:21" s="26" customFormat="1" ht="27.75" customHeight="1">
      <c r="A43" s="11"/>
      <c r="B43" s="50">
        <v>1</v>
      </c>
      <c r="C43" s="90">
        <v>1</v>
      </c>
      <c r="D43" s="88" t="s">
        <v>32</v>
      </c>
      <c r="E43" s="89">
        <v>233</v>
      </c>
      <c r="F43" s="40"/>
      <c r="G43" s="79" t="s">
        <v>30</v>
      </c>
      <c r="H43" s="80"/>
      <c r="I43" s="66"/>
      <c r="J43" s="81"/>
      <c r="K43" s="81"/>
      <c r="L43" s="81"/>
      <c r="M43" s="66"/>
      <c r="N43" s="81"/>
      <c r="O43" s="81"/>
      <c r="P43" s="81"/>
      <c r="Q43" s="66"/>
      <c r="R43" s="66"/>
      <c r="S43" s="69"/>
      <c r="T43" s="72"/>
      <c r="U43" s="27"/>
    </row>
    <row r="44" spans="1:21" s="26" customFormat="1" ht="27.75" customHeight="1">
      <c r="A44" s="11"/>
      <c r="B44" s="50">
        <v>1</v>
      </c>
      <c r="C44" s="90">
        <v>1</v>
      </c>
      <c r="D44" s="88" t="s">
        <v>32</v>
      </c>
      <c r="E44" s="89">
        <v>233</v>
      </c>
      <c r="F44" s="40"/>
      <c r="G44" s="79" t="s">
        <v>31</v>
      </c>
      <c r="H44" s="80"/>
      <c r="I44" s="66"/>
      <c r="J44" s="81">
        <v>7938947</v>
      </c>
      <c r="K44" s="81"/>
      <c r="L44" s="81"/>
      <c r="M44" s="66">
        <f>+I44+J44+K44+L44</f>
        <v>7938947</v>
      </c>
      <c r="N44" s="81"/>
      <c r="O44" s="81"/>
      <c r="P44" s="81"/>
      <c r="Q44" s="66">
        <f>+N44+O44+P44</f>
        <v>0</v>
      </c>
      <c r="R44" s="66">
        <f>+M44+Q44</f>
        <v>7938947</v>
      </c>
      <c r="S44" s="69">
        <f>(M44/R44)*100</f>
        <v>100</v>
      </c>
      <c r="T44" s="72"/>
      <c r="U44" s="27"/>
    </row>
    <row r="45" spans="1:21" s="26" customFormat="1" ht="27.75" customHeight="1">
      <c r="A45" s="11"/>
      <c r="B45" s="50">
        <v>1</v>
      </c>
      <c r="C45" s="90">
        <v>1</v>
      </c>
      <c r="D45" s="88" t="s">
        <v>32</v>
      </c>
      <c r="E45" s="89">
        <v>233</v>
      </c>
      <c r="F45" s="40"/>
      <c r="G45" s="79" t="s">
        <v>49</v>
      </c>
      <c r="H45" s="80"/>
      <c r="I45" s="66"/>
      <c r="J45" s="81">
        <v>7938947</v>
      </c>
      <c r="K45" s="81"/>
      <c r="L45" s="81"/>
      <c r="M45" s="66">
        <f>+I45+J45+K45+L45</f>
        <v>7938947</v>
      </c>
      <c r="N45" s="81"/>
      <c r="O45" s="81"/>
      <c r="P45" s="81"/>
      <c r="Q45" s="66">
        <f>+N45+O45+P45</f>
        <v>0</v>
      </c>
      <c r="R45" s="66">
        <f>+M45+Q45</f>
        <v>7938947</v>
      </c>
      <c r="S45" s="69">
        <f>(M45/R45)*100</f>
        <v>100</v>
      </c>
      <c r="T45" s="72"/>
      <c r="U45" s="27"/>
    </row>
    <row r="46" spans="1:21" s="26" customFormat="1" ht="27.75" customHeight="1">
      <c r="A46" s="11"/>
      <c r="B46" s="50">
        <v>1</v>
      </c>
      <c r="C46" s="90">
        <v>1</v>
      </c>
      <c r="D46" s="88" t="s">
        <v>32</v>
      </c>
      <c r="E46" s="89">
        <v>233</v>
      </c>
      <c r="F46" s="40"/>
      <c r="G46" s="79" t="s">
        <v>50</v>
      </c>
      <c r="H46" s="80"/>
      <c r="I46" s="66"/>
      <c r="J46" s="81">
        <v>7689122</v>
      </c>
      <c r="K46" s="81"/>
      <c r="L46" s="81"/>
      <c r="M46" s="66">
        <f>+I46+J46+K46+L46</f>
        <v>7689122</v>
      </c>
      <c r="N46" s="81"/>
      <c r="O46" s="81"/>
      <c r="P46" s="81"/>
      <c r="Q46" s="66">
        <f>+N46+O46+P46</f>
        <v>0</v>
      </c>
      <c r="R46" s="66">
        <f>+M46+Q46</f>
        <v>7689122</v>
      </c>
      <c r="S46" s="69">
        <f>(M46/R46)*100</f>
        <v>100</v>
      </c>
      <c r="T46" s="72"/>
      <c r="U46" s="27"/>
    </row>
    <row r="47" spans="1:21" s="26" customFormat="1" ht="27.75" customHeight="1">
      <c r="A47" s="11"/>
      <c r="B47" s="50">
        <v>1</v>
      </c>
      <c r="C47" s="90">
        <v>1</v>
      </c>
      <c r="D47" s="88" t="s">
        <v>32</v>
      </c>
      <c r="E47" s="89">
        <v>233</v>
      </c>
      <c r="F47" s="40"/>
      <c r="G47" s="79" t="s">
        <v>52</v>
      </c>
      <c r="H47" s="80"/>
      <c r="I47" s="66"/>
      <c r="J47" s="81"/>
      <c r="K47" s="81"/>
      <c r="L47" s="81"/>
      <c r="M47" s="66"/>
      <c r="N47" s="81"/>
      <c r="O47" s="81"/>
      <c r="P47" s="81"/>
      <c r="Q47" s="66"/>
      <c r="R47" s="66"/>
      <c r="S47" s="69"/>
      <c r="T47" s="72"/>
      <c r="U47" s="27"/>
    </row>
    <row r="48" spans="1:21" s="26" customFormat="1" ht="27.75" customHeight="1">
      <c r="A48" s="11"/>
      <c r="B48" s="50">
        <v>1</v>
      </c>
      <c r="C48" s="90">
        <v>1</v>
      </c>
      <c r="D48" s="88" t="s">
        <v>32</v>
      </c>
      <c r="E48" s="89">
        <v>233</v>
      </c>
      <c r="F48" s="40"/>
      <c r="G48" s="79" t="s">
        <v>53</v>
      </c>
      <c r="H48" s="80"/>
      <c r="I48" s="66"/>
      <c r="J48" s="81">
        <f>(J46/J44)*100</f>
        <v>96.85317208944713</v>
      </c>
      <c r="K48" s="81"/>
      <c r="L48" s="81"/>
      <c r="M48" s="66">
        <f>(M46/M44)*100</f>
        <v>96.85317208944713</v>
      </c>
      <c r="N48" s="81"/>
      <c r="O48" s="81"/>
      <c r="P48" s="81"/>
      <c r="Q48" s="66"/>
      <c r="R48" s="66">
        <f>(R46/R44)*100</f>
        <v>96.85317208944713</v>
      </c>
      <c r="S48" s="69"/>
      <c r="T48" s="72"/>
      <c r="U48" s="27"/>
    </row>
    <row r="49" spans="1:21" s="26" customFormat="1" ht="53.25" customHeight="1">
      <c r="A49" s="11"/>
      <c r="B49" s="50">
        <v>1</v>
      </c>
      <c r="C49" s="91">
        <v>1</v>
      </c>
      <c r="D49" s="82" t="s">
        <v>32</v>
      </c>
      <c r="E49" s="89">
        <v>234</v>
      </c>
      <c r="F49" s="40"/>
      <c r="G49" s="83" t="s">
        <v>36</v>
      </c>
      <c r="H49" s="80"/>
      <c r="I49" s="66"/>
      <c r="J49" s="81"/>
      <c r="K49" s="81"/>
      <c r="L49" s="81"/>
      <c r="M49" s="66"/>
      <c r="N49" s="81"/>
      <c r="O49" s="81"/>
      <c r="P49" s="81"/>
      <c r="Q49" s="66"/>
      <c r="R49" s="66"/>
      <c r="S49" s="69"/>
      <c r="T49" s="72"/>
      <c r="U49" s="27"/>
    </row>
    <row r="50" spans="1:21" s="26" customFormat="1" ht="27.75" customHeight="1">
      <c r="A50" s="11"/>
      <c r="B50" s="50">
        <v>1</v>
      </c>
      <c r="C50" s="90">
        <v>1</v>
      </c>
      <c r="D50" s="88" t="s">
        <v>32</v>
      </c>
      <c r="E50" s="89">
        <v>234</v>
      </c>
      <c r="F50" s="40"/>
      <c r="G50" s="79" t="s">
        <v>30</v>
      </c>
      <c r="H50" s="80"/>
      <c r="I50" s="66"/>
      <c r="J50" s="81"/>
      <c r="K50" s="81"/>
      <c r="L50" s="81"/>
      <c r="M50" s="66"/>
      <c r="N50" s="81"/>
      <c r="O50" s="81"/>
      <c r="P50" s="81"/>
      <c r="Q50" s="66"/>
      <c r="R50" s="66"/>
      <c r="S50" s="69"/>
      <c r="T50" s="72"/>
      <c r="U50" s="27"/>
    </row>
    <row r="51" spans="1:21" s="26" customFormat="1" ht="27.75" customHeight="1">
      <c r="A51" s="11"/>
      <c r="B51" s="50">
        <v>1</v>
      </c>
      <c r="C51" s="90">
        <v>1</v>
      </c>
      <c r="D51" s="88" t="s">
        <v>32</v>
      </c>
      <c r="E51" s="89">
        <v>234</v>
      </c>
      <c r="F51" s="40"/>
      <c r="G51" s="79" t="s">
        <v>31</v>
      </c>
      <c r="H51" s="80"/>
      <c r="I51" s="66"/>
      <c r="J51" s="81">
        <v>1750925</v>
      </c>
      <c r="K51" s="81"/>
      <c r="L51" s="81"/>
      <c r="M51" s="66">
        <f>+I51+J51+K51+L51</f>
        <v>1750925</v>
      </c>
      <c r="N51" s="81"/>
      <c r="O51" s="81"/>
      <c r="P51" s="81"/>
      <c r="Q51" s="66">
        <f>+N51+O51+P51</f>
        <v>0</v>
      </c>
      <c r="R51" s="66">
        <f>+M51+Q51</f>
        <v>1750925</v>
      </c>
      <c r="S51" s="69">
        <f>(M51/R51)*100</f>
        <v>100</v>
      </c>
      <c r="T51" s="72"/>
      <c r="U51" s="27"/>
    </row>
    <row r="52" spans="1:21" s="26" customFormat="1" ht="27.75" customHeight="1">
      <c r="A52" s="11"/>
      <c r="B52" s="50">
        <v>1</v>
      </c>
      <c r="C52" s="90">
        <v>1</v>
      </c>
      <c r="D52" s="88" t="s">
        <v>32</v>
      </c>
      <c r="E52" s="89">
        <v>234</v>
      </c>
      <c r="F52" s="40"/>
      <c r="G52" s="79" t="s">
        <v>49</v>
      </c>
      <c r="H52" s="80"/>
      <c r="I52" s="66"/>
      <c r="J52" s="81">
        <v>1750925</v>
      </c>
      <c r="K52" s="81"/>
      <c r="L52" s="81"/>
      <c r="M52" s="66">
        <f>+I52+J52+K52+L52</f>
        <v>1750925</v>
      </c>
      <c r="N52" s="81"/>
      <c r="O52" s="81"/>
      <c r="P52" s="81"/>
      <c r="Q52" s="66">
        <f>+N52+O52+P52</f>
        <v>0</v>
      </c>
      <c r="R52" s="66">
        <f>+M52+Q52</f>
        <v>1750925</v>
      </c>
      <c r="S52" s="69">
        <f>(M52/R52)*100</f>
        <v>100</v>
      </c>
      <c r="T52" s="72"/>
      <c r="U52" s="27"/>
    </row>
    <row r="53" spans="1:21" s="26" customFormat="1" ht="27.75" customHeight="1">
      <c r="A53" s="11"/>
      <c r="B53" s="50">
        <v>1</v>
      </c>
      <c r="C53" s="90">
        <v>1</v>
      </c>
      <c r="D53" s="88" t="s">
        <v>32</v>
      </c>
      <c r="E53" s="89">
        <v>234</v>
      </c>
      <c r="F53" s="40"/>
      <c r="G53" s="79" t="s">
        <v>50</v>
      </c>
      <c r="H53" s="80"/>
      <c r="I53" s="66"/>
      <c r="J53" s="81">
        <v>1350159</v>
      </c>
      <c r="K53" s="81"/>
      <c r="L53" s="81"/>
      <c r="M53" s="66">
        <f>+I53+J53+K53+L53</f>
        <v>1350159</v>
      </c>
      <c r="N53" s="81"/>
      <c r="O53" s="81"/>
      <c r="P53" s="81"/>
      <c r="Q53" s="66">
        <f>+N53+O53+P53</f>
        <v>0</v>
      </c>
      <c r="R53" s="66">
        <f>+M53+Q53</f>
        <v>1350159</v>
      </c>
      <c r="S53" s="69">
        <f>(M53/R53)*100</f>
        <v>100</v>
      </c>
      <c r="T53" s="72"/>
      <c r="U53" s="27"/>
    </row>
    <row r="54" spans="1:21" s="26" customFormat="1" ht="27.75" customHeight="1">
      <c r="A54" s="11"/>
      <c r="B54" s="50">
        <v>1</v>
      </c>
      <c r="C54" s="90">
        <v>1</v>
      </c>
      <c r="D54" s="88" t="s">
        <v>32</v>
      </c>
      <c r="E54" s="89">
        <v>234</v>
      </c>
      <c r="F54" s="40"/>
      <c r="G54" s="79" t="s">
        <v>52</v>
      </c>
      <c r="H54" s="80"/>
      <c r="I54" s="66"/>
      <c r="J54" s="81"/>
      <c r="K54" s="81"/>
      <c r="L54" s="81"/>
      <c r="M54" s="66"/>
      <c r="N54" s="81"/>
      <c r="O54" s="81"/>
      <c r="P54" s="81"/>
      <c r="Q54" s="66"/>
      <c r="R54" s="66"/>
      <c r="S54" s="69"/>
      <c r="T54" s="72"/>
      <c r="U54" s="27"/>
    </row>
    <row r="55" spans="1:21" s="26" customFormat="1" ht="27.75" customHeight="1">
      <c r="A55" s="11"/>
      <c r="B55" s="50">
        <v>1</v>
      </c>
      <c r="C55" s="90">
        <v>1</v>
      </c>
      <c r="D55" s="88" t="s">
        <v>32</v>
      </c>
      <c r="E55" s="89">
        <v>234</v>
      </c>
      <c r="F55" s="40"/>
      <c r="G55" s="79" t="s">
        <v>53</v>
      </c>
      <c r="H55" s="80"/>
      <c r="I55" s="66"/>
      <c r="J55" s="81">
        <f>(J53/J51)*100</f>
        <v>77.11118408841041</v>
      </c>
      <c r="K55" s="81"/>
      <c r="L55" s="81"/>
      <c r="M55" s="66">
        <f>(M53/M51)*100</f>
        <v>77.11118408841041</v>
      </c>
      <c r="N55" s="81"/>
      <c r="O55" s="81"/>
      <c r="P55" s="81"/>
      <c r="Q55" s="66"/>
      <c r="R55" s="66">
        <f>(R53/R51)*100</f>
        <v>77.11118408841041</v>
      </c>
      <c r="S55" s="69"/>
      <c r="T55" s="72"/>
      <c r="U55" s="27"/>
    </row>
    <row r="56" spans="1:21" s="26" customFormat="1" ht="27.75" customHeight="1">
      <c r="A56" s="11"/>
      <c r="B56" s="50">
        <v>1</v>
      </c>
      <c r="C56" s="90">
        <v>2</v>
      </c>
      <c r="D56" s="88"/>
      <c r="E56" s="89"/>
      <c r="F56" s="40"/>
      <c r="G56" s="79" t="s">
        <v>37</v>
      </c>
      <c r="H56" s="80"/>
      <c r="I56" s="66"/>
      <c r="J56" s="81"/>
      <c r="K56" s="81"/>
      <c r="L56" s="81"/>
      <c r="M56" s="66"/>
      <c r="N56" s="81"/>
      <c r="O56" s="81"/>
      <c r="P56" s="81"/>
      <c r="Q56" s="66"/>
      <c r="R56" s="66"/>
      <c r="S56" s="69"/>
      <c r="T56" s="72"/>
      <c r="U56" s="27"/>
    </row>
    <row r="57" spans="1:21" s="26" customFormat="1" ht="27.75" customHeight="1">
      <c r="A57" s="11"/>
      <c r="B57" s="50">
        <v>1</v>
      </c>
      <c r="C57" s="90">
        <v>2</v>
      </c>
      <c r="D57" s="88"/>
      <c r="E57" s="89"/>
      <c r="F57" s="40"/>
      <c r="G57" s="79" t="s">
        <v>30</v>
      </c>
      <c r="H57" s="80"/>
      <c r="I57" s="66"/>
      <c r="J57" s="81">
        <f>+J64</f>
        <v>33193901</v>
      </c>
      <c r="K57" s="81"/>
      <c r="L57" s="81">
        <f>+L64</f>
        <v>200000</v>
      </c>
      <c r="M57" s="66">
        <f>I57+J57+K57+L57</f>
        <v>33393901</v>
      </c>
      <c r="N57" s="81"/>
      <c r="O57" s="81"/>
      <c r="P57" s="81"/>
      <c r="Q57" s="66"/>
      <c r="R57" s="66">
        <f>SUM(Q57,M57)</f>
        <v>33393901</v>
      </c>
      <c r="S57" s="69">
        <f>(M57/R57)*100</f>
        <v>100</v>
      </c>
      <c r="T57" s="72"/>
      <c r="U57" s="27"/>
    </row>
    <row r="58" spans="1:21" s="26" customFormat="1" ht="27.75" customHeight="1">
      <c r="A58" s="11"/>
      <c r="B58" s="50">
        <v>1</v>
      </c>
      <c r="C58" s="90">
        <v>2</v>
      </c>
      <c r="D58" s="88"/>
      <c r="E58" s="89"/>
      <c r="F58" s="40"/>
      <c r="G58" s="79" t="s">
        <v>31</v>
      </c>
      <c r="H58" s="80"/>
      <c r="I58" s="66"/>
      <c r="J58" s="81">
        <f>+J65</f>
        <v>32710928</v>
      </c>
      <c r="K58" s="81"/>
      <c r="L58" s="81">
        <f>+L65</f>
        <v>10912550</v>
      </c>
      <c r="M58" s="66">
        <f>I58+J58+K58+L58</f>
        <v>43623478</v>
      </c>
      <c r="N58" s="81"/>
      <c r="O58" s="81"/>
      <c r="P58" s="81"/>
      <c r="Q58" s="66"/>
      <c r="R58" s="66">
        <f>SUM(Q58,M58)</f>
        <v>43623478</v>
      </c>
      <c r="S58" s="69">
        <f>(M58/R58)*100</f>
        <v>100</v>
      </c>
      <c r="T58" s="72"/>
      <c r="U58" s="27"/>
    </row>
    <row r="59" spans="1:21" s="26" customFormat="1" ht="27.75" customHeight="1">
      <c r="A59" s="11"/>
      <c r="B59" s="50">
        <v>1</v>
      </c>
      <c r="C59" s="90">
        <v>2</v>
      </c>
      <c r="D59" s="88"/>
      <c r="E59" s="89"/>
      <c r="F59" s="40"/>
      <c r="G59" s="79" t="s">
        <v>49</v>
      </c>
      <c r="H59" s="80"/>
      <c r="I59" s="66"/>
      <c r="J59" s="81">
        <f>+J66</f>
        <v>32710928</v>
      </c>
      <c r="K59" s="81"/>
      <c r="L59" s="81">
        <f>+L66</f>
        <v>10912550</v>
      </c>
      <c r="M59" s="66">
        <f>I59+J59+K59+L59</f>
        <v>43623478</v>
      </c>
      <c r="N59" s="81"/>
      <c r="O59" s="81"/>
      <c r="P59" s="81"/>
      <c r="Q59" s="66"/>
      <c r="R59" s="66">
        <f>SUM(Q59,M59)</f>
        <v>43623478</v>
      </c>
      <c r="S59" s="69">
        <f>(M59/R59)*100</f>
        <v>100</v>
      </c>
      <c r="T59" s="72"/>
      <c r="U59" s="27"/>
    </row>
    <row r="60" spans="1:21" s="26" customFormat="1" ht="27.75" customHeight="1">
      <c r="A60" s="11"/>
      <c r="B60" s="50">
        <v>1</v>
      </c>
      <c r="C60" s="90">
        <v>2</v>
      </c>
      <c r="D60" s="88"/>
      <c r="E60" s="89"/>
      <c r="F60" s="40"/>
      <c r="G60" s="79" t="s">
        <v>50</v>
      </c>
      <c r="H60" s="80"/>
      <c r="I60" s="66"/>
      <c r="J60" s="81">
        <f>+J67</f>
        <v>28730124</v>
      </c>
      <c r="K60" s="81"/>
      <c r="L60" s="81">
        <f>+L67</f>
        <v>10803228</v>
      </c>
      <c r="M60" s="66">
        <f>I60+J60+K60+L60</f>
        <v>39533352</v>
      </c>
      <c r="N60" s="81"/>
      <c r="O60" s="81"/>
      <c r="P60" s="81"/>
      <c r="Q60" s="66"/>
      <c r="R60" s="66">
        <f>SUM(Q60,M60)</f>
        <v>39533352</v>
      </c>
      <c r="S60" s="69">
        <f>(M60/R60)*100</f>
        <v>100</v>
      </c>
      <c r="T60" s="72"/>
      <c r="U60" s="27"/>
    </row>
    <row r="61" spans="1:21" s="26" customFormat="1" ht="27.75" customHeight="1">
      <c r="A61" s="11"/>
      <c r="B61" s="50">
        <v>1</v>
      </c>
      <c r="C61" s="90">
        <v>2</v>
      </c>
      <c r="D61" s="88"/>
      <c r="E61" s="89"/>
      <c r="F61" s="40"/>
      <c r="G61" s="79" t="s">
        <v>52</v>
      </c>
      <c r="H61" s="80"/>
      <c r="I61" s="66"/>
      <c r="J61" s="81">
        <f>(J60/J57)*100</f>
        <v>86.55241816862682</v>
      </c>
      <c r="K61" s="81"/>
      <c r="L61" s="81">
        <f>(L60/L57)*100</f>
        <v>5401.614</v>
      </c>
      <c r="M61" s="66">
        <f>(M60/M57)*100</f>
        <v>118.38494699975304</v>
      </c>
      <c r="N61" s="81"/>
      <c r="O61" s="81"/>
      <c r="P61" s="81"/>
      <c r="Q61" s="66"/>
      <c r="R61" s="66">
        <f>(R60/R57)*100</f>
        <v>118.38494699975304</v>
      </c>
      <c r="S61" s="69"/>
      <c r="T61" s="72"/>
      <c r="U61" s="27"/>
    </row>
    <row r="62" spans="1:21" s="26" customFormat="1" ht="27.75" customHeight="1">
      <c r="A62" s="11"/>
      <c r="B62" s="50">
        <v>1</v>
      </c>
      <c r="C62" s="90">
        <v>2</v>
      </c>
      <c r="D62" s="88"/>
      <c r="E62" s="89"/>
      <c r="F62" s="40"/>
      <c r="G62" s="79" t="s">
        <v>53</v>
      </c>
      <c r="H62" s="80"/>
      <c r="I62" s="66"/>
      <c r="J62" s="81">
        <f>(J60/J58)*100</f>
        <v>87.83035443078839</v>
      </c>
      <c r="K62" s="81"/>
      <c r="L62" s="81">
        <f>(L60/L58)*100</f>
        <v>98.99819932096531</v>
      </c>
      <c r="M62" s="66">
        <f>(M60/M58)*100</f>
        <v>90.62402589724735</v>
      </c>
      <c r="N62" s="81"/>
      <c r="O62" s="81"/>
      <c r="P62" s="81"/>
      <c r="Q62" s="66"/>
      <c r="R62" s="66">
        <f>(R60/R58)*100</f>
        <v>90.62402589724735</v>
      </c>
      <c r="S62" s="69"/>
      <c r="T62" s="72"/>
      <c r="U62" s="27"/>
    </row>
    <row r="63" spans="1:21" s="26" customFormat="1" ht="60" customHeight="1">
      <c r="A63" s="11"/>
      <c r="B63" s="50">
        <v>1</v>
      </c>
      <c r="C63" s="91">
        <v>2</v>
      </c>
      <c r="D63" s="82" t="s">
        <v>38</v>
      </c>
      <c r="E63" s="89"/>
      <c r="F63" s="40"/>
      <c r="G63" s="83" t="s">
        <v>39</v>
      </c>
      <c r="H63" s="80"/>
      <c r="I63" s="66"/>
      <c r="J63" s="81"/>
      <c r="K63" s="81"/>
      <c r="L63" s="81"/>
      <c r="M63" s="66"/>
      <c r="N63" s="81"/>
      <c r="O63" s="81"/>
      <c r="P63" s="81"/>
      <c r="Q63" s="66"/>
      <c r="R63" s="66"/>
      <c r="S63" s="69"/>
      <c r="T63" s="72"/>
      <c r="U63" s="27"/>
    </row>
    <row r="64" spans="1:21" s="26" customFormat="1" ht="27.75" customHeight="1">
      <c r="A64" s="11"/>
      <c r="B64" s="50">
        <v>1</v>
      </c>
      <c r="C64" s="90">
        <v>2</v>
      </c>
      <c r="D64" s="88" t="s">
        <v>38</v>
      </c>
      <c r="E64" s="89"/>
      <c r="F64" s="40"/>
      <c r="G64" s="79" t="s">
        <v>30</v>
      </c>
      <c r="H64" s="80"/>
      <c r="I64" s="66"/>
      <c r="J64" s="81">
        <f>+J71</f>
        <v>33193901</v>
      </c>
      <c r="K64" s="81"/>
      <c r="L64" s="81">
        <f>+L71</f>
        <v>200000</v>
      </c>
      <c r="M64" s="66">
        <f>I64+J64+K64+L64</f>
        <v>33393901</v>
      </c>
      <c r="N64" s="81"/>
      <c r="O64" s="81"/>
      <c r="P64" s="81"/>
      <c r="Q64" s="66"/>
      <c r="R64" s="66">
        <f>SUM(Q64,M64)</f>
        <v>33393901</v>
      </c>
      <c r="S64" s="69">
        <f>(M64/R64)*100</f>
        <v>100</v>
      </c>
      <c r="T64" s="72"/>
      <c r="U64" s="27"/>
    </row>
    <row r="65" spans="1:21" s="26" customFormat="1" ht="27.75" customHeight="1">
      <c r="A65" s="11"/>
      <c r="B65" s="50">
        <v>1</v>
      </c>
      <c r="C65" s="90">
        <v>2</v>
      </c>
      <c r="D65" s="88" t="s">
        <v>38</v>
      </c>
      <c r="E65" s="89"/>
      <c r="F65" s="40"/>
      <c r="G65" s="79" t="s">
        <v>31</v>
      </c>
      <c r="H65" s="80"/>
      <c r="I65" s="66"/>
      <c r="J65" s="81">
        <f>+J72</f>
        <v>32710928</v>
      </c>
      <c r="K65" s="81"/>
      <c r="L65" s="81">
        <f>+L72</f>
        <v>10912550</v>
      </c>
      <c r="M65" s="66">
        <f>I65+J65+K65+L65</f>
        <v>43623478</v>
      </c>
      <c r="N65" s="81"/>
      <c r="O65" s="81"/>
      <c r="P65" s="81"/>
      <c r="Q65" s="66"/>
      <c r="R65" s="66">
        <f>SUM(Q65,M65)</f>
        <v>43623478</v>
      </c>
      <c r="S65" s="69">
        <f>(M65/R65)*100</f>
        <v>100</v>
      </c>
      <c r="T65" s="72"/>
      <c r="U65" s="27"/>
    </row>
    <row r="66" spans="1:21" s="26" customFormat="1" ht="27.75" customHeight="1">
      <c r="A66" s="11"/>
      <c r="B66" s="50">
        <v>1</v>
      </c>
      <c r="C66" s="90">
        <v>2</v>
      </c>
      <c r="D66" s="88" t="s">
        <v>38</v>
      </c>
      <c r="E66" s="89"/>
      <c r="F66" s="40"/>
      <c r="G66" s="79" t="s">
        <v>49</v>
      </c>
      <c r="H66" s="80"/>
      <c r="I66" s="66"/>
      <c r="J66" s="81">
        <f>+J73</f>
        <v>32710928</v>
      </c>
      <c r="K66" s="81"/>
      <c r="L66" s="81">
        <f>+L73</f>
        <v>10912550</v>
      </c>
      <c r="M66" s="66">
        <f>I66+J66+K66+L66</f>
        <v>43623478</v>
      </c>
      <c r="N66" s="81"/>
      <c r="O66" s="81"/>
      <c r="P66" s="81"/>
      <c r="Q66" s="66"/>
      <c r="R66" s="66">
        <f>SUM(Q66,M66)</f>
        <v>43623478</v>
      </c>
      <c r="S66" s="69">
        <f>(M66/R66)*100</f>
        <v>100</v>
      </c>
      <c r="T66" s="72"/>
      <c r="U66" s="27"/>
    </row>
    <row r="67" spans="1:21" s="26" customFormat="1" ht="27.75" customHeight="1">
      <c r="A67" s="11"/>
      <c r="B67" s="50">
        <v>1</v>
      </c>
      <c r="C67" s="90">
        <v>2</v>
      </c>
      <c r="D67" s="88" t="s">
        <v>38</v>
      </c>
      <c r="E67" s="89"/>
      <c r="F67" s="40"/>
      <c r="G67" s="79" t="s">
        <v>50</v>
      </c>
      <c r="H67" s="80"/>
      <c r="I67" s="66"/>
      <c r="J67" s="81">
        <f>+J74</f>
        <v>28730124</v>
      </c>
      <c r="K67" s="81"/>
      <c r="L67" s="81">
        <f>+L74</f>
        <v>10803228</v>
      </c>
      <c r="M67" s="66">
        <f>I67+J67+K67+L67</f>
        <v>39533352</v>
      </c>
      <c r="N67" s="81"/>
      <c r="O67" s="81"/>
      <c r="P67" s="81"/>
      <c r="Q67" s="66"/>
      <c r="R67" s="66">
        <f>SUM(Q67,M67)</f>
        <v>39533352</v>
      </c>
      <c r="S67" s="69">
        <f>(M67/R67)*100</f>
        <v>100</v>
      </c>
      <c r="T67" s="72"/>
      <c r="U67" s="27"/>
    </row>
    <row r="68" spans="1:21" s="26" customFormat="1" ht="27.75" customHeight="1">
      <c r="A68" s="11"/>
      <c r="B68" s="50">
        <v>1</v>
      </c>
      <c r="C68" s="90">
        <v>2</v>
      </c>
      <c r="D68" s="88" t="s">
        <v>38</v>
      </c>
      <c r="E68" s="89"/>
      <c r="F68" s="40"/>
      <c r="G68" s="79" t="s">
        <v>52</v>
      </c>
      <c r="H68" s="80"/>
      <c r="I68" s="66"/>
      <c r="J68" s="81">
        <f>(J67/J64)*100</f>
        <v>86.55241816862682</v>
      </c>
      <c r="K68" s="81"/>
      <c r="L68" s="81">
        <f>(L67/L64)*100</f>
        <v>5401.614</v>
      </c>
      <c r="M68" s="66">
        <f>(M67/M64)*100</f>
        <v>118.38494699975304</v>
      </c>
      <c r="N68" s="81"/>
      <c r="O68" s="81"/>
      <c r="P68" s="81"/>
      <c r="Q68" s="66"/>
      <c r="R68" s="66">
        <f>(R67/R64)*100</f>
        <v>118.38494699975304</v>
      </c>
      <c r="S68" s="69"/>
      <c r="T68" s="72"/>
      <c r="U68" s="27"/>
    </row>
    <row r="69" spans="1:21" s="26" customFormat="1" ht="27.75" customHeight="1">
      <c r="A69" s="11"/>
      <c r="B69" s="50">
        <v>1</v>
      </c>
      <c r="C69" s="90">
        <v>2</v>
      </c>
      <c r="D69" s="88" t="s">
        <v>38</v>
      </c>
      <c r="E69" s="89"/>
      <c r="F69" s="40"/>
      <c r="G69" s="79" t="s">
        <v>53</v>
      </c>
      <c r="H69" s="80"/>
      <c r="I69" s="66"/>
      <c r="J69" s="81">
        <f>(J67/J65)*100</f>
        <v>87.83035443078839</v>
      </c>
      <c r="K69" s="81"/>
      <c r="L69" s="81">
        <f>(L67/L65)*100</f>
        <v>98.99819932096531</v>
      </c>
      <c r="M69" s="66">
        <f>(M67/M65)*100</f>
        <v>90.62402589724735</v>
      </c>
      <c r="N69" s="81"/>
      <c r="O69" s="81"/>
      <c r="P69" s="81"/>
      <c r="Q69" s="66"/>
      <c r="R69" s="66">
        <f>(R67/R65)*100</f>
        <v>90.62402589724735</v>
      </c>
      <c r="S69" s="69"/>
      <c r="T69" s="72"/>
      <c r="U69" s="27"/>
    </row>
    <row r="70" spans="1:21" s="26" customFormat="1" ht="60" customHeight="1">
      <c r="A70" s="11"/>
      <c r="B70" s="50">
        <v>1</v>
      </c>
      <c r="C70" s="91">
        <v>2</v>
      </c>
      <c r="D70" s="82" t="s">
        <v>38</v>
      </c>
      <c r="E70" s="89">
        <v>1</v>
      </c>
      <c r="F70" s="40"/>
      <c r="G70" s="83" t="s">
        <v>40</v>
      </c>
      <c r="H70" s="80"/>
      <c r="I70" s="66"/>
      <c r="J70" s="81"/>
      <c r="K70" s="81"/>
      <c r="L70" s="81"/>
      <c r="M70" s="66"/>
      <c r="N70" s="81"/>
      <c r="O70" s="81"/>
      <c r="P70" s="81"/>
      <c r="Q70" s="66"/>
      <c r="R70" s="66"/>
      <c r="S70" s="69"/>
      <c r="T70" s="72"/>
      <c r="U70" s="27"/>
    </row>
    <row r="71" spans="1:21" s="26" customFormat="1" ht="27.75" customHeight="1">
      <c r="A71" s="11"/>
      <c r="B71" s="50">
        <v>1</v>
      </c>
      <c r="C71" s="90">
        <v>2</v>
      </c>
      <c r="D71" s="88" t="s">
        <v>38</v>
      </c>
      <c r="E71" s="89">
        <v>1</v>
      </c>
      <c r="F71" s="40"/>
      <c r="G71" s="79" t="s">
        <v>30</v>
      </c>
      <c r="H71" s="80"/>
      <c r="I71" s="66"/>
      <c r="J71" s="81">
        <f>33393901-200000</f>
        <v>33193901</v>
      </c>
      <c r="K71" s="81"/>
      <c r="L71" s="81">
        <v>200000</v>
      </c>
      <c r="M71" s="66">
        <f>I71+J71+K71+L71</f>
        <v>33393901</v>
      </c>
      <c r="N71" s="81"/>
      <c r="O71" s="81"/>
      <c r="P71" s="81"/>
      <c r="Q71" s="66">
        <f>SUM(N71:P71)</f>
        <v>0</v>
      </c>
      <c r="R71" s="66">
        <f>SUM(Q71,M71)</f>
        <v>33393901</v>
      </c>
      <c r="S71" s="69">
        <f>(M71/R71)*100</f>
        <v>100</v>
      </c>
      <c r="T71" s="72"/>
      <c r="U71" s="27"/>
    </row>
    <row r="72" spans="1:21" s="26" customFormat="1" ht="27.75" customHeight="1">
      <c r="A72" s="11"/>
      <c r="B72" s="50">
        <v>1</v>
      </c>
      <c r="C72" s="90">
        <v>2</v>
      </c>
      <c r="D72" s="88" t="s">
        <v>38</v>
      </c>
      <c r="E72" s="89">
        <v>1</v>
      </c>
      <c r="F72" s="40"/>
      <c r="G72" s="79" t="s">
        <v>31</v>
      </c>
      <c r="H72" s="80"/>
      <c r="I72" s="66"/>
      <c r="J72" s="81">
        <f>43623478-10912550</f>
        <v>32710928</v>
      </c>
      <c r="K72" s="81"/>
      <c r="L72" s="81">
        <v>10912550</v>
      </c>
      <c r="M72" s="66">
        <f>I72+J72+K72+L72</f>
        <v>43623478</v>
      </c>
      <c r="N72" s="81"/>
      <c r="O72" s="81"/>
      <c r="P72" s="81"/>
      <c r="Q72" s="66">
        <f>SUM(N72:P72)</f>
        <v>0</v>
      </c>
      <c r="R72" s="66">
        <f>SUM(Q72,M72)</f>
        <v>43623478</v>
      </c>
      <c r="S72" s="69">
        <f>(M72/R72)*100</f>
        <v>100</v>
      </c>
      <c r="T72" s="72"/>
      <c r="U72" s="27"/>
    </row>
    <row r="73" spans="1:21" s="26" customFormat="1" ht="27.75" customHeight="1">
      <c r="A73" s="11"/>
      <c r="B73" s="50">
        <v>1</v>
      </c>
      <c r="C73" s="90">
        <v>2</v>
      </c>
      <c r="D73" s="88" t="s">
        <v>38</v>
      </c>
      <c r="E73" s="89">
        <v>1</v>
      </c>
      <c r="F73" s="40"/>
      <c r="G73" s="79" t="s">
        <v>49</v>
      </c>
      <c r="H73" s="80"/>
      <c r="I73" s="66"/>
      <c r="J73" s="81">
        <f>43623478-10912550</f>
        <v>32710928</v>
      </c>
      <c r="K73" s="81"/>
      <c r="L73" s="81">
        <v>10912550</v>
      </c>
      <c r="M73" s="66">
        <f>I73+J73+K73+L73</f>
        <v>43623478</v>
      </c>
      <c r="N73" s="81"/>
      <c r="O73" s="81"/>
      <c r="P73" s="81"/>
      <c r="Q73" s="66">
        <f>SUM(N73:P73)</f>
        <v>0</v>
      </c>
      <c r="R73" s="66">
        <f>SUM(Q73,M73)</f>
        <v>43623478</v>
      </c>
      <c r="S73" s="69">
        <f>(M73/R73)*100</f>
        <v>100</v>
      </c>
      <c r="T73" s="72"/>
      <c r="U73" s="27"/>
    </row>
    <row r="74" spans="1:21" s="26" customFormat="1" ht="27.75" customHeight="1">
      <c r="A74" s="11"/>
      <c r="B74" s="50">
        <v>1</v>
      </c>
      <c r="C74" s="90">
        <v>2</v>
      </c>
      <c r="D74" s="88" t="s">
        <v>38</v>
      </c>
      <c r="E74" s="89">
        <v>1</v>
      </c>
      <c r="F74" s="40"/>
      <c r="G74" s="79" t="s">
        <v>50</v>
      </c>
      <c r="H74" s="80"/>
      <c r="I74" s="66"/>
      <c r="J74" s="81">
        <f>39533352-10803228</f>
        <v>28730124</v>
      </c>
      <c r="K74" s="81"/>
      <c r="L74" s="81">
        <v>10803228</v>
      </c>
      <c r="M74" s="66">
        <f>I74+J74+K74+L74</f>
        <v>39533352</v>
      </c>
      <c r="N74" s="81"/>
      <c r="O74" s="81"/>
      <c r="P74" s="81"/>
      <c r="Q74" s="66">
        <f>SUM(N74:P74)</f>
        <v>0</v>
      </c>
      <c r="R74" s="66">
        <f>SUM(Q74,M74)</f>
        <v>39533352</v>
      </c>
      <c r="S74" s="69">
        <f>(M74/R74)*100</f>
        <v>100</v>
      </c>
      <c r="T74" s="72"/>
      <c r="U74" s="27"/>
    </row>
    <row r="75" spans="1:21" s="26" customFormat="1" ht="27.75" customHeight="1">
      <c r="A75" s="11"/>
      <c r="B75" s="50">
        <v>1</v>
      </c>
      <c r="C75" s="90">
        <v>2</v>
      </c>
      <c r="D75" s="88" t="s">
        <v>38</v>
      </c>
      <c r="E75" s="89">
        <v>1</v>
      </c>
      <c r="F75" s="40"/>
      <c r="G75" s="79" t="s">
        <v>52</v>
      </c>
      <c r="H75" s="80"/>
      <c r="I75" s="66"/>
      <c r="J75" s="81">
        <f>(J74/J71)*100</f>
        <v>86.55241816862682</v>
      </c>
      <c r="K75" s="81"/>
      <c r="L75" s="81">
        <f>(L74/L71)*100</f>
        <v>5401.614</v>
      </c>
      <c r="M75" s="66">
        <f>(M74/M71)*100</f>
        <v>118.38494699975304</v>
      </c>
      <c r="N75" s="81"/>
      <c r="O75" s="81"/>
      <c r="P75" s="81"/>
      <c r="Q75" s="66">
        <f>SUM(N75:P75)</f>
        <v>0</v>
      </c>
      <c r="R75" s="66">
        <f>(R74/R71)*100</f>
        <v>118.38494699975304</v>
      </c>
      <c r="S75" s="69"/>
      <c r="T75" s="72"/>
      <c r="U75" s="27"/>
    </row>
    <row r="76" spans="1:21" s="26" customFormat="1" ht="27.75" customHeight="1">
      <c r="A76" s="11"/>
      <c r="B76" s="50">
        <v>1</v>
      </c>
      <c r="C76" s="90">
        <v>2</v>
      </c>
      <c r="D76" s="88" t="s">
        <v>38</v>
      </c>
      <c r="E76" s="89">
        <v>1</v>
      </c>
      <c r="F76" s="40"/>
      <c r="G76" s="79" t="s">
        <v>53</v>
      </c>
      <c r="H76" s="80"/>
      <c r="I76" s="66"/>
      <c r="J76" s="81">
        <f>(J74/J72)*100</f>
        <v>87.83035443078839</v>
      </c>
      <c r="K76" s="81"/>
      <c r="L76" s="81">
        <f>(L74/L72)*100</f>
        <v>98.99819932096531</v>
      </c>
      <c r="M76" s="66">
        <f>(M74/M72)*100</f>
        <v>90.62402589724735</v>
      </c>
      <c r="N76" s="81"/>
      <c r="O76" s="81"/>
      <c r="P76" s="81"/>
      <c r="Q76" s="66"/>
      <c r="R76" s="66">
        <f>(R74/R72)*100</f>
        <v>90.62402589724735</v>
      </c>
      <c r="S76" s="69"/>
      <c r="T76" s="72"/>
      <c r="U76" s="27"/>
    </row>
    <row r="77" spans="1:21" s="26" customFormat="1" ht="27.75" customHeight="1">
      <c r="A77" s="11"/>
      <c r="B77" s="50">
        <v>1</v>
      </c>
      <c r="C77" s="90">
        <v>3</v>
      </c>
      <c r="D77" s="88"/>
      <c r="E77" s="89"/>
      <c r="F77" s="40"/>
      <c r="G77" s="79" t="s">
        <v>41</v>
      </c>
      <c r="H77" s="80"/>
      <c r="I77" s="66"/>
      <c r="J77" s="81"/>
      <c r="K77" s="81"/>
      <c r="L77" s="81"/>
      <c r="M77" s="66"/>
      <c r="N77" s="81"/>
      <c r="O77" s="81"/>
      <c r="P77" s="81"/>
      <c r="Q77" s="66"/>
      <c r="R77" s="66"/>
      <c r="S77" s="69"/>
      <c r="T77" s="72"/>
      <c r="U77" s="27"/>
    </row>
    <row r="78" spans="1:21" s="26" customFormat="1" ht="27.75" customHeight="1">
      <c r="A78" s="11"/>
      <c r="B78" s="50">
        <v>1</v>
      </c>
      <c r="C78" s="90">
        <v>3</v>
      </c>
      <c r="D78" s="88"/>
      <c r="E78" s="89"/>
      <c r="F78" s="40"/>
      <c r="G78" s="79" t="s">
        <v>30</v>
      </c>
      <c r="H78" s="80"/>
      <c r="I78" s="66">
        <f aca="true" t="shared" si="3" ref="I78:J81">+I85+I99</f>
        <v>231502061</v>
      </c>
      <c r="J78" s="81">
        <f t="shared" si="3"/>
        <v>16578604</v>
      </c>
      <c r="K78" s="81"/>
      <c r="L78" s="81">
        <f>+L85+L99</f>
        <v>0</v>
      </c>
      <c r="M78" s="66">
        <f>I78+J78+K78+L78</f>
        <v>248080665</v>
      </c>
      <c r="N78" s="81"/>
      <c r="O78" s="81"/>
      <c r="P78" s="81"/>
      <c r="Q78" s="66"/>
      <c r="R78" s="66">
        <f>SUM(Q78,M78)</f>
        <v>248080665</v>
      </c>
      <c r="S78" s="69">
        <f>(M78/R78)*100</f>
        <v>100</v>
      </c>
      <c r="T78" s="72"/>
      <c r="U78" s="27"/>
    </row>
    <row r="79" spans="1:21" s="26" customFormat="1" ht="27.75" customHeight="1">
      <c r="A79" s="11"/>
      <c r="B79" s="50">
        <v>1</v>
      </c>
      <c r="C79" s="90">
        <v>3</v>
      </c>
      <c r="D79" s="88"/>
      <c r="E79" s="89"/>
      <c r="F79" s="40"/>
      <c r="G79" s="79" t="s">
        <v>31</v>
      </c>
      <c r="H79" s="80"/>
      <c r="I79" s="66">
        <f t="shared" si="3"/>
        <v>234195458</v>
      </c>
      <c r="J79" s="81">
        <f t="shared" si="3"/>
        <v>16578604</v>
      </c>
      <c r="K79" s="81"/>
      <c r="L79" s="81">
        <f>+L86+L100</f>
        <v>0</v>
      </c>
      <c r="M79" s="66">
        <f>I79+J79+K79+L79</f>
        <v>250774062</v>
      </c>
      <c r="N79" s="81"/>
      <c r="O79" s="81"/>
      <c r="P79" s="81"/>
      <c r="Q79" s="66"/>
      <c r="R79" s="66">
        <f>SUM(Q79,M79)</f>
        <v>250774062</v>
      </c>
      <c r="S79" s="69">
        <f>(M79/R79)*100</f>
        <v>100</v>
      </c>
      <c r="T79" s="72"/>
      <c r="U79" s="27"/>
    </row>
    <row r="80" spans="1:21" s="26" customFormat="1" ht="27.75" customHeight="1">
      <c r="A80" s="11"/>
      <c r="B80" s="50">
        <v>1</v>
      </c>
      <c r="C80" s="90">
        <v>3</v>
      </c>
      <c r="D80" s="88"/>
      <c r="E80" s="89"/>
      <c r="F80" s="40"/>
      <c r="G80" s="79" t="s">
        <v>49</v>
      </c>
      <c r="H80" s="80"/>
      <c r="I80" s="66">
        <f t="shared" si="3"/>
        <v>234195458</v>
      </c>
      <c r="J80" s="81">
        <f t="shared" si="3"/>
        <v>16578604</v>
      </c>
      <c r="K80" s="81"/>
      <c r="L80" s="81">
        <f>+L87+L101</f>
        <v>0</v>
      </c>
      <c r="M80" s="66">
        <f>I80+J80+K80+L80</f>
        <v>250774062</v>
      </c>
      <c r="N80" s="81"/>
      <c r="O80" s="81"/>
      <c r="P80" s="81"/>
      <c r="Q80" s="66"/>
      <c r="R80" s="66">
        <f>SUM(Q80,M80)</f>
        <v>250774062</v>
      </c>
      <c r="S80" s="69">
        <f>(M80/R80)*100</f>
        <v>100</v>
      </c>
      <c r="T80" s="72"/>
      <c r="U80" s="27"/>
    </row>
    <row r="81" spans="1:21" s="26" customFormat="1" ht="27.75" customHeight="1">
      <c r="A81" s="11"/>
      <c r="B81" s="50">
        <v>1</v>
      </c>
      <c r="C81" s="90">
        <v>3</v>
      </c>
      <c r="D81" s="88"/>
      <c r="E81" s="89"/>
      <c r="F81" s="40"/>
      <c r="G81" s="79" t="s">
        <v>50</v>
      </c>
      <c r="H81" s="80"/>
      <c r="I81" s="66">
        <f t="shared" si="3"/>
        <v>232973308</v>
      </c>
      <c r="J81" s="81">
        <f t="shared" si="3"/>
        <v>10670128</v>
      </c>
      <c r="K81" s="81"/>
      <c r="L81" s="81">
        <f>+L88+L102</f>
        <v>0</v>
      </c>
      <c r="M81" s="66">
        <f>I81+J81+K81+L81</f>
        <v>243643436</v>
      </c>
      <c r="N81" s="81"/>
      <c r="O81" s="81"/>
      <c r="P81" s="81"/>
      <c r="Q81" s="66"/>
      <c r="R81" s="66">
        <f>SUM(Q81,M81)</f>
        <v>243643436</v>
      </c>
      <c r="S81" s="69">
        <f>(M81/R81)*100</f>
        <v>100</v>
      </c>
      <c r="T81" s="72"/>
      <c r="U81" s="27"/>
    </row>
    <row r="82" spans="1:21" s="26" customFormat="1" ht="27.75" customHeight="1">
      <c r="A82" s="11"/>
      <c r="B82" s="50">
        <v>1</v>
      </c>
      <c r="C82" s="90">
        <v>3</v>
      </c>
      <c r="D82" s="88"/>
      <c r="E82" s="89"/>
      <c r="F82" s="40"/>
      <c r="G82" s="79" t="s">
        <v>52</v>
      </c>
      <c r="H82" s="80"/>
      <c r="I82" s="66">
        <f>(I81/I78)*100</f>
        <v>100.63552220383905</v>
      </c>
      <c r="J82" s="81">
        <f>(J81/J78)*100</f>
        <v>64.36083520663139</v>
      </c>
      <c r="K82" s="81"/>
      <c r="L82" s="81"/>
      <c r="M82" s="66">
        <f>(M81/M78)*100</f>
        <v>98.21137652948487</v>
      </c>
      <c r="N82" s="81"/>
      <c r="O82" s="81"/>
      <c r="P82" s="81"/>
      <c r="Q82" s="66"/>
      <c r="R82" s="66">
        <f>(R81/R78)*100</f>
        <v>98.21137652948487</v>
      </c>
      <c r="S82" s="69"/>
      <c r="T82" s="72"/>
      <c r="U82" s="27"/>
    </row>
    <row r="83" spans="1:21" s="26" customFormat="1" ht="27.75" customHeight="1">
      <c r="A83" s="11"/>
      <c r="B83" s="50">
        <v>1</v>
      </c>
      <c r="C83" s="90">
        <v>3</v>
      </c>
      <c r="D83" s="88"/>
      <c r="E83" s="89"/>
      <c r="F83" s="40"/>
      <c r="G83" s="79" t="s">
        <v>53</v>
      </c>
      <c r="H83" s="80"/>
      <c r="I83" s="66">
        <f>(I81/I79)*100</f>
        <v>99.47814957196992</v>
      </c>
      <c r="J83" s="81">
        <f>(J81/J79)*100</f>
        <v>64.36083520663139</v>
      </c>
      <c r="K83" s="81"/>
      <c r="L83" s="81"/>
      <c r="M83" s="66">
        <f>(M81/M79)*100</f>
        <v>97.15655361518209</v>
      </c>
      <c r="N83" s="81"/>
      <c r="O83" s="81"/>
      <c r="P83" s="81"/>
      <c r="Q83" s="66"/>
      <c r="R83" s="66">
        <f>(R81/R79)*100</f>
        <v>97.15655361518209</v>
      </c>
      <c r="S83" s="69"/>
      <c r="T83" s="72"/>
      <c r="U83" s="27"/>
    </row>
    <row r="84" spans="1:21" s="26" customFormat="1" ht="57.75" customHeight="1">
      <c r="A84" s="11"/>
      <c r="B84" s="50">
        <v>1</v>
      </c>
      <c r="C84" s="91">
        <v>3</v>
      </c>
      <c r="D84" s="82" t="s">
        <v>42</v>
      </c>
      <c r="E84" s="89"/>
      <c r="F84" s="40"/>
      <c r="G84" s="83" t="s">
        <v>43</v>
      </c>
      <c r="H84" s="80"/>
      <c r="I84" s="66"/>
      <c r="J84" s="81"/>
      <c r="K84" s="81"/>
      <c r="L84" s="81"/>
      <c r="M84" s="66"/>
      <c r="N84" s="81"/>
      <c r="O84" s="81"/>
      <c r="P84" s="81"/>
      <c r="Q84" s="66"/>
      <c r="R84" s="66"/>
      <c r="S84" s="69"/>
      <c r="T84" s="72"/>
      <c r="U84" s="27"/>
    </row>
    <row r="85" spans="1:21" s="26" customFormat="1" ht="27.75" customHeight="1">
      <c r="A85" s="11"/>
      <c r="B85" s="50">
        <v>1</v>
      </c>
      <c r="C85" s="90">
        <v>3</v>
      </c>
      <c r="D85" s="88" t="s">
        <v>42</v>
      </c>
      <c r="E85" s="89"/>
      <c r="F85" s="40"/>
      <c r="G85" s="79" t="s">
        <v>30</v>
      </c>
      <c r="H85" s="80"/>
      <c r="I85" s="66">
        <f aca="true" t="shared" si="4" ref="I85:J88">+I92</f>
        <v>224768340</v>
      </c>
      <c r="J85" s="81">
        <f t="shared" si="4"/>
        <v>15742453</v>
      </c>
      <c r="K85" s="81"/>
      <c r="L85" s="81"/>
      <c r="M85" s="66">
        <f>I85+J85+K85+L85</f>
        <v>240510793</v>
      </c>
      <c r="N85" s="81"/>
      <c r="O85" s="81"/>
      <c r="P85" s="81"/>
      <c r="Q85" s="66"/>
      <c r="R85" s="66">
        <f>SUM(Q85,M85)</f>
        <v>240510793</v>
      </c>
      <c r="S85" s="69">
        <f>(M85/R85)*100</f>
        <v>100</v>
      </c>
      <c r="T85" s="72"/>
      <c r="U85" s="27"/>
    </row>
    <row r="86" spans="1:21" s="26" customFormat="1" ht="27.75" customHeight="1">
      <c r="A86" s="11"/>
      <c r="B86" s="50">
        <v>1</v>
      </c>
      <c r="C86" s="90">
        <v>3</v>
      </c>
      <c r="D86" s="88" t="s">
        <v>42</v>
      </c>
      <c r="E86" s="89"/>
      <c r="F86" s="40"/>
      <c r="G86" s="79" t="s">
        <v>31</v>
      </c>
      <c r="H86" s="80"/>
      <c r="I86" s="66">
        <f t="shared" si="4"/>
        <v>227335984</v>
      </c>
      <c r="J86" s="81">
        <f t="shared" si="4"/>
        <v>15742453</v>
      </c>
      <c r="K86" s="81"/>
      <c r="L86" s="81"/>
      <c r="M86" s="66">
        <f>I86+J86+K86+L86</f>
        <v>243078437</v>
      </c>
      <c r="N86" s="81"/>
      <c r="O86" s="81"/>
      <c r="P86" s="81"/>
      <c r="Q86" s="66"/>
      <c r="R86" s="66">
        <f>SUM(Q86,M86)</f>
        <v>243078437</v>
      </c>
      <c r="S86" s="69">
        <f>(M86/R86)*100</f>
        <v>100</v>
      </c>
      <c r="T86" s="72"/>
      <c r="U86" s="27"/>
    </row>
    <row r="87" spans="1:21" s="26" customFormat="1" ht="27.75" customHeight="1">
      <c r="A87" s="11"/>
      <c r="B87" s="50">
        <v>1</v>
      </c>
      <c r="C87" s="90">
        <v>3</v>
      </c>
      <c r="D87" s="88" t="s">
        <v>42</v>
      </c>
      <c r="E87" s="89"/>
      <c r="F87" s="40"/>
      <c r="G87" s="79" t="s">
        <v>49</v>
      </c>
      <c r="H87" s="80"/>
      <c r="I87" s="66">
        <f t="shared" si="4"/>
        <v>227335984</v>
      </c>
      <c r="J87" s="81">
        <f t="shared" si="4"/>
        <v>15742453</v>
      </c>
      <c r="K87" s="81"/>
      <c r="L87" s="81"/>
      <c r="M87" s="66">
        <f>I87+J87+K87+L87</f>
        <v>243078437</v>
      </c>
      <c r="N87" s="81"/>
      <c r="O87" s="81"/>
      <c r="P87" s="81"/>
      <c r="Q87" s="66"/>
      <c r="R87" s="66">
        <f>SUM(Q87,M87)</f>
        <v>243078437</v>
      </c>
      <c r="S87" s="69">
        <f>(M87/R87)*100</f>
        <v>100</v>
      </c>
      <c r="T87" s="72"/>
      <c r="U87" s="27"/>
    </row>
    <row r="88" spans="1:21" s="26" customFormat="1" ht="27.75" customHeight="1">
      <c r="A88" s="11"/>
      <c r="B88" s="50">
        <v>1</v>
      </c>
      <c r="C88" s="90">
        <v>3</v>
      </c>
      <c r="D88" s="88" t="s">
        <v>42</v>
      </c>
      <c r="E88" s="89"/>
      <c r="F88" s="40"/>
      <c r="G88" s="79" t="s">
        <v>50</v>
      </c>
      <c r="H88" s="80"/>
      <c r="I88" s="66">
        <f t="shared" si="4"/>
        <v>226286655</v>
      </c>
      <c r="J88" s="81">
        <f t="shared" si="4"/>
        <v>10494009</v>
      </c>
      <c r="K88" s="81"/>
      <c r="L88" s="81"/>
      <c r="M88" s="66">
        <f>I88+J88+K88+L88</f>
        <v>236780664</v>
      </c>
      <c r="N88" s="81"/>
      <c r="O88" s="81"/>
      <c r="P88" s="81"/>
      <c r="Q88" s="66"/>
      <c r="R88" s="66">
        <f>SUM(Q88,M88)</f>
        <v>236780664</v>
      </c>
      <c r="S88" s="69">
        <f>(M88/R88)*100</f>
        <v>100</v>
      </c>
      <c r="T88" s="72"/>
      <c r="U88" s="27"/>
    </row>
    <row r="89" spans="1:21" s="26" customFormat="1" ht="27.75" customHeight="1">
      <c r="A89" s="11"/>
      <c r="B89" s="50">
        <v>1</v>
      </c>
      <c r="C89" s="90">
        <v>3</v>
      </c>
      <c r="D89" s="88" t="s">
        <v>42</v>
      </c>
      <c r="E89" s="89"/>
      <c r="F89" s="40"/>
      <c r="G89" s="79" t="s">
        <v>52</v>
      </c>
      <c r="H89" s="80"/>
      <c r="I89" s="66">
        <f>(I88/I85)*100</f>
        <v>100.6755021636944</v>
      </c>
      <c r="J89" s="81">
        <f>(J88/J85)*100</f>
        <v>66.66057062390468</v>
      </c>
      <c r="K89" s="81"/>
      <c r="L89" s="81"/>
      <c r="M89" s="66">
        <f>(M88/M85)*100</f>
        <v>98.44908041195474</v>
      </c>
      <c r="N89" s="81"/>
      <c r="O89" s="81"/>
      <c r="P89" s="81"/>
      <c r="Q89" s="66"/>
      <c r="R89" s="66">
        <f>(R88/R85)*100</f>
        <v>98.44908041195474</v>
      </c>
      <c r="S89" s="69">
        <f>(S88/S85)*100</f>
        <v>100</v>
      </c>
      <c r="T89" s="72"/>
      <c r="U89" s="27"/>
    </row>
    <row r="90" spans="1:21" s="26" customFormat="1" ht="27.75" customHeight="1">
      <c r="A90" s="11"/>
      <c r="B90" s="50">
        <v>1</v>
      </c>
      <c r="C90" s="90">
        <v>3</v>
      </c>
      <c r="D90" s="88" t="s">
        <v>42</v>
      </c>
      <c r="E90" s="89"/>
      <c r="F90" s="40"/>
      <c r="G90" s="79" t="s">
        <v>53</v>
      </c>
      <c r="H90" s="80"/>
      <c r="I90" s="66">
        <f>(I88/I86)*100</f>
        <v>99.53842371034408</v>
      </c>
      <c r="J90" s="81">
        <f>(J88/J86)*100</f>
        <v>66.66057062390468</v>
      </c>
      <c r="K90" s="81"/>
      <c r="L90" s="81"/>
      <c r="M90" s="66">
        <f>(M88/M86)*100</f>
        <v>97.40916015516423</v>
      </c>
      <c r="N90" s="81"/>
      <c r="O90" s="81"/>
      <c r="P90" s="81"/>
      <c r="Q90" s="66"/>
      <c r="R90" s="66">
        <f>(R88/R86)*100</f>
        <v>97.40916015516423</v>
      </c>
      <c r="S90" s="69">
        <f>(S88/S86)*100</f>
        <v>100</v>
      </c>
      <c r="T90" s="72"/>
      <c r="U90" s="27"/>
    </row>
    <row r="91" spans="1:21" s="26" customFormat="1" ht="27.75" customHeight="1">
      <c r="A91" s="11"/>
      <c r="B91" s="50">
        <v>1</v>
      </c>
      <c r="C91" s="90">
        <v>3</v>
      </c>
      <c r="D91" s="88" t="s">
        <v>42</v>
      </c>
      <c r="E91" s="89">
        <v>1</v>
      </c>
      <c r="F91" s="40"/>
      <c r="G91" s="79" t="s">
        <v>44</v>
      </c>
      <c r="H91" s="80"/>
      <c r="I91" s="66"/>
      <c r="J91" s="81"/>
      <c r="K91" s="81"/>
      <c r="L91" s="81"/>
      <c r="M91" s="66"/>
      <c r="N91" s="81"/>
      <c r="O91" s="81"/>
      <c r="P91" s="81"/>
      <c r="Q91" s="66"/>
      <c r="R91" s="66"/>
      <c r="S91" s="69"/>
      <c r="T91" s="72"/>
      <c r="U91" s="27"/>
    </row>
    <row r="92" spans="1:21" s="26" customFormat="1" ht="27.75" customHeight="1">
      <c r="A92" s="11"/>
      <c r="B92" s="50">
        <v>1</v>
      </c>
      <c r="C92" s="90">
        <v>3</v>
      </c>
      <c r="D92" s="88" t="s">
        <v>42</v>
      </c>
      <c r="E92" s="89">
        <v>1</v>
      </c>
      <c r="F92" s="40"/>
      <c r="G92" s="79" t="s">
        <v>30</v>
      </c>
      <c r="H92" s="80"/>
      <c r="I92" s="66">
        <v>224768340</v>
      </c>
      <c r="J92" s="81">
        <v>15742453</v>
      </c>
      <c r="K92" s="81"/>
      <c r="L92" s="81"/>
      <c r="M92" s="66">
        <f>I92+J92+K92+L92</f>
        <v>240510793</v>
      </c>
      <c r="N92" s="81"/>
      <c r="O92" s="81"/>
      <c r="P92" s="81"/>
      <c r="Q92" s="66">
        <f aca="true" t="shared" si="5" ref="Q92:Q97">SUM(N92:P92)</f>
        <v>0</v>
      </c>
      <c r="R92" s="66">
        <f>SUM(Q92,M92)</f>
        <v>240510793</v>
      </c>
      <c r="S92" s="69">
        <f>(M92/R92)*100</f>
        <v>100</v>
      </c>
      <c r="T92" s="72"/>
      <c r="U92" s="27"/>
    </row>
    <row r="93" spans="1:21" s="26" customFormat="1" ht="27.75" customHeight="1">
      <c r="A93" s="11"/>
      <c r="B93" s="50">
        <v>1</v>
      </c>
      <c r="C93" s="90">
        <v>3</v>
      </c>
      <c r="D93" s="88" t="s">
        <v>42</v>
      </c>
      <c r="E93" s="89">
        <v>1</v>
      </c>
      <c r="F93" s="40"/>
      <c r="G93" s="79" t="s">
        <v>31</v>
      </c>
      <c r="H93" s="80"/>
      <c r="I93" s="66">
        <v>227335984</v>
      </c>
      <c r="J93" s="81">
        <v>15742453</v>
      </c>
      <c r="K93" s="81"/>
      <c r="L93" s="81"/>
      <c r="M93" s="66">
        <f>I93+J93+K93+L93</f>
        <v>243078437</v>
      </c>
      <c r="N93" s="81"/>
      <c r="O93" s="81"/>
      <c r="P93" s="81"/>
      <c r="Q93" s="66">
        <f t="shared" si="5"/>
        <v>0</v>
      </c>
      <c r="R93" s="66">
        <f>SUM(Q93,M93)</f>
        <v>243078437</v>
      </c>
      <c r="S93" s="69">
        <f>(M93/R93)*100</f>
        <v>100</v>
      </c>
      <c r="T93" s="72"/>
      <c r="U93" s="27"/>
    </row>
    <row r="94" spans="1:21" s="26" customFormat="1" ht="27.75" customHeight="1">
      <c r="A94" s="11"/>
      <c r="B94" s="50">
        <v>1</v>
      </c>
      <c r="C94" s="90">
        <v>3</v>
      </c>
      <c r="D94" s="88" t="s">
        <v>42</v>
      </c>
      <c r="E94" s="89">
        <v>1</v>
      </c>
      <c r="F94" s="40"/>
      <c r="G94" s="79" t="s">
        <v>49</v>
      </c>
      <c r="H94" s="80"/>
      <c r="I94" s="66">
        <v>227335984</v>
      </c>
      <c r="J94" s="81">
        <v>15742453</v>
      </c>
      <c r="K94" s="81"/>
      <c r="L94" s="81"/>
      <c r="M94" s="66">
        <f>I94+J94+K94+L94</f>
        <v>243078437</v>
      </c>
      <c r="N94" s="81"/>
      <c r="O94" s="81"/>
      <c r="P94" s="81"/>
      <c r="Q94" s="66">
        <f t="shared" si="5"/>
        <v>0</v>
      </c>
      <c r="R94" s="66">
        <f>SUM(Q94,M94)</f>
        <v>243078437</v>
      </c>
      <c r="S94" s="69">
        <f>(M94/R94)*100</f>
        <v>100</v>
      </c>
      <c r="T94" s="72"/>
      <c r="U94" s="27"/>
    </row>
    <row r="95" spans="1:21" s="26" customFormat="1" ht="27.75" customHeight="1">
      <c r="A95" s="11"/>
      <c r="B95" s="50">
        <v>1</v>
      </c>
      <c r="C95" s="90">
        <v>3</v>
      </c>
      <c r="D95" s="88" t="s">
        <v>42</v>
      </c>
      <c r="E95" s="89">
        <v>1</v>
      </c>
      <c r="F95" s="40"/>
      <c r="G95" s="79" t="s">
        <v>50</v>
      </c>
      <c r="H95" s="80"/>
      <c r="I95" s="66">
        <v>226286655</v>
      </c>
      <c r="J95" s="81">
        <v>10494009</v>
      </c>
      <c r="K95" s="81"/>
      <c r="L95" s="81"/>
      <c r="M95" s="66">
        <f>I95+J95+K95+L95</f>
        <v>236780664</v>
      </c>
      <c r="N95" s="81">
        <v>0</v>
      </c>
      <c r="O95" s="81"/>
      <c r="P95" s="81"/>
      <c r="Q95" s="66">
        <f t="shared" si="5"/>
        <v>0</v>
      </c>
      <c r="R95" s="66">
        <f>SUM(Q95,M95)</f>
        <v>236780664</v>
      </c>
      <c r="S95" s="69">
        <f>(M95/R95)*100</f>
        <v>100</v>
      </c>
      <c r="T95" s="72"/>
      <c r="U95" s="27"/>
    </row>
    <row r="96" spans="1:21" s="26" customFormat="1" ht="27.75" customHeight="1">
      <c r="A96" s="11"/>
      <c r="B96" s="50">
        <v>1</v>
      </c>
      <c r="C96" s="90">
        <v>3</v>
      </c>
      <c r="D96" s="88" t="s">
        <v>42</v>
      </c>
      <c r="E96" s="89">
        <v>1</v>
      </c>
      <c r="F96" s="40"/>
      <c r="G96" s="79" t="s">
        <v>52</v>
      </c>
      <c r="H96" s="80"/>
      <c r="I96" s="66">
        <f>(I95/I92)*100</f>
        <v>100.6755021636944</v>
      </c>
      <c r="J96" s="81">
        <f>(J95/J92)*100</f>
        <v>66.66057062390468</v>
      </c>
      <c r="K96" s="81"/>
      <c r="L96" s="81"/>
      <c r="M96" s="66">
        <f>(M95/M92)*100</f>
        <v>98.44908041195474</v>
      </c>
      <c r="N96" s="81"/>
      <c r="O96" s="81"/>
      <c r="P96" s="81"/>
      <c r="Q96" s="66">
        <f t="shared" si="5"/>
        <v>0</v>
      </c>
      <c r="R96" s="66">
        <f>(R95/R92)*100</f>
        <v>98.44908041195474</v>
      </c>
      <c r="S96" s="69"/>
      <c r="T96" s="72"/>
      <c r="U96" s="27"/>
    </row>
    <row r="97" spans="1:21" s="26" customFormat="1" ht="27.75" customHeight="1">
      <c r="A97" s="11"/>
      <c r="B97" s="50">
        <v>1</v>
      </c>
      <c r="C97" s="90">
        <v>3</v>
      </c>
      <c r="D97" s="88" t="s">
        <v>42</v>
      </c>
      <c r="E97" s="89">
        <v>1</v>
      </c>
      <c r="F97" s="40"/>
      <c r="G97" s="79" t="s">
        <v>53</v>
      </c>
      <c r="H97" s="80"/>
      <c r="I97" s="66">
        <f>(I95/I93)*100</f>
        <v>99.53842371034408</v>
      </c>
      <c r="J97" s="81">
        <f>(J95/J93)*100</f>
        <v>66.66057062390468</v>
      </c>
      <c r="K97" s="81"/>
      <c r="L97" s="81"/>
      <c r="M97" s="66">
        <f>(M95/M93)*100</f>
        <v>97.40916015516423</v>
      </c>
      <c r="N97" s="81"/>
      <c r="O97" s="81"/>
      <c r="P97" s="81"/>
      <c r="Q97" s="66">
        <f t="shared" si="5"/>
        <v>0</v>
      </c>
      <c r="R97" s="66">
        <f>(R95/R93)*100</f>
        <v>97.40916015516423</v>
      </c>
      <c r="S97" s="69"/>
      <c r="T97" s="72"/>
      <c r="U97" s="27"/>
    </row>
    <row r="98" spans="1:21" s="26" customFormat="1" ht="55.5" customHeight="1">
      <c r="A98" s="11"/>
      <c r="B98" s="50">
        <v>1</v>
      </c>
      <c r="C98" s="91">
        <v>3</v>
      </c>
      <c r="D98" s="82" t="s">
        <v>45</v>
      </c>
      <c r="E98" s="89"/>
      <c r="F98" s="40"/>
      <c r="G98" s="83" t="s">
        <v>46</v>
      </c>
      <c r="H98" s="80"/>
      <c r="I98" s="66"/>
      <c r="J98" s="81"/>
      <c r="K98" s="81"/>
      <c r="L98" s="81"/>
      <c r="M98" s="66"/>
      <c r="N98" s="81"/>
      <c r="O98" s="81"/>
      <c r="P98" s="81"/>
      <c r="Q98" s="66"/>
      <c r="R98" s="66"/>
      <c r="S98" s="69"/>
      <c r="T98" s="72"/>
      <c r="U98" s="27"/>
    </row>
    <row r="99" spans="1:21" s="26" customFormat="1" ht="27.75" customHeight="1">
      <c r="A99" s="11"/>
      <c r="B99" s="50">
        <v>1</v>
      </c>
      <c r="C99" s="90">
        <v>3</v>
      </c>
      <c r="D99" s="88" t="s">
        <v>45</v>
      </c>
      <c r="E99" s="89"/>
      <c r="F99" s="40"/>
      <c r="G99" s="79" t="s">
        <v>30</v>
      </c>
      <c r="H99" s="80"/>
      <c r="I99" s="66">
        <f aca="true" t="shared" si="6" ref="I99:J102">+I106</f>
        <v>6733721</v>
      </c>
      <c r="J99" s="81">
        <f t="shared" si="6"/>
        <v>836151</v>
      </c>
      <c r="K99" s="81"/>
      <c r="L99" s="81"/>
      <c r="M99" s="66">
        <f>I99+J99+K99+L99</f>
        <v>7569872</v>
      </c>
      <c r="N99" s="81"/>
      <c r="O99" s="81"/>
      <c r="P99" s="81"/>
      <c r="Q99" s="66"/>
      <c r="R99" s="66">
        <f>SUM(Q99,M99)</f>
        <v>7569872</v>
      </c>
      <c r="S99" s="69">
        <f>(M99/R99)*100</f>
        <v>100</v>
      </c>
      <c r="T99" s="72"/>
      <c r="U99" s="27"/>
    </row>
    <row r="100" spans="1:21" s="26" customFormat="1" ht="27.75" customHeight="1">
      <c r="A100" s="11"/>
      <c r="B100" s="50">
        <v>1</v>
      </c>
      <c r="C100" s="90">
        <v>3</v>
      </c>
      <c r="D100" s="88" t="s">
        <v>45</v>
      </c>
      <c r="E100" s="89"/>
      <c r="F100" s="40"/>
      <c r="G100" s="79" t="s">
        <v>31</v>
      </c>
      <c r="H100" s="80"/>
      <c r="I100" s="66">
        <f t="shared" si="6"/>
        <v>6859474</v>
      </c>
      <c r="J100" s="81">
        <f t="shared" si="6"/>
        <v>836151</v>
      </c>
      <c r="K100" s="81"/>
      <c r="L100" s="81"/>
      <c r="M100" s="66">
        <f>I100+J100+K100+L100</f>
        <v>7695625</v>
      </c>
      <c r="N100" s="81"/>
      <c r="O100" s="81"/>
      <c r="P100" s="81"/>
      <c r="Q100" s="66"/>
      <c r="R100" s="66">
        <f>SUM(Q100,M100)</f>
        <v>7695625</v>
      </c>
      <c r="S100" s="69">
        <f>(M100/R100)*100</f>
        <v>100</v>
      </c>
      <c r="T100" s="72"/>
      <c r="U100" s="27"/>
    </row>
    <row r="101" spans="1:21" s="26" customFormat="1" ht="27.75" customHeight="1">
      <c r="A101" s="11"/>
      <c r="B101" s="50">
        <v>1</v>
      </c>
      <c r="C101" s="90">
        <v>3</v>
      </c>
      <c r="D101" s="88" t="s">
        <v>45</v>
      </c>
      <c r="E101" s="89"/>
      <c r="F101" s="40"/>
      <c r="G101" s="79" t="s">
        <v>49</v>
      </c>
      <c r="H101" s="80"/>
      <c r="I101" s="66">
        <f t="shared" si="6"/>
        <v>6859474</v>
      </c>
      <c r="J101" s="81">
        <f t="shared" si="6"/>
        <v>836151</v>
      </c>
      <c r="K101" s="81"/>
      <c r="L101" s="81"/>
      <c r="M101" s="66">
        <f>I101+J101+K101+L101</f>
        <v>7695625</v>
      </c>
      <c r="N101" s="81"/>
      <c r="O101" s="81"/>
      <c r="P101" s="81"/>
      <c r="Q101" s="66"/>
      <c r="R101" s="66">
        <f>SUM(Q101,M101)</f>
        <v>7695625</v>
      </c>
      <c r="S101" s="69">
        <f>(M101/R101)*100</f>
        <v>100</v>
      </c>
      <c r="T101" s="72"/>
      <c r="U101" s="27"/>
    </row>
    <row r="102" spans="1:21" s="26" customFormat="1" ht="27.75" customHeight="1">
      <c r="A102" s="11"/>
      <c r="B102" s="50">
        <v>1</v>
      </c>
      <c r="C102" s="90">
        <v>3</v>
      </c>
      <c r="D102" s="88" t="s">
        <v>45</v>
      </c>
      <c r="E102" s="89"/>
      <c r="F102" s="40"/>
      <c r="G102" s="79" t="s">
        <v>50</v>
      </c>
      <c r="H102" s="80"/>
      <c r="I102" s="66">
        <f t="shared" si="6"/>
        <v>6686653</v>
      </c>
      <c r="J102" s="81">
        <f t="shared" si="6"/>
        <v>176119</v>
      </c>
      <c r="K102" s="81"/>
      <c r="L102" s="81"/>
      <c r="M102" s="66">
        <f>I102+J102+K102+L102</f>
        <v>6862772</v>
      </c>
      <c r="N102" s="81"/>
      <c r="O102" s="81"/>
      <c r="P102" s="81"/>
      <c r="Q102" s="66"/>
      <c r="R102" s="66">
        <f>SUM(Q102,M102)</f>
        <v>6862772</v>
      </c>
      <c r="S102" s="69">
        <f>(M102/R102)*100</f>
        <v>100</v>
      </c>
      <c r="T102" s="72"/>
      <c r="U102" s="27"/>
    </row>
    <row r="103" spans="1:21" s="26" customFormat="1" ht="27.75" customHeight="1">
      <c r="A103" s="11"/>
      <c r="B103" s="50">
        <v>1</v>
      </c>
      <c r="C103" s="90">
        <v>3</v>
      </c>
      <c r="D103" s="88" t="s">
        <v>45</v>
      </c>
      <c r="E103" s="89"/>
      <c r="F103" s="40"/>
      <c r="G103" s="79" t="s">
        <v>52</v>
      </c>
      <c r="H103" s="80"/>
      <c r="I103" s="66">
        <f>(I102/I99)*100</f>
        <v>99.30101054082876</v>
      </c>
      <c r="J103" s="81">
        <f>(J102/J99)*100</f>
        <v>21.063061576198557</v>
      </c>
      <c r="K103" s="81"/>
      <c r="L103" s="81"/>
      <c r="M103" s="66">
        <f>(M102/M99)*100</f>
        <v>90.65902303235774</v>
      </c>
      <c r="N103" s="81"/>
      <c r="O103" s="81"/>
      <c r="P103" s="81"/>
      <c r="Q103" s="66"/>
      <c r="R103" s="66">
        <f>(R102/R99)*100</f>
        <v>90.65902303235774</v>
      </c>
      <c r="S103" s="69">
        <f>(S102/S99)*100</f>
        <v>100</v>
      </c>
      <c r="T103" s="72"/>
      <c r="U103" s="27"/>
    </row>
    <row r="104" spans="1:21" s="26" customFormat="1" ht="27.75" customHeight="1">
      <c r="A104" s="11"/>
      <c r="B104" s="50">
        <v>1</v>
      </c>
      <c r="C104" s="90">
        <v>3</v>
      </c>
      <c r="D104" s="88" t="s">
        <v>45</v>
      </c>
      <c r="E104" s="89"/>
      <c r="F104" s="40"/>
      <c r="G104" s="79" t="s">
        <v>53</v>
      </c>
      <c r="H104" s="80"/>
      <c r="I104" s="66">
        <f>(I102/I100)*100</f>
        <v>97.48055025793522</v>
      </c>
      <c r="J104" s="81">
        <f>(J102/J100)*100</f>
        <v>21.063061576198557</v>
      </c>
      <c r="K104" s="81"/>
      <c r="L104" s="81"/>
      <c r="M104" s="66">
        <f>(M102/M100)*100</f>
        <v>89.17757816941445</v>
      </c>
      <c r="N104" s="81"/>
      <c r="O104" s="81"/>
      <c r="P104" s="81"/>
      <c r="Q104" s="66"/>
      <c r="R104" s="66">
        <f>(R102/R100)*100</f>
        <v>89.17757816941445</v>
      </c>
      <c r="S104" s="69">
        <f>(S102/S100)*100</f>
        <v>100</v>
      </c>
      <c r="T104" s="72"/>
      <c r="U104" s="27"/>
    </row>
    <row r="105" spans="1:21" s="26" customFormat="1" ht="27.75" customHeight="1">
      <c r="A105" s="11"/>
      <c r="B105" s="50">
        <v>1</v>
      </c>
      <c r="C105" s="90">
        <v>3</v>
      </c>
      <c r="D105" s="88" t="s">
        <v>45</v>
      </c>
      <c r="E105" s="89">
        <v>1</v>
      </c>
      <c r="F105" s="40"/>
      <c r="G105" s="79" t="s">
        <v>47</v>
      </c>
      <c r="H105" s="80"/>
      <c r="I105" s="66"/>
      <c r="J105" s="81"/>
      <c r="K105" s="81"/>
      <c r="L105" s="81"/>
      <c r="M105" s="66"/>
      <c r="N105" s="81"/>
      <c r="O105" s="81"/>
      <c r="P105" s="81"/>
      <c r="Q105" s="66"/>
      <c r="R105" s="66"/>
      <c r="S105" s="69"/>
      <c r="T105" s="72"/>
      <c r="U105" s="27"/>
    </row>
    <row r="106" spans="1:21" s="26" customFormat="1" ht="27.75" customHeight="1">
      <c r="A106" s="11"/>
      <c r="B106" s="50">
        <v>1</v>
      </c>
      <c r="C106" s="90">
        <v>3</v>
      </c>
      <c r="D106" s="88" t="s">
        <v>45</v>
      </c>
      <c r="E106" s="89">
        <v>1</v>
      </c>
      <c r="F106" s="40"/>
      <c r="G106" s="79" t="s">
        <v>30</v>
      </c>
      <c r="H106" s="80"/>
      <c r="I106" s="66">
        <v>6733721</v>
      </c>
      <c r="J106" s="81">
        <v>836151</v>
      </c>
      <c r="K106" s="81"/>
      <c r="L106" s="81"/>
      <c r="M106" s="66">
        <f>I106+J106+K106+L106</f>
        <v>7569872</v>
      </c>
      <c r="N106" s="81"/>
      <c r="O106" s="81"/>
      <c r="P106" s="81"/>
      <c r="Q106" s="66">
        <f aca="true" t="shared" si="7" ref="Q106:Q111">SUM(N106:P106)</f>
        <v>0</v>
      </c>
      <c r="R106" s="66">
        <f>SUM(Q106,M106)</f>
        <v>7569872</v>
      </c>
      <c r="S106" s="69">
        <f>(M106/R106)*100</f>
        <v>100</v>
      </c>
      <c r="T106" s="72"/>
      <c r="U106" s="27"/>
    </row>
    <row r="107" spans="1:21" s="26" customFormat="1" ht="27.75" customHeight="1">
      <c r="A107" s="11"/>
      <c r="B107" s="50">
        <v>1</v>
      </c>
      <c r="C107" s="90">
        <v>3</v>
      </c>
      <c r="D107" s="88" t="s">
        <v>45</v>
      </c>
      <c r="E107" s="89">
        <v>1</v>
      </c>
      <c r="F107" s="40"/>
      <c r="G107" s="79" t="s">
        <v>31</v>
      </c>
      <c r="H107" s="80"/>
      <c r="I107" s="66">
        <v>6859474</v>
      </c>
      <c r="J107" s="81">
        <v>836151</v>
      </c>
      <c r="K107" s="81"/>
      <c r="L107" s="81"/>
      <c r="M107" s="66">
        <f>I107+J107+K107+L107</f>
        <v>7695625</v>
      </c>
      <c r="N107" s="81"/>
      <c r="O107" s="81"/>
      <c r="P107" s="81"/>
      <c r="Q107" s="66">
        <f t="shared" si="7"/>
        <v>0</v>
      </c>
      <c r="R107" s="66">
        <f>SUM(Q107,M107)</f>
        <v>7695625</v>
      </c>
      <c r="S107" s="69">
        <f>(M107/R107)*100</f>
        <v>100</v>
      </c>
      <c r="T107" s="72"/>
      <c r="U107" s="27"/>
    </row>
    <row r="108" spans="1:21" s="26" customFormat="1" ht="27.75" customHeight="1">
      <c r="A108" s="11"/>
      <c r="B108" s="50">
        <v>1</v>
      </c>
      <c r="C108" s="90">
        <v>3</v>
      </c>
      <c r="D108" s="88" t="s">
        <v>45</v>
      </c>
      <c r="E108" s="89">
        <v>1</v>
      </c>
      <c r="F108" s="40"/>
      <c r="G108" s="79" t="s">
        <v>49</v>
      </c>
      <c r="H108" s="80"/>
      <c r="I108" s="66">
        <v>6859474</v>
      </c>
      <c r="J108" s="81">
        <v>836151</v>
      </c>
      <c r="K108" s="81"/>
      <c r="L108" s="81"/>
      <c r="M108" s="66">
        <f>I108+J108+K108+L108</f>
        <v>7695625</v>
      </c>
      <c r="N108" s="81"/>
      <c r="O108" s="81"/>
      <c r="P108" s="81"/>
      <c r="Q108" s="66">
        <f t="shared" si="7"/>
        <v>0</v>
      </c>
      <c r="R108" s="66">
        <f>SUM(Q108,M108)</f>
        <v>7695625</v>
      </c>
      <c r="S108" s="69">
        <f>(M108/R108)*100</f>
        <v>100</v>
      </c>
      <c r="T108" s="72"/>
      <c r="U108" s="27"/>
    </row>
    <row r="109" spans="1:21" s="26" customFormat="1" ht="27.75" customHeight="1">
      <c r="A109" s="11"/>
      <c r="B109" s="50">
        <v>1</v>
      </c>
      <c r="C109" s="90">
        <v>3</v>
      </c>
      <c r="D109" s="88" t="s">
        <v>45</v>
      </c>
      <c r="E109" s="89">
        <v>1</v>
      </c>
      <c r="F109" s="40"/>
      <c r="G109" s="79" t="s">
        <v>50</v>
      </c>
      <c r="H109" s="80"/>
      <c r="I109" s="66">
        <v>6686653</v>
      </c>
      <c r="J109" s="81">
        <v>176119</v>
      </c>
      <c r="K109" s="81"/>
      <c r="L109" s="81"/>
      <c r="M109" s="66">
        <f>I109+J109+K109+L109</f>
        <v>6862772</v>
      </c>
      <c r="N109" s="81"/>
      <c r="O109" s="81"/>
      <c r="P109" s="81"/>
      <c r="Q109" s="66">
        <f t="shared" si="7"/>
        <v>0</v>
      </c>
      <c r="R109" s="66">
        <f>SUM(Q109,M109)</f>
        <v>6862772</v>
      </c>
      <c r="S109" s="69">
        <f>(M109/R109)*100</f>
        <v>100</v>
      </c>
      <c r="T109" s="72"/>
      <c r="U109" s="27"/>
    </row>
    <row r="110" spans="1:21" s="26" customFormat="1" ht="27.75" customHeight="1">
      <c r="A110" s="11"/>
      <c r="B110" s="50">
        <v>1</v>
      </c>
      <c r="C110" s="90">
        <v>3</v>
      </c>
      <c r="D110" s="88" t="s">
        <v>45</v>
      </c>
      <c r="E110" s="89">
        <v>1</v>
      </c>
      <c r="F110" s="40"/>
      <c r="G110" s="79" t="s">
        <v>52</v>
      </c>
      <c r="H110" s="80"/>
      <c r="I110" s="66">
        <f>(I109/I106)*100</f>
        <v>99.30101054082876</v>
      </c>
      <c r="J110" s="81">
        <f>(J109/J106)*100</f>
        <v>21.063061576198557</v>
      </c>
      <c r="K110" s="81"/>
      <c r="L110" s="81"/>
      <c r="M110" s="66">
        <f>(M109/M106)*100</f>
        <v>90.65902303235774</v>
      </c>
      <c r="N110" s="81"/>
      <c r="O110" s="81"/>
      <c r="P110" s="81"/>
      <c r="Q110" s="66">
        <f t="shared" si="7"/>
        <v>0</v>
      </c>
      <c r="R110" s="66">
        <f>(R109/R106)*100</f>
        <v>90.65902303235774</v>
      </c>
      <c r="S110" s="69"/>
      <c r="T110" s="72"/>
      <c r="U110" s="27"/>
    </row>
    <row r="111" spans="1:21" s="26" customFormat="1" ht="27.75" customHeight="1">
      <c r="A111" s="11"/>
      <c r="B111" s="50">
        <v>1</v>
      </c>
      <c r="C111" s="90">
        <v>3</v>
      </c>
      <c r="D111" s="88" t="s">
        <v>45</v>
      </c>
      <c r="E111" s="89">
        <v>1</v>
      </c>
      <c r="F111" s="40"/>
      <c r="G111" s="79" t="s">
        <v>53</v>
      </c>
      <c r="H111" s="80"/>
      <c r="I111" s="66">
        <f>(I109/I107)*100</f>
        <v>97.48055025793522</v>
      </c>
      <c r="J111" s="81">
        <f>(J109/J107)*100</f>
        <v>21.063061576198557</v>
      </c>
      <c r="K111" s="81"/>
      <c r="L111" s="81"/>
      <c r="M111" s="66">
        <f>(M109/M107)*100</f>
        <v>89.17757816941445</v>
      </c>
      <c r="N111" s="81"/>
      <c r="O111" s="81"/>
      <c r="P111" s="81"/>
      <c r="Q111" s="66">
        <f t="shared" si="7"/>
        <v>0</v>
      </c>
      <c r="R111" s="66">
        <f>(R109/R107)*100</f>
        <v>89.17757816941445</v>
      </c>
      <c r="S111" s="69"/>
      <c r="T111" s="72"/>
      <c r="U111" s="27"/>
    </row>
    <row r="112" spans="1:21" s="26" customFormat="1" ht="27.75" customHeight="1">
      <c r="A112" s="11"/>
      <c r="B112" s="37"/>
      <c r="C112" s="45"/>
      <c r="D112" s="46"/>
      <c r="E112" s="47"/>
      <c r="F112" s="40"/>
      <c r="G112" s="43"/>
      <c r="H112" s="80"/>
      <c r="I112" s="66"/>
      <c r="J112" s="81"/>
      <c r="K112" s="81"/>
      <c r="L112" s="81"/>
      <c r="M112" s="66"/>
      <c r="N112" s="81"/>
      <c r="O112" s="81"/>
      <c r="P112" s="81"/>
      <c r="Q112" s="66"/>
      <c r="R112" s="66"/>
      <c r="S112" s="69"/>
      <c r="T112" s="72"/>
      <c r="U112" s="27"/>
    </row>
    <row r="113" spans="1:21" s="26" customFormat="1" ht="27.75" customHeight="1">
      <c r="A113" s="11"/>
      <c r="B113" s="37"/>
      <c r="C113" s="45"/>
      <c r="D113" s="46"/>
      <c r="E113" s="47"/>
      <c r="F113" s="40"/>
      <c r="G113" s="43"/>
      <c r="H113" s="80"/>
      <c r="I113" s="66"/>
      <c r="J113" s="81"/>
      <c r="K113" s="81"/>
      <c r="L113" s="81"/>
      <c r="M113" s="66"/>
      <c r="N113" s="81"/>
      <c r="O113" s="81"/>
      <c r="P113" s="81"/>
      <c r="Q113" s="66"/>
      <c r="R113" s="66"/>
      <c r="S113" s="69"/>
      <c r="T113" s="72"/>
      <c r="U113" s="27"/>
    </row>
    <row r="114" spans="1:21" s="26" customFormat="1" ht="27.75" customHeight="1">
      <c r="A114" s="11"/>
      <c r="B114" s="37"/>
      <c r="C114" s="45"/>
      <c r="D114" s="46"/>
      <c r="E114" s="47"/>
      <c r="F114" s="40"/>
      <c r="G114" s="43"/>
      <c r="H114" s="80"/>
      <c r="I114" s="66"/>
      <c r="J114" s="81"/>
      <c r="K114" s="81"/>
      <c r="L114" s="81"/>
      <c r="M114" s="66"/>
      <c r="N114" s="81"/>
      <c r="O114" s="81"/>
      <c r="P114" s="81"/>
      <c r="Q114" s="66"/>
      <c r="R114" s="66"/>
      <c r="S114" s="69"/>
      <c r="T114" s="72"/>
      <c r="U114" s="27"/>
    </row>
    <row r="115" spans="1:21" s="26" customFormat="1" ht="27.75" customHeight="1">
      <c r="A115" s="11"/>
      <c r="B115" s="37"/>
      <c r="C115" s="45"/>
      <c r="D115" s="46"/>
      <c r="E115" s="47"/>
      <c r="F115" s="40"/>
      <c r="G115" s="43"/>
      <c r="H115" s="80"/>
      <c r="I115" s="66"/>
      <c r="J115" s="81"/>
      <c r="K115" s="81"/>
      <c r="L115" s="81"/>
      <c r="M115" s="66"/>
      <c r="N115" s="81"/>
      <c r="O115" s="81"/>
      <c r="P115" s="81"/>
      <c r="Q115" s="66"/>
      <c r="R115" s="66"/>
      <c r="S115" s="69"/>
      <c r="T115" s="72"/>
      <c r="U115" s="27"/>
    </row>
    <row r="116" spans="1:21" ht="27.75" customHeight="1">
      <c r="A116" s="11"/>
      <c r="B116" s="37"/>
      <c r="C116" s="37"/>
      <c r="D116" s="37"/>
      <c r="E116" s="47"/>
      <c r="F116" s="48"/>
      <c r="G116" s="49"/>
      <c r="H116" s="36"/>
      <c r="I116" s="67"/>
      <c r="J116" s="67"/>
      <c r="K116" s="67"/>
      <c r="L116" s="67"/>
      <c r="M116" s="68"/>
      <c r="N116" s="67"/>
      <c r="O116" s="67"/>
      <c r="P116" s="67"/>
      <c r="Q116" s="68"/>
      <c r="R116" s="68"/>
      <c r="S116" s="69"/>
      <c r="T116" s="72"/>
      <c r="U116" s="11"/>
    </row>
    <row r="117" spans="1:21" ht="27.75" customHeight="1">
      <c r="A117" s="11"/>
      <c r="B117" s="50"/>
      <c r="C117" s="50"/>
      <c r="D117" s="50"/>
      <c r="E117" s="51"/>
      <c r="F117" s="52"/>
      <c r="G117" s="41"/>
      <c r="H117" s="44"/>
      <c r="I117" s="73"/>
      <c r="J117" s="67"/>
      <c r="K117" s="67"/>
      <c r="L117" s="67"/>
      <c r="M117" s="68"/>
      <c r="N117" s="67"/>
      <c r="O117" s="67"/>
      <c r="P117" s="67"/>
      <c r="Q117" s="68"/>
      <c r="R117" s="68"/>
      <c r="S117" s="69"/>
      <c r="T117" s="72"/>
      <c r="U117" s="11"/>
    </row>
    <row r="118" spans="1:21" ht="27.75" customHeight="1">
      <c r="A118" s="11"/>
      <c r="B118" s="53"/>
      <c r="C118" s="53"/>
      <c r="D118" s="53"/>
      <c r="E118" s="54"/>
      <c r="F118" s="55"/>
      <c r="G118" s="56"/>
      <c r="H118" s="57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9"/>
      <c r="T118" s="60"/>
      <c r="U118" s="11"/>
    </row>
    <row r="119" spans="1:21" ht="34.5" customHeight="1">
      <c r="A119" s="19" t="s">
        <v>8</v>
      </c>
      <c r="B119" s="78" t="s">
        <v>55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 t="s">
        <v>8</v>
      </c>
    </row>
    <row r="120" spans="1:21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7"/>
      <c r="R120" s="7"/>
      <c r="S120" s="7"/>
      <c r="T120" s="7"/>
      <c r="U120" s="6"/>
    </row>
    <row r="121" spans="1:21" ht="23.25">
      <c r="A121" s="6"/>
      <c r="B121" s="8"/>
      <c r="C121" s="8"/>
      <c r="D121" s="8"/>
      <c r="E121" s="8"/>
      <c r="F121" s="6"/>
      <c r="G121" s="6"/>
      <c r="H121" s="6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6"/>
    </row>
    <row r="122" spans="1:21" ht="23.25">
      <c r="A122" s="6"/>
      <c r="B122" s="29"/>
      <c r="C122" s="29"/>
      <c r="D122" s="29"/>
      <c r="E122" s="29"/>
      <c r="F122" s="30"/>
      <c r="G122" s="29"/>
      <c r="H122" s="30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6"/>
    </row>
    <row r="123" spans="1:21" ht="23.25">
      <c r="A123" s="6"/>
      <c r="B123" s="9"/>
      <c r="C123" s="9"/>
      <c r="D123" s="9"/>
      <c r="E123" s="9"/>
      <c r="F123" s="9"/>
      <c r="G123" s="8"/>
      <c r="H123" s="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"/>
      <c r="T123" s="2"/>
      <c r="U123" s="6"/>
    </row>
    <row r="124" spans="1:21" ht="23.25">
      <c r="A124" s="6"/>
      <c r="B124" s="9"/>
      <c r="C124" s="9"/>
      <c r="D124" s="9"/>
      <c r="E124" s="9"/>
      <c r="F124" s="9"/>
      <c r="G124" s="9"/>
      <c r="H124" s="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6"/>
    </row>
    <row r="125" spans="1:21" ht="23.25">
      <c r="A125" s="6"/>
      <c r="B125" s="10"/>
      <c r="C125" s="10"/>
      <c r="D125" s="10"/>
      <c r="E125" s="10"/>
      <c r="F125" s="10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6"/>
    </row>
    <row r="126" spans="1:21" ht="23.25">
      <c r="A126" s="6"/>
      <c r="B126" s="10"/>
      <c r="C126" s="10"/>
      <c r="D126" s="10"/>
      <c r="E126" s="10"/>
      <c r="F126" s="10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6"/>
    </row>
    <row r="127" spans="1:21" ht="23.25">
      <c r="A127" s="6"/>
      <c r="B127" s="10"/>
      <c r="C127" s="10"/>
      <c r="D127" s="10"/>
      <c r="E127" s="10"/>
      <c r="F127" s="10"/>
      <c r="G127" s="4"/>
      <c r="H127" s="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6"/>
    </row>
    <row r="128" spans="1:21" ht="23.25">
      <c r="A128" s="6"/>
      <c r="B128" s="10"/>
      <c r="C128" s="10"/>
      <c r="D128" s="10"/>
      <c r="E128" s="10"/>
      <c r="F128" s="10"/>
      <c r="G128" s="4"/>
      <c r="H128" s="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6"/>
    </row>
    <row r="129" spans="1:21" ht="23.25">
      <c r="A129" s="6"/>
      <c r="B129" s="10"/>
      <c r="C129" s="10"/>
      <c r="D129" s="10"/>
      <c r="E129" s="10"/>
      <c r="F129" s="10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6"/>
    </row>
    <row r="130" spans="1:21" ht="23.25">
      <c r="A130" s="6"/>
      <c r="B130" s="10"/>
      <c r="C130" s="10"/>
      <c r="D130" s="10"/>
      <c r="E130" s="10"/>
      <c r="F130" s="10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6"/>
    </row>
    <row r="131" spans="1:21" ht="23.25">
      <c r="A131" s="6"/>
      <c r="B131" s="10"/>
      <c r="C131" s="10"/>
      <c r="D131" s="10"/>
      <c r="E131" s="10"/>
      <c r="F131" s="10"/>
      <c r="G131" s="3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6"/>
    </row>
    <row r="132" spans="1:21" ht="23.25">
      <c r="A132" s="6"/>
      <c r="B132" s="10"/>
      <c r="C132" s="10"/>
      <c r="D132" s="10"/>
      <c r="E132" s="10"/>
      <c r="F132" s="10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6"/>
    </row>
    <row r="133" spans="1:21" ht="23.25">
      <c r="A133" s="6"/>
      <c r="B133" s="10"/>
      <c r="C133" s="10"/>
      <c r="D133" s="10"/>
      <c r="E133" s="10"/>
      <c r="F133" s="10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6"/>
    </row>
    <row r="134" spans="1:21" ht="23.25">
      <c r="A134" s="6"/>
      <c r="B134" s="10"/>
      <c r="C134" s="10"/>
      <c r="D134" s="10"/>
      <c r="E134" s="10"/>
      <c r="F134" s="10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6"/>
    </row>
    <row r="135" spans="1:21" ht="23.25">
      <c r="A135" s="6"/>
      <c r="B135" s="10"/>
      <c r="C135" s="10"/>
      <c r="D135" s="10"/>
      <c r="E135" s="10"/>
      <c r="F135" s="10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6"/>
    </row>
    <row r="136" spans="1:21" ht="23.25">
      <c r="A136" s="6"/>
      <c r="B136" s="10"/>
      <c r="C136" s="10"/>
      <c r="D136" s="10"/>
      <c r="E136" s="10"/>
      <c r="F136" s="10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6"/>
    </row>
    <row r="137" spans="1:21" ht="23.25">
      <c r="A137" s="6"/>
      <c r="B137" s="10"/>
      <c r="C137" s="10"/>
      <c r="D137" s="10"/>
      <c r="E137" s="10"/>
      <c r="F137" s="10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6"/>
    </row>
    <row r="138" spans="1:21" ht="23.25">
      <c r="A138" s="6"/>
      <c r="B138" s="10"/>
      <c r="C138" s="10"/>
      <c r="D138" s="10"/>
      <c r="E138" s="10"/>
      <c r="F138" s="10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6"/>
    </row>
    <row r="139" spans="1:21" ht="23.25">
      <c r="A139" s="6"/>
      <c r="B139" s="10"/>
      <c r="C139" s="10"/>
      <c r="D139" s="10"/>
      <c r="E139" s="10"/>
      <c r="F139" s="10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6"/>
    </row>
    <row r="140" spans="1:21" ht="23.25">
      <c r="A140" s="6"/>
      <c r="B140" s="10"/>
      <c r="C140" s="10"/>
      <c r="D140" s="10"/>
      <c r="E140" s="10"/>
      <c r="F140" s="10"/>
      <c r="G140" s="3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6"/>
    </row>
    <row r="141" spans="1:21" ht="23.25">
      <c r="A141" s="6"/>
      <c r="B141" s="10"/>
      <c r="C141" s="10"/>
      <c r="D141" s="10"/>
      <c r="E141" s="10"/>
      <c r="F141" s="10"/>
      <c r="G141" s="3"/>
      <c r="H141" s="3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23.25">
      <c r="A142" s="6"/>
      <c r="B142" s="10"/>
      <c r="C142" s="10"/>
      <c r="D142" s="10"/>
      <c r="E142" s="10"/>
      <c r="F142" s="10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6"/>
    </row>
    <row r="143" spans="1:21" ht="23.25">
      <c r="A143" s="6"/>
      <c r="B143" s="10"/>
      <c r="C143" s="10"/>
      <c r="D143" s="10"/>
      <c r="E143" s="10"/>
      <c r="F143" s="10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6"/>
    </row>
    <row r="144" spans="1:21" ht="23.25">
      <c r="A144" s="6"/>
      <c r="B144" s="10"/>
      <c r="C144" s="10"/>
      <c r="D144" s="10"/>
      <c r="E144" s="10"/>
      <c r="F144" s="10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6"/>
    </row>
    <row r="145" spans="1:21" ht="23.25">
      <c r="A145" s="6"/>
      <c r="B145" s="10"/>
      <c r="C145" s="10"/>
      <c r="D145" s="10"/>
      <c r="E145" s="10"/>
      <c r="F145" s="10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6"/>
    </row>
    <row r="146" spans="1:21" ht="23.25">
      <c r="A146" s="6"/>
      <c r="B146" s="10"/>
      <c r="C146" s="10"/>
      <c r="D146" s="10"/>
      <c r="E146" s="10"/>
      <c r="F146" s="10"/>
      <c r="G146" s="3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6"/>
    </row>
    <row r="147" spans="1:21" ht="23.25">
      <c r="A147" s="6"/>
      <c r="B147" s="10"/>
      <c r="C147" s="10"/>
      <c r="D147" s="10"/>
      <c r="E147" s="10"/>
      <c r="F147" s="10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6"/>
    </row>
    <row r="148" spans="1:21" ht="23.25">
      <c r="A148" s="6"/>
      <c r="B148" s="10"/>
      <c r="C148" s="10"/>
      <c r="D148" s="10"/>
      <c r="E148" s="10"/>
      <c r="F148" s="10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6"/>
    </row>
    <row r="149" spans="1:21" ht="23.25">
      <c r="A149" s="6"/>
      <c r="B149" s="10"/>
      <c r="C149" s="10"/>
      <c r="D149" s="10"/>
      <c r="E149" s="10"/>
      <c r="F149" s="10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6"/>
    </row>
    <row r="150" spans="1:21" ht="23.25">
      <c r="A150" s="6"/>
      <c r="B150" s="10"/>
      <c r="C150" s="10"/>
      <c r="D150" s="10"/>
      <c r="E150" s="10"/>
      <c r="F150" s="10"/>
      <c r="G150" s="3"/>
      <c r="H150" s="3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23.25">
      <c r="A151" s="6"/>
      <c r="B151" s="10"/>
      <c r="C151" s="10"/>
      <c r="D151" s="10"/>
      <c r="E151" s="10"/>
      <c r="F151" s="10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6"/>
    </row>
    <row r="152" spans="1:21" ht="23.25">
      <c r="A152" s="6"/>
      <c r="B152" s="10"/>
      <c r="C152" s="10"/>
      <c r="D152" s="10"/>
      <c r="E152" s="10"/>
      <c r="F152" s="10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6"/>
    </row>
    <row r="153" spans="1:21" ht="23.25">
      <c r="A153" s="6"/>
      <c r="B153" s="10"/>
      <c r="C153" s="10"/>
      <c r="D153" s="10"/>
      <c r="E153" s="10"/>
      <c r="F153" s="10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6"/>
    </row>
    <row r="154" spans="1:21" ht="23.25">
      <c r="A154" s="6"/>
      <c r="B154" s="10"/>
      <c r="C154" s="10"/>
      <c r="D154" s="10"/>
      <c r="E154" s="10"/>
      <c r="F154" s="10"/>
      <c r="G154" s="3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6"/>
    </row>
    <row r="155" spans="1:21" ht="23.25">
      <c r="A155" s="6"/>
      <c r="B155" s="10"/>
      <c r="C155" s="10"/>
      <c r="D155" s="10"/>
      <c r="E155" s="10"/>
      <c r="F155" s="10"/>
      <c r="G155" s="3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6"/>
    </row>
    <row r="156" spans="1:21" ht="23.25">
      <c r="A156" s="6"/>
      <c r="B156" s="10"/>
      <c r="C156" s="10"/>
      <c r="D156" s="10"/>
      <c r="E156" s="10"/>
      <c r="F156" s="10"/>
      <c r="G156" s="3"/>
      <c r="H156" s="3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23.25">
      <c r="A157" s="6"/>
      <c r="B157" s="10"/>
      <c r="C157" s="10"/>
      <c r="D157" s="10"/>
      <c r="E157" s="10"/>
      <c r="F157" s="10"/>
      <c r="G157" s="3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6"/>
    </row>
    <row r="158" spans="1:21" ht="23.25">
      <c r="A158" s="6"/>
      <c r="B158" s="10"/>
      <c r="C158" s="10"/>
      <c r="D158" s="10"/>
      <c r="E158" s="10"/>
      <c r="F158" s="10"/>
      <c r="G158" s="3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6"/>
    </row>
    <row r="159" spans="1:21" ht="23.25">
      <c r="A159" s="6"/>
      <c r="B159" s="10"/>
      <c r="C159" s="10"/>
      <c r="D159" s="10"/>
      <c r="E159" s="10"/>
      <c r="F159" s="10"/>
      <c r="G159" s="3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6"/>
    </row>
    <row r="160" spans="1:21" ht="23.25">
      <c r="A160" s="6"/>
      <c r="B160" s="10"/>
      <c r="C160" s="10"/>
      <c r="D160" s="10"/>
      <c r="E160" s="10"/>
      <c r="F160" s="10"/>
      <c r="G160" s="3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6"/>
    </row>
    <row r="161" spans="1:21" ht="23.25">
      <c r="A161" s="6"/>
      <c r="B161" s="10"/>
      <c r="C161" s="10"/>
      <c r="D161" s="10"/>
      <c r="E161" s="10"/>
      <c r="F161" s="10"/>
      <c r="G161" s="3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6"/>
    </row>
    <row r="162" spans="1:21" ht="23.25">
      <c r="A162" s="6"/>
      <c r="B162" s="10"/>
      <c r="C162" s="10"/>
      <c r="D162" s="10"/>
      <c r="E162" s="10"/>
      <c r="F162" s="10"/>
      <c r="G162" s="3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6"/>
    </row>
    <row r="163" spans="1:21" ht="23.25">
      <c r="A163" s="6"/>
      <c r="B163" s="10"/>
      <c r="C163" s="10"/>
      <c r="D163" s="10"/>
      <c r="E163" s="10"/>
      <c r="F163" s="10"/>
      <c r="G163" s="3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6"/>
    </row>
    <row r="164" spans="2:21" ht="23.25">
      <c r="B164" s="6"/>
      <c r="C164" s="6"/>
      <c r="D164" s="6"/>
      <c r="E164" s="6"/>
      <c r="F164" s="9"/>
      <c r="G164" s="6"/>
      <c r="H164" s="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6"/>
    </row>
  </sheetData>
  <sheetProtection/>
  <mergeCells count="28">
    <mergeCell ref="K9:K12"/>
    <mergeCell ref="L9:L12"/>
    <mergeCell ref="M9:M12"/>
    <mergeCell ref="N9:N12"/>
    <mergeCell ref="B9:B12"/>
    <mergeCell ref="C9:C12"/>
    <mergeCell ref="D9:D12"/>
    <mergeCell ref="E9:E12"/>
    <mergeCell ref="I9:I12"/>
    <mergeCell ref="J9:J12"/>
    <mergeCell ref="B2:S2"/>
    <mergeCell ref="T2:U2"/>
    <mergeCell ref="B3:S3"/>
    <mergeCell ref="T3:U3"/>
    <mergeCell ref="B5:S5"/>
    <mergeCell ref="B7:E8"/>
    <mergeCell ref="G7:G12"/>
    <mergeCell ref="I7:M8"/>
    <mergeCell ref="N7:Q8"/>
    <mergeCell ref="R7:T8"/>
    <mergeCell ref="O9:O12"/>
    <mergeCell ref="Q9:Q12"/>
    <mergeCell ref="R9:R12"/>
    <mergeCell ref="S9:T9"/>
    <mergeCell ref="S10:T10"/>
    <mergeCell ref="S11:S12"/>
    <mergeCell ref="T11:T12"/>
    <mergeCell ref="P9:P12"/>
  </mergeCells>
  <printOptions horizontalCentered="1"/>
  <pageMargins left="0.4724409448818898" right="0.4724409448818898" top="0.984251968503937" bottom="0.7874015748031497" header="0.5905511811023623" footer="0.3937007874015748"/>
  <pageSetup horizontalDpi="1200" verticalDpi="1200" orientation="landscape" scale="23" r:id="rId3"/>
  <headerFooter differentOddEven="1" alignWithMargins="0"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Categoría Programática</dc:title>
  <dc:subject/>
  <dc:creator>susana_escartin</dc:creator>
  <cp:keywords/>
  <dc:description/>
  <cp:lastModifiedBy>leonel_gonzalez</cp:lastModifiedBy>
  <cp:lastPrinted>2014-04-06T00:00:42Z</cp:lastPrinted>
  <dcterms:created xsi:type="dcterms:W3CDTF">2014-02-18T18:42:36Z</dcterms:created>
  <dcterms:modified xsi:type="dcterms:W3CDTF">2014-04-09T22:32:23Z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tus">
    <vt:lpwstr>Versión definitiva</vt:lpwstr>
  </property>
  <property fmtid="{D5CDD505-2E9C-101B-9397-08002B2CF9AE}" pid="3" name="PublishingExpirationDate">
    <vt:lpwstr/>
  </property>
  <property fmtid="{D5CDD505-2E9C-101B-9397-08002B2CF9AE}" pid="4" name="Formato de archivo">
    <vt:lpwstr>xls</vt:lpwstr>
  </property>
  <property fmtid="{D5CDD505-2E9C-101B-9397-08002B2CF9AE}" pid="5" name="PublishingStartDate">
    <vt:lpwstr/>
  </property>
  <property fmtid="{D5CDD505-2E9C-101B-9397-08002B2CF9AE}" pid="6" name="ContentType">
    <vt:lpwstr>Documento</vt:lpwstr>
  </property>
</Properties>
</file>