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A" sheetId="1" r:id="rId1"/>
    <sheet name="PT_EAA" sheetId="2" state="hidden" r:id="rId2"/>
    <sheet name="Hoja1" sheetId="3" r:id="rId3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<sst xmlns="http://schemas.openxmlformats.org/spreadsheetml/2006/main" count="157" uniqueCount="53">
  <si>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</si>
  <si>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</si>
  <si>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</si>
  <si>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</si>
  <si>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</si>
  <si>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</si>
  <si>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</si>
  <si>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</si>
  <si>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</si>
  <si>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</si>
  <si>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</si>
  <si>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</si>
  <si>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</si>
  <si>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</si>
  <si>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</si>
  <si>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</si>
  <si>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</si>
  <si>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</si>
  <si>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</si>
  <si>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</si>
  <si>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</si>
  <si>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</si>
  <si>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</si>
  <si>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</si>
  <si>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</si>
  <si>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</si>
  <si>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</si>
  <si>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</si>
  <si>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</si>
  <si>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</si>
  <si>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</si>
  <si>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</si>
  <si>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</si>
  <si>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</si>
  <si>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</si>
  <si>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</si>
  <si>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</si>
  <si>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</si>
  <si>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</si>
  <si>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</si>
  <si>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</si>
  <si>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</si>
  <si>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</si>
  <si>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</si>
  <si>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</si>
  <si>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</si>
  <si>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</si>
  <si>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</si>
  <si>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Horacio Schroeder Bejarano</t>
  </si>
  <si>
    <t>Gerente de Administración y Finanzas</t>
  </si>
  <si>
    <t>Andrés Manuel Rodríguez Sastré</t>
  </si>
  <si>
    <t>Jefe de Contabilidad y Presupuesto</t>
  </si>
  <si>
    <t>ADMINISTRACION PORTUARIA INTEGRAL DE DOS BOCAS, S.A. DE C.V.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</si>
</sst>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3">
      <selection activeCell="H7" sqref="H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77660863</v>
      </c>
      <c r="E16" s="31">
        <f>SUM(E18:E24)</f>
        <v>25181704620</v>
      </c>
      <c r="F16" s="31">
        <f>SUM(F18:F24)</f>
        <v>25156090029</v>
      </c>
      <c r="G16" s="31">
        <f>D16+E16-F16</f>
        <v>103275454</v>
      </c>
      <c r="H16" s="31">
        <f>G16-D16</f>
        <v>25614591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f>31099301-48241</f>
        <v>31051060</v>
      </c>
      <c r="E18" s="37">
        <v>24875850462</v>
      </c>
      <c r="F18" s="37">
        <f>24829924859-48242</f>
        <v>24829876617</v>
      </c>
      <c r="G18" s="38">
        <f>D18+E18-F18</f>
        <v>77024905</v>
      </c>
      <c r="H18" s="38">
        <f>G18-D18</f>
        <v>45973845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f>38700817+48241</f>
        <v>38749058</v>
      </c>
      <c r="E19" s="37">
        <v>293991746</v>
      </c>
      <c r="F19" s="37">
        <f>309960122+48242</f>
        <v>310008364</v>
      </c>
      <c r="G19" s="38">
        <f aca="true" t="shared" si="0" ref="G19:G24">D19+E19-F19</f>
        <v>22732440</v>
      </c>
      <c r="H19" s="38">
        <f aca="true" t="shared" si="1" ref="H19:H24">G19-D19</f>
        <v>-16016618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7860745</v>
      </c>
      <c r="E20" s="37">
        <v>11862412</v>
      </c>
      <c r="F20" s="37">
        <v>16205048</v>
      </c>
      <c r="G20" s="38">
        <f t="shared" si="0"/>
        <v>3518109</v>
      </c>
      <c r="H20" s="38">
        <f t="shared" si="1"/>
        <v>-4342636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184689428</v>
      </c>
      <c r="E26" s="31">
        <f>SUM(E28:E36)</f>
        <v>62131867</v>
      </c>
      <c r="F26" s="31">
        <f>SUM(F28:F36)</f>
        <v>55363731</v>
      </c>
      <c r="G26" s="31">
        <f>D26+E26-F26</f>
        <v>191457564</v>
      </c>
      <c r="H26" s="31">
        <f>G26-D26</f>
        <v>6768136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5012491</v>
      </c>
      <c r="E29" s="37">
        <v>48241</v>
      </c>
      <c r="F29" s="37">
        <v>48241</v>
      </c>
      <c r="G29" s="38">
        <f aca="true" t="shared" si="2" ref="G29:G36">D29+E29-F29</f>
        <v>5012491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158371250</v>
      </c>
      <c r="E30" s="37">
        <v>11574355</v>
      </c>
      <c r="F30" s="37">
        <v>38304195</v>
      </c>
      <c r="G30" s="38">
        <f t="shared" si="2"/>
        <v>131641410</v>
      </c>
      <c r="H30" s="38">
        <f t="shared" si="3"/>
        <v>-26729840</v>
      </c>
      <c r="I30" s="35"/>
    </row>
    <row r="31" spans="1:9" ht="19.5" customHeight="1">
      <c r="A31" s="33"/>
      <c r="B31" s="77" t="s">
        <v>27</v>
      </c>
      <c r="C31" s="77"/>
      <c r="D31" s="37">
        <v>37247469</v>
      </c>
      <c r="E31" s="37">
        <v>3619160</v>
      </c>
      <c r="F31" s="37">
        <v>38960</v>
      </c>
      <c r="G31" s="38">
        <f t="shared" si="2"/>
        <v>40827669</v>
      </c>
      <c r="H31" s="38">
        <f t="shared" si="3"/>
        <v>3580200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-21735746</v>
      </c>
      <c r="E33" s="37">
        <v>10957638</v>
      </c>
      <c r="F33" s="37">
        <v>15783256</v>
      </c>
      <c r="G33" s="38">
        <f t="shared" si="2"/>
        <v>-26561364</v>
      </c>
      <c r="H33" s="38">
        <f t="shared" si="3"/>
        <v>-4825618</v>
      </c>
      <c r="I33" s="35"/>
    </row>
    <row r="34" spans="1:9" ht="19.5" customHeight="1">
      <c r="A34" s="33"/>
      <c r="B34" s="77" t="s">
        <v>30</v>
      </c>
      <c r="C34" s="77"/>
      <c r="D34" s="37">
        <v>7085602</v>
      </c>
      <c r="E34" s="37">
        <v>35932473</v>
      </c>
      <c r="F34" s="37">
        <v>1189079</v>
      </c>
      <c r="G34" s="38">
        <f t="shared" si="2"/>
        <v>41828996</v>
      </c>
      <c r="H34" s="38">
        <f t="shared" si="3"/>
        <v>34743394</v>
      </c>
      <c r="I34" s="35"/>
    </row>
    <row r="35" spans="1:9" ht="19.5" customHeight="1">
      <c r="A35" s="33"/>
      <c r="B35" s="77" t="s">
        <v>31</v>
      </c>
      <c r="C35" s="77"/>
      <c r="D35" s="37">
        <v>-1291638</v>
      </c>
      <c r="E35" s="37">
        <v>0</v>
      </c>
      <c r="F35" s="37">
        <v>0</v>
      </c>
      <c r="G35" s="38">
        <f t="shared" si="2"/>
        <v>-1291638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262350291</v>
      </c>
      <c r="E38" s="31">
        <f>E16+E26</f>
        <v>25243836487</v>
      </c>
      <c r="F38" s="31">
        <f>F16+F26</f>
        <v>25211453760</v>
      </c>
      <c r="G38" s="31">
        <f>G16+G26</f>
        <v>294733018</v>
      </c>
      <c r="H38" s="31">
        <f>H16+H26</f>
        <v>32382727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  <headerFoot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77660863</v>
      </c>
    </row>
    <row r="7" spans="2:5" ht="15">
      <c r="B7" s="81"/>
      <c r="C7" s="82"/>
      <c r="D7" s="4" t="s">
        <v>16</v>
      </c>
      <c r="E7" s="5">
        <f>EAA!D18</f>
        <v>31051060</v>
      </c>
    </row>
    <row r="8" spans="2:5" ht="15">
      <c r="B8" s="81"/>
      <c r="C8" s="82"/>
      <c r="D8" s="4" t="s">
        <v>17</v>
      </c>
      <c r="E8" s="5">
        <f>EAA!D19</f>
        <v>38749058</v>
      </c>
    </row>
    <row r="9" spans="2:5" ht="15">
      <c r="B9" s="81"/>
      <c r="C9" s="82"/>
      <c r="D9" s="3" t="s">
        <v>18</v>
      </c>
      <c r="E9" s="5">
        <f>EAA!D20</f>
        <v>7860745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184689428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5012491</v>
      </c>
    </row>
    <row r="17" spans="2:5" ht="15">
      <c r="B17" s="81"/>
      <c r="C17" s="82"/>
      <c r="D17" s="3" t="s">
        <v>26</v>
      </c>
      <c r="E17" s="5">
        <f>EAA!D30</f>
        <v>158371250</v>
      </c>
    </row>
    <row r="18" spans="2:5" ht="15">
      <c r="B18" s="81"/>
      <c r="C18" s="82"/>
      <c r="D18" s="4" t="s">
        <v>27</v>
      </c>
      <c r="E18" s="5">
        <f>EAA!D31</f>
        <v>37247469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-21735746</v>
      </c>
    </row>
    <row r="21" spans="2:5" ht="15">
      <c r="B21" s="81"/>
      <c r="C21" s="82"/>
      <c r="D21" s="4" t="s">
        <v>30</v>
      </c>
      <c r="E21" s="5">
        <f>EAA!D34</f>
        <v>7085602</v>
      </c>
    </row>
    <row r="22" spans="2:5" ht="15">
      <c r="B22" s="81"/>
      <c r="C22" s="82"/>
      <c r="D22" s="4" t="s">
        <v>31</v>
      </c>
      <c r="E22" s="5">
        <f>EAA!D35</f>
        <v>-1291638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262350291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25181704620</v>
      </c>
    </row>
    <row r="26" spans="2:5" ht="15">
      <c r="B26" s="81"/>
      <c r="C26" s="82"/>
      <c r="D26" s="4" t="s">
        <v>16</v>
      </c>
      <c r="E26" s="5">
        <f>EAA!E18</f>
        <v>24875850462</v>
      </c>
    </row>
    <row r="27" spans="2:5" ht="15">
      <c r="B27" s="81"/>
      <c r="C27" s="82"/>
      <c r="D27" s="4" t="s">
        <v>17</v>
      </c>
      <c r="E27" s="5">
        <f>EAA!E19</f>
        <v>293991746</v>
      </c>
    </row>
    <row r="28" spans="2:5" ht="15">
      <c r="B28" s="81"/>
      <c r="C28" s="82"/>
      <c r="D28" s="3" t="s">
        <v>18</v>
      </c>
      <c r="E28" s="5">
        <f>EAA!E20</f>
        <v>11862412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62131867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48241</v>
      </c>
    </row>
    <row r="36" spans="2:5" ht="15">
      <c r="B36" s="81"/>
      <c r="C36" s="82"/>
      <c r="D36" s="3" t="s">
        <v>26</v>
      </c>
      <c r="E36" s="5">
        <f>EAA!E30</f>
        <v>11574355</v>
      </c>
    </row>
    <row r="37" spans="2:5" ht="15">
      <c r="B37" s="81"/>
      <c r="C37" s="82"/>
      <c r="D37" s="4" t="s">
        <v>27</v>
      </c>
      <c r="E37" s="5">
        <f>EAA!E31</f>
        <v>3619160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10957638</v>
      </c>
    </row>
    <row r="40" spans="2:5" ht="15">
      <c r="B40" s="81"/>
      <c r="C40" s="82"/>
      <c r="D40" s="4" t="s">
        <v>30</v>
      </c>
      <c r="E40" s="5">
        <f>EAA!E34</f>
        <v>35932473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25243836487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25156090029</v>
      </c>
    </row>
    <row r="45" spans="2:5" ht="15">
      <c r="B45" s="81"/>
      <c r="C45" s="82"/>
      <c r="D45" s="4" t="s">
        <v>16</v>
      </c>
      <c r="E45" s="5">
        <f>EAA!F18</f>
        <v>24829876617</v>
      </c>
    </row>
    <row r="46" spans="2:5" ht="15">
      <c r="B46" s="81"/>
      <c r="C46" s="82"/>
      <c r="D46" s="4" t="s">
        <v>17</v>
      </c>
      <c r="E46" s="5">
        <f>EAA!F19</f>
        <v>310008364</v>
      </c>
    </row>
    <row r="47" spans="2:5" ht="15">
      <c r="B47" s="81"/>
      <c r="C47" s="82"/>
      <c r="D47" s="3" t="s">
        <v>18</v>
      </c>
      <c r="E47" s="5">
        <f>EAA!F20</f>
        <v>16205048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55363731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48241</v>
      </c>
    </row>
    <row r="55" spans="2:5" ht="15">
      <c r="B55" s="81"/>
      <c r="C55" s="82"/>
      <c r="D55" s="3" t="s">
        <v>26</v>
      </c>
      <c r="E55" s="5">
        <f>EAA!F30</f>
        <v>38304195</v>
      </c>
    </row>
    <row r="56" spans="2:5" ht="15">
      <c r="B56" s="81"/>
      <c r="C56" s="82"/>
      <c r="D56" s="4" t="s">
        <v>27</v>
      </c>
      <c r="E56" s="5">
        <f>EAA!F31</f>
        <v>38960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15783256</v>
      </c>
    </row>
    <row r="59" spans="2:5" ht="15">
      <c r="B59" s="81"/>
      <c r="C59" s="82"/>
      <c r="D59" s="4" t="s">
        <v>30</v>
      </c>
      <c r="E59" s="5">
        <f>EAA!F34</f>
        <v>1189079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25211453760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103275454</v>
      </c>
    </row>
    <row r="64" spans="2:5" ht="15">
      <c r="B64" s="84"/>
      <c r="C64" s="82"/>
      <c r="D64" s="4" t="s">
        <v>16</v>
      </c>
      <c r="E64" s="5">
        <f>EAA!G18</f>
        <v>77024905</v>
      </c>
    </row>
    <row r="65" spans="2:5" ht="15">
      <c r="B65" s="84"/>
      <c r="C65" s="82"/>
      <c r="D65" s="4" t="s">
        <v>17</v>
      </c>
      <c r="E65" s="5">
        <f>EAA!G19</f>
        <v>22732440</v>
      </c>
    </row>
    <row r="66" spans="2:5" ht="15">
      <c r="B66" s="84"/>
      <c r="C66" s="82"/>
      <c r="D66" s="3" t="s">
        <v>18</v>
      </c>
      <c r="E66" s="5">
        <f>EAA!G20</f>
        <v>3518109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191457564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5012491</v>
      </c>
    </row>
    <row r="74" spans="2:5" ht="15">
      <c r="B74" s="84"/>
      <c r="C74" s="82"/>
      <c r="D74" s="3" t="s">
        <v>26</v>
      </c>
      <c r="E74" s="5">
        <f>EAA!G30</f>
        <v>131641410</v>
      </c>
    </row>
    <row r="75" spans="2:5" ht="15">
      <c r="B75" s="84"/>
      <c r="C75" s="82"/>
      <c r="D75" s="4" t="s">
        <v>27</v>
      </c>
      <c r="E75" s="5">
        <f>EAA!G31</f>
        <v>40827669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-26561364</v>
      </c>
    </row>
    <row r="78" spans="2:5" ht="15">
      <c r="B78" s="84"/>
      <c r="C78" s="82"/>
      <c r="D78" s="4" t="s">
        <v>30</v>
      </c>
      <c r="E78" s="5">
        <f>EAA!G34</f>
        <v>41828996</v>
      </c>
    </row>
    <row r="79" spans="2:5" ht="15">
      <c r="B79" s="84"/>
      <c r="C79" s="82"/>
      <c r="D79" s="4" t="s">
        <v>31</v>
      </c>
      <c r="E79" s="5">
        <f>EAA!G35</f>
        <v>-1291638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294733018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25614591</v>
      </c>
    </row>
    <row r="83" spans="2:5" ht="15">
      <c r="B83" s="84"/>
      <c r="C83" s="82"/>
      <c r="D83" s="4" t="s">
        <v>16</v>
      </c>
      <c r="E83" s="5">
        <f>EAA!H18</f>
        <v>45973845</v>
      </c>
    </row>
    <row r="84" spans="2:5" ht="15">
      <c r="B84" s="84"/>
      <c r="C84" s="82"/>
      <c r="D84" s="4" t="s">
        <v>17</v>
      </c>
      <c r="E84" s="5">
        <f>EAA!H19</f>
        <v>-16016618</v>
      </c>
    </row>
    <row r="85" spans="2:5" ht="15">
      <c r="B85" s="84"/>
      <c r="C85" s="82"/>
      <c r="D85" s="3" t="s">
        <v>18</v>
      </c>
      <c r="E85" s="5">
        <f>EAA!H20</f>
        <v>-4342636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6768136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-26729840</v>
      </c>
    </row>
    <row r="94" spans="2:5" ht="15">
      <c r="B94" s="84"/>
      <c r="C94" s="82"/>
      <c r="D94" s="4" t="s">
        <v>27</v>
      </c>
      <c r="E94" s="5">
        <f>EAA!H31</f>
        <v>3580200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-4825618</v>
      </c>
    </row>
    <row r="97" spans="2:5" ht="15">
      <c r="B97" s="84"/>
      <c r="C97" s="82"/>
      <c r="D97" s="4" t="s">
        <v>30</v>
      </c>
      <c r="E97" s="5">
        <f>EAA!H34</f>
        <v>34743394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32382727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B5"/>
    </sheetView>
  </sheetViews>
  <sheetFormatPr defaultColWidth="11.421875" defaultRowHeight="15"/>
  <sheetData>
    <row r="1" ht="15">
      <c r="A1" s="3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Lilia Ivonne Pineda Castañeda</cp:lastModifiedBy>
  <cp:lastPrinted>2014-03-15T00:10:06Z</cp:lastPrinted>
  <dcterms:created xsi:type="dcterms:W3CDTF">2014-01-27T18:04:15Z</dcterms:created>
  <dcterms:modified xsi:type="dcterms:W3CDTF">2014-03-25T20:36:14Z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