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<sst xmlns="http://schemas.openxmlformats.org/spreadsheetml/2006/main" count="161" uniqueCount="41">
  <si>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</si>
  <si>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</si>
  <si>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</si>
  <si>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</si>
  <si>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</si>
  <si>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</si>
  <si>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</si>
  <si>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</si>
  <si>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</si>
  <si>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</si>
  <si>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</si>
  <si>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</si>
  <si>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</si>
  <si>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</si>
  <si>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</si>
  <si>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</si>
  <si>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</si>
  <si>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</si>
  <si>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</si>
  <si>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</si>
  <si>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</si>
  <si>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</si>
  <si>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</si>
  <si>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</si>
  <si>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</si>
  <si>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</si>
  <si>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</si>
  <si>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</si>
  <si>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</si>
  <si>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</si>
  <si>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</si>
  <si>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</si>
  <si>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</si>
  <si>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</si>
  <si>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</si>
  <si>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</si>
  <si>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Director General</t>
  </si>
  <si>
    <t>C.P. Lorena Espinosa Rodríguez</t>
  </si>
  <si>
    <t>Gerente de Administración y Finanzas</t>
  </si>
  <si>
    <t>Administración Portuaria Integral de Progreso, S.A. de C.V.</t>
  </si>
  <si>
    <t>Raúl Torre Gamboa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</si>
</sst>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F24" sqref="F24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39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223996395</v>
      </c>
      <c r="E16" s="40">
        <f>SUM(E17:E19)</f>
        <v>10513723</v>
      </c>
      <c r="F16" s="40">
        <f>SUM(F17:F19)</f>
        <v>2114050</v>
      </c>
      <c r="G16" s="40">
        <f>SUM(G17:G19)</f>
        <v>7287880</v>
      </c>
      <c r="H16" s="40">
        <f>SUM(D16:G16)</f>
        <v>243912048</v>
      </c>
      <c r="I16" s="34"/>
    </row>
    <row r="17" spans="1:9" ht="13.5">
      <c r="A17" s="30"/>
      <c r="B17" s="53" t="s">
        <v>14</v>
      </c>
      <c r="C17" s="53"/>
      <c r="D17" s="41">
        <f>231082616-7086221</f>
        <v>223996395</v>
      </c>
      <c r="E17" s="41">
        <f>2210395+8504987-201659</f>
        <v>10513723</v>
      </c>
      <c r="F17" s="41">
        <v>2114050</v>
      </c>
      <c r="G17" s="41">
        <v>0</v>
      </c>
      <c r="H17" s="39">
        <f aca="true" t="shared" si="0" ref="H17:H25">SUM(D17:G17)</f>
        <v>236624168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f>7086221+201659</f>
        <v>7287880</v>
      </c>
      <c r="H19" s="39">
        <f t="shared" si="0"/>
        <v>7287880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-49486795</v>
      </c>
      <c r="E21" s="40">
        <f>SUM(E22:E25)</f>
        <v>-8399188</v>
      </c>
      <c r="F21" s="40">
        <f>SUM(F22:F25)</f>
        <v>7609521</v>
      </c>
      <c r="G21" s="40">
        <f>SUM(G22:G25)</f>
        <v>0</v>
      </c>
      <c r="H21" s="40">
        <f t="shared" si="0"/>
        <v>-50276462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9723571</v>
      </c>
      <c r="G22" s="41">
        <v>0</v>
      </c>
      <c r="H22" s="39">
        <f t="shared" si="0"/>
        <v>9723571</v>
      </c>
      <c r="I22" s="34"/>
    </row>
    <row r="23" spans="1:9" ht="13.5">
      <c r="A23" s="30"/>
      <c r="B23" s="53" t="s">
        <v>19</v>
      </c>
      <c r="C23" s="53"/>
      <c r="D23" s="41">
        <f>-1778124-47708671</f>
        <v>-49486795</v>
      </c>
      <c r="E23" s="41">
        <f>2114050-10513238</f>
        <v>-8399188</v>
      </c>
      <c r="F23" s="41">
        <v>-2114050</v>
      </c>
      <c r="G23" s="41">
        <v>0</v>
      </c>
      <c r="H23" s="39">
        <f t="shared" si="0"/>
        <v>-60000033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174509600</v>
      </c>
      <c r="E27" s="42">
        <f>E14+E16+E21</f>
        <v>2114535</v>
      </c>
      <c r="F27" s="42">
        <f>F14+F16+F21</f>
        <v>9723571</v>
      </c>
      <c r="G27" s="42">
        <f>G14+G16+G21</f>
        <v>7287880</v>
      </c>
      <c r="H27" s="42">
        <f>SUM(D27:G27)</f>
        <v>193635586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96524990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96524990</v>
      </c>
      <c r="I29" s="34"/>
    </row>
    <row r="30" spans="1:9" ht="13.5">
      <c r="A30" s="30"/>
      <c r="B30" s="53" t="s">
        <v>24</v>
      </c>
      <c r="C30" s="53"/>
      <c r="D30" s="41">
        <v>96524990</v>
      </c>
      <c r="E30" s="41">
        <v>0</v>
      </c>
      <c r="F30" s="41">
        <v>0</v>
      </c>
      <c r="G30" s="41">
        <v>0</v>
      </c>
      <c r="H30" s="39">
        <f>SUM(D30:G30)</f>
        <v>96524990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9723571</v>
      </c>
      <c r="F34" s="40">
        <f>SUM(F35:F38)</f>
        <v>-968453</v>
      </c>
      <c r="G34" s="40">
        <f>SUM(G35:G38)</f>
        <v>0</v>
      </c>
      <c r="H34" s="40">
        <f>SUM(D34:G34)</f>
        <v>8755118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8755118</v>
      </c>
      <c r="G35" s="41">
        <v>0</v>
      </c>
      <c r="H35" s="39">
        <f>SUM(D35:G35)</f>
        <v>8755118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f>-F36</f>
        <v>9723571</v>
      </c>
      <c r="F36" s="41">
        <f>-9723571</f>
        <v>-9723571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271034590</v>
      </c>
      <c r="E40" s="44">
        <f>E27+E29+E34</f>
        <v>11838106</v>
      </c>
      <c r="F40" s="44">
        <f>F27+F29+F34</f>
        <v>8755118</v>
      </c>
      <c r="G40" s="44">
        <f>G27+G29+G34</f>
        <v>7287880</v>
      </c>
      <c r="H40" s="44">
        <f>SUM(D40:G40)</f>
        <v>298915694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40</v>
      </c>
      <c r="D46" s="64"/>
      <c r="E46" s="12"/>
      <c r="F46" s="12"/>
      <c r="G46" s="64" t="s">
        <v>37</v>
      </c>
      <c r="H46" s="64"/>
      <c r="I46" s="15"/>
      <c r="J46" s="12"/>
    </row>
    <row r="47" spans="1:10" ht="13.5" customHeight="1">
      <c r="A47" s="8"/>
      <c r="B47" s="16"/>
      <c r="C47" s="65" t="s">
        <v>36</v>
      </c>
      <c r="D47" s="65"/>
      <c r="E47" s="17"/>
      <c r="F47" s="17"/>
      <c r="G47" s="65" t="s">
        <v>38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0.3937007874015748" right="0.3937007874015748" top="0.5905511811023623" bottom="0.1968503937007874" header="0" footer="0"/>
  <pageSetup fitToHeight="1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57">
      <c r="B3" s="66" t="s">
        <v>5</v>
      </c>
      <c r="C3" s="66"/>
      <c r="D3" s="66"/>
      <c r="E3" s="5" t="str">
        <f>EVHP!C8</f>
        <v>Administración Portuaria Integral de Progreso, S.A. de C.V.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223996395</v>
      </c>
    </row>
    <row r="8" spans="2:5" ht="15">
      <c r="B8" s="70"/>
      <c r="C8" s="69" t="s">
        <v>14</v>
      </c>
      <c r="D8" s="69"/>
      <c r="E8" s="3">
        <f>EVHP!D17</f>
        <v>223996395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0</v>
      </c>
    </row>
    <row r="11" spans="2:5" ht="24.75" customHeight="1">
      <c r="B11" s="70"/>
      <c r="C11" s="68" t="s">
        <v>17</v>
      </c>
      <c r="D11" s="68"/>
      <c r="E11" s="2">
        <f>EVHP!D21</f>
        <v>-49486795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-49486795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174509600</v>
      </c>
    </row>
    <row r="17" spans="2:5" ht="34.5" customHeight="1">
      <c r="B17" s="70"/>
      <c r="C17" s="68" t="s">
        <v>23</v>
      </c>
      <c r="D17" s="68"/>
      <c r="E17" s="2">
        <f>EVHP!D29</f>
        <v>96524990</v>
      </c>
    </row>
    <row r="18" spans="2:5" ht="15">
      <c r="B18" s="70"/>
      <c r="C18" s="69" t="s">
        <v>24</v>
      </c>
      <c r="D18" s="69"/>
      <c r="E18" s="3">
        <f>EVHP!D30</f>
        <v>96524990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271034590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10513723</v>
      </c>
    </row>
    <row r="29" spans="2:5" ht="15">
      <c r="B29" s="74"/>
      <c r="C29" s="69" t="s">
        <v>14</v>
      </c>
      <c r="D29" s="69"/>
      <c r="E29" s="3">
        <f>EVHP!E17</f>
        <v>10513723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-8399188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-8399188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2114535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9723571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9723571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11838106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2114050</v>
      </c>
    </row>
    <row r="50" spans="2:5" ht="15">
      <c r="B50" s="74"/>
      <c r="C50" s="69" t="s">
        <v>14</v>
      </c>
      <c r="D50" s="69"/>
      <c r="E50" s="3">
        <f>EVHP!F17</f>
        <v>2114050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0</v>
      </c>
    </row>
    <row r="53" spans="2:5" ht="15">
      <c r="B53" s="74"/>
      <c r="C53" s="68" t="s">
        <v>17</v>
      </c>
      <c r="D53" s="68"/>
      <c r="E53" s="2">
        <f>EVHP!F21</f>
        <v>7609521</v>
      </c>
    </row>
    <row r="54" spans="2:5" ht="15">
      <c r="B54" s="74"/>
      <c r="C54" s="69" t="s">
        <v>18</v>
      </c>
      <c r="D54" s="69"/>
      <c r="E54" s="3">
        <f>EVHP!F22</f>
        <v>9723571</v>
      </c>
    </row>
    <row r="55" spans="2:5" ht="15">
      <c r="B55" s="74"/>
      <c r="C55" s="69" t="s">
        <v>19</v>
      </c>
      <c r="D55" s="69"/>
      <c r="E55" s="3">
        <f>EVHP!F23</f>
        <v>-2114050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9723571</v>
      </c>
    </row>
    <row r="59" spans="2:5" ht="15">
      <c r="B59" s="74"/>
      <c r="C59" s="68" t="s">
        <v>23</v>
      </c>
      <c r="D59" s="68"/>
      <c r="E59" s="2">
        <f>SUM(E60:E62)</f>
        <v>0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0</v>
      </c>
    </row>
    <row r="63" spans="2:5" ht="15">
      <c r="B63" s="74"/>
      <c r="C63" s="68" t="s">
        <v>17</v>
      </c>
      <c r="D63" s="68"/>
      <c r="E63" s="2">
        <f>EVHP!F34</f>
        <v>-968453</v>
      </c>
    </row>
    <row r="64" spans="2:5" ht="15">
      <c r="B64" s="74"/>
      <c r="C64" s="69" t="s">
        <v>18</v>
      </c>
      <c r="D64" s="69"/>
      <c r="E64" s="3">
        <f>EVHP!F35</f>
        <v>8755118</v>
      </c>
    </row>
    <row r="65" spans="2:5" ht="15">
      <c r="B65" s="74"/>
      <c r="C65" s="69" t="s">
        <v>19</v>
      </c>
      <c r="D65" s="69"/>
      <c r="E65" s="3">
        <f>EVHP!F36</f>
        <v>-9723571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8755118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7287880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7287880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7287880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7287880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243912048</v>
      </c>
    </row>
    <row r="92" spans="2:5" ht="15">
      <c r="B92" s="70"/>
      <c r="C92" s="69" t="s">
        <v>14</v>
      </c>
      <c r="D92" s="69"/>
      <c r="E92" s="3">
        <f>EVHP!H17</f>
        <v>236624168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7287880</v>
      </c>
    </row>
    <row r="95" spans="2:5" ht="15">
      <c r="B95" s="70"/>
      <c r="C95" s="68" t="s">
        <v>17</v>
      </c>
      <c r="D95" s="68"/>
      <c r="E95" s="2">
        <f>EVHP!H21</f>
        <v>-50276462</v>
      </c>
    </row>
    <row r="96" spans="2:5" ht="15">
      <c r="B96" s="70"/>
      <c r="C96" s="69" t="s">
        <v>18</v>
      </c>
      <c r="D96" s="69"/>
      <c r="E96" s="3">
        <f>EVHP!H22</f>
        <v>9723571</v>
      </c>
    </row>
    <row r="97" spans="2:5" ht="15">
      <c r="B97" s="70"/>
      <c r="C97" s="69" t="s">
        <v>19</v>
      </c>
      <c r="D97" s="69"/>
      <c r="E97" s="3">
        <f>EVHP!H23</f>
        <v>-60000033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174509600</v>
      </c>
    </row>
    <row r="101" spans="2:5" ht="15">
      <c r="B101" s="70"/>
      <c r="C101" s="68" t="s">
        <v>23</v>
      </c>
      <c r="D101" s="68"/>
      <c r="E101" s="2">
        <f>SUM(E17:H17)</f>
        <v>96524990</v>
      </c>
    </row>
    <row r="102" spans="2:5" ht="15">
      <c r="B102" s="70"/>
      <c r="C102" s="69" t="s">
        <v>24</v>
      </c>
      <c r="D102" s="69"/>
      <c r="E102" s="3">
        <f>EVHP!H30</f>
        <v>96524990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0</v>
      </c>
    </row>
    <row r="105" spans="2:5" ht="15">
      <c r="B105" s="70"/>
      <c r="C105" s="68" t="s">
        <v>17</v>
      </c>
      <c r="D105" s="68"/>
      <c r="E105" s="2">
        <f>EVHP!H34</f>
        <v>8755118</v>
      </c>
    </row>
    <row r="106" spans="2:5" ht="15">
      <c r="B106" s="70"/>
      <c r="C106" s="69" t="s">
        <v>18</v>
      </c>
      <c r="D106" s="69"/>
      <c r="E106" s="3">
        <f>EVHP!H35</f>
        <v>8755118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271034590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Raúl Torre Gamboa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Lilia Ivonne Pineda Castañeda</cp:lastModifiedBy>
  <cp:lastPrinted>2014-03-14T22:09:19Z</cp:lastPrinted>
  <dcterms:created xsi:type="dcterms:W3CDTF">2014-01-27T17:49:52Z</dcterms:created>
  <dcterms:modified xsi:type="dcterms:W3CDTF">2014-03-31T22:46:40Z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