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<sst xmlns="http://schemas.openxmlformats.org/spreadsheetml/2006/main" count="316" uniqueCount="85">
  <si>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</si>
  <si>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</si>
  <si>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</si>
  <si>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</si>
  <si>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</si>
  <si>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</si>
  <si>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</si>
  <si>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</si>
  <si>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</si>
  <si>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</si>
  <si>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</si>
  <si>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</si>
  <si>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</si>
  <si>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</si>
  <si>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</si>
  <si>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</si>
  <si>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</si>
  <si>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</si>
  <si>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</si>
  <si>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</si>
  <si>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</si>
  <si>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</si>
  <si>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</si>
  <si>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</si>
  <si>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</si>
  <si>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</si>
  <si>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</si>
  <si>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</si>
  <si>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</si>
  <si>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</si>
  <si>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</si>
  <si>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</si>
  <si>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</si>
  <si>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</si>
  <si>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</si>
  <si>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</si>
  <si>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</si>
  <si>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</si>
  <si>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</si>
  <si>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</si>
  <si>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</si>
  <si>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</si>
  <si>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</si>
  <si>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</si>
  <si>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</si>
  <si>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</si>
  <si>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</si>
  <si>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</si>
  <si>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</si>
  <si>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</si>
  <si>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</si>
  <si>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</si>
  <si>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</si>
  <si>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</si>
  <si>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</si>
  <si>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</si>
  <si>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</si>
  <si>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</si>
  <si>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</si>
  <si>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</si>
  <si>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</si>
  <si>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</si>
  <si>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</si>
  <si>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</si>
  <si>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</si>
  <si>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</si>
  <si>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</si>
  <si>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</si>
  <si>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</si>
  <si>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</si>
  <si>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</si>
  <si>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</si>
  <si>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</si>
  <si>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</si>
  <si>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</si>
  <si>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</si>
  <si>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</si>
  <si>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</si>
  <si>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</si>
  <si>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</si>
  <si>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ADMINISTRACIÓN PORTUARIA INTEGRAL DE LÁZARO CÁRDENAS, S.A. DE C.V.</t>
  </si>
  <si>
    <t>VICEALM. JORGE LUIS CRUZ BALLADO</t>
  </si>
  <si>
    <t>GERENTE DE ADMINISTRACIÓN Y FINANZAS</t>
  </si>
  <si>
    <t>DIRECTOR GENERAL</t>
  </si>
  <si>
    <t>C.P. RICARDO TAPIA RIOS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</si>
</sst>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vertical="top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110" zoomScaleNormal="110" zoomScalePageLayoutView="80" workbookViewId="0" topLeftCell="C1">
      <selection activeCell="G72" sqref="G72:H7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8" t="s">
        <v>80</v>
      </c>
      <c r="D7" s="88"/>
      <c r="E7" s="88"/>
      <c r="F7" s="88"/>
      <c r="G7" s="88"/>
      <c r="H7" s="88"/>
      <c r="I7" s="88"/>
      <c r="J7" s="88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9"/>
      <c r="B10" s="81" t="s">
        <v>77</v>
      </c>
      <c r="C10" s="81"/>
      <c r="D10" s="72" t="s">
        <v>6</v>
      </c>
      <c r="E10" s="72"/>
      <c r="F10" s="83"/>
      <c r="G10" s="81" t="s">
        <v>77</v>
      </c>
      <c r="H10" s="81"/>
      <c r="I10" s="72" t="s">
        <v>6</v>
      </c>
      <c r="J10" s="72"/>
      <c r="K10" s="73"/>
      <c r="L10" s="65"/>
    </row>
    <row r="11" spans="1:12" s="42" customFormat="1" ht="15" customHeight="1">
      <c r="A11" s="80"/>
      <c r="B11" s="82"/>
      <c r="C11" s="82"/>
      <c r="D11" s="74">
        <v>2013</v>
      </c>
      <c r="E11" s="74">
        <v>2012</v>
      </c>
      <c r="F11" s="84"/>
      <c r="G11" s="82"/>
      <c r="H11" s="82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9" t="s">
        <v>7</v>
      </c>
      <c r="C14" s="89"/>
      <c r="D14" s="43"/>
      <c r="E14" s="34"/>
      <c r="G14" s="89" t="s">
        <v>8</v>
      </c>
      <c r="H14" s="89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7" t="s">
        <v>9</v>
      </c>
      <c r="C16" s="77"/>
      <c r="D16" s="44"/>
      <c r="E16" s="44"/>
      <c r="G16" s="77" t="s">
        <v>10</v>
      </c>
      <c r="H16" s="77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17593001</v>
      </c>
      <c r="E18" s="48">
        <v>2495684</v>
      </c>
      <c r="G18" s="78" t="s">
        <v>12</v>
      </c>
      <c r="H18" s="78"/>
      <c r="I18" s="48">
        <v>1238600</v>
      </c>
      <c r="J18" s="48">
        <v>5894556</v>
      </c>
      <c r="K18" s="22"/>
    </row>
    <row r="19" spans="1:11" ht="12">
      <c r="A19" s="23"/>
      <c r="B19" s="78" t="s">
        <v>13</v>
      </c>
      <c r="C19" s="78"/>
      <c r="D19" s="48">
        <f>33418028+1561513</f>
        <v>34979541</v>
      </c>
      <c r="E19" s="48">
        <f>1536728+33078016</f>
        <v>34614744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44523426</v>
      </c>
      <c r="E20" s="48">
        <f>6855176</f>
        <v>6855176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3722652</v>
      </c>
      <c r="J22" s="48">
        <v>5266049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f>1080999</f>
        <v>1080999</v>
      </c>
      <c r="E24" s="48">
        <v>5967845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f>21225031+140823+1831393</f>
        <v>23197247</v>
      </c>
      <c r="J25" s="48">
        <f>19840354+2022219</f>
        <v>21862573</v>
      </c>
      <c r="K25" s="22"/>
    </row>
    <row r="26" spans="1:11" ht="13.5">
      <c r="A26" s="52"/>
      <c r="B26" s="77" t="s">
        <v>26</v>
      </c>
      <c r="C26" s="77"/>
      <c r="D26" s="53">
        <f>SUM(D18:D24)</f>
        <v>98176967</v>
      </c>
      <c r="E26" s="53">
        <f>SUM(E18:E24)</f>
        <v>49933449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7" t="s">
        <v>27</v>
      </c>
      <c r="H27" s="77"/>
      <c r="I27" s="53">
        <f>SUM(I18:I25)</f>
        <v>28158499</v>
      </c>
      <c r="J27" s="53">
        <f>SUM(J18:J25)</f>
        <v>33023178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7" t="s">
        <v>28</v>
      </c>
      <c r="C29" s="77"/>
      <c r="D29" s="44"/>
      <c r="E29" s="44"/>
      <c r="G29" s="77" t="s">
        <v>29</v>
      </c>
      <c r="H29" s="77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587332520</v>
      </c>
      <c r="E33" s="48">
        <f>67709357+520108533+31253842</f>
        <v>619071732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193429448</v>
      </c>
      <c r="E34" s="48">
        <v>193759475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5095857</v>
      </c>
      <c r="E35" s="48">
        <v>3649187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-126086792</v>
      </c>
      <c r="E36" s="48">
        <v>-117071930</v>
      </c>
      <c r="G36" s="78" t="s">
        <v>41</v>
      </c>
      <c r="H36" s="78"/>
      <c r="I36" s="48">
        <v>6834779</v>
      </c>
      <c r="J36" s="48">
        <v>12171594</v>
      </c>
      <c r="K36" s="22"/>
    </row>
    <row r="37" spans="1:11" ht="12">
      <c r="A37" s="23"/>
      <c r="B37" s="78" t="s">
        <v>42</v>
      </c>
      <c r="C37" s="78"/>
      <c r="D37" s="48">
        <v>0</v>
      </c>
      <c r="E37" s="76"/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7" t="s">
        <v>44</v>
      </c>
      <c r="H38" s="77"/>
      <c r="I38" s="53">
        <f>SUM(I31:I36)</f>
        <v>6834779</v>
      </c>
      <c r="J38" s="53">
        <f>SUM(J31:J36)</f>
        <v>12171594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7" t="s">
        <v>46</v>
      </c>
      <c r="H40" s="77"/>
      <c r="I40" s="53">
        <f>I27+I38</f>
        <v>34993278</v>
      </c>
      <c r="J40" s="53">
        <f>J27+J38</f>
        <v>45194772</v>
      </c>
      <c r="K40" s="22"/>
    </row>
    <row r="41" spans="1:11" ht="13.5">
      <c r="A41" s="52"/>
      <c r="B41" s="77" t="s">
        <v>47</v>
      </c>
      <c r="C41" s="77"/>
      <c r="D41" s="53">
        <f>SUM(D31:D39)</f>
        <v>659771033</v>
      </c>
      <c r="E41" s="53">
        <f>SUM(E31:E39)</f>
        <v>699408464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9" t="s">
        <v>48</v>
      </c>
      <c r="H42" s="89"/>
      <c r="I42" s="51"/>
      <c r="J42" s="51"/>
      <c r="K42" s="22"/>
    </row>
    <row r="43" spans="1:11" ht="13.5">
      <c r="A43" s="23"/>
      <c r="B43" s="77" t="s">
        <v>49</v>
      </c>
      <c r="C43" s="77"/>
      <c r="D43" s="53">
        <f>D26+D41</f>
        <v>757948000</v>
      </c>
      <c r="E43" s="53">
        <f>E26+E41</f>
        <v>749341913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7" t="s">
        <v>50</v>
      </c>
      <c r="H44" s="77"/>
      <c r="I44" s="53">
        <f>SUM(I46:I48)</f>
        <v>652300981</v>
      </c>
      <c r="J44" s="53">
        <f>SUM(J46:J48)</f>
        <v>652300981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575093150</v>
      </c>
      <c r="J46" s="48">
        <v>575093150</v>
      </c>
      <c r="K46" s="22"/>
    </row>
    <row r="47" spans="1:11" ht="12">
      <c r="A47" s="23"/>
      <c r="B47" s="49"/>
      <c r="C47" s="85" t="s">
        <v>79</v>
      </c>
      <c r="D47" s="85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5"/>
      <c r="D48" s="85"/>
      <c r="E48" s="51"/>
      <c r="G48" s="78" t="s">
        <v>53</v>
      </c>
      <c r="H48" s="78"/>
      <c r="I48" s="48">
        <v>77207831</v>
      </c>
      <c r="J48" s="48">
        <v>77207831</v>
      </c>
      <c r="K48" s="22"/>
    </row>
    <row r="49" spans="1:11" ht="12">
      <c r="A49" s="23"/>
      <c r="B49" s="49"/>
      <c r="C49" s="85"/>
      <c r="D49" s="85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5"/>
      <c r="D50" s="85"/>
      <c r="E50" s="51"/>
      <c r="G50" s="77" t="s">
        <v>54</v>
      </c>
      <c r="H50" s="77"/>
      <c r="I50" s="53">
        <f>SUM(I52:I56)</f>
        <v>70653741</v>
      </c>
      <c r="J50" s="53">
        <f>SUM(J52:J56)</f>
        <v>51846160</v>
      </c>
      <c r="K50" s="22"/>
    </row>
    <row r="51" spans="1:11" ht="13.5">
      <c r="A51" s="23"/>
      <c r="B51" s="49"/>
      <c r="C51" s="85"/>
      <c r="D51" s="85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5"/>
      <c r="D52" s="85"/>
      <c r="E52" s="51"/>
      <c r="G52" s="78" t="s">
        <v>55</v>
      </c>
      <c r="H52" s="78"/>
      <c r="I52" s="48">
        <v>19943838</v>
      </c>
      <c r="J52" s="76">
        <v>17914157</v>
      </c>
      <c r="K52" s="22"/>
    </row>
    <row r="53" spans="1:11" ht="12">
      <c r="A53" s="23"/>
      <c r="B53" s="49"/>
      <c r="C53" s="85"/>
      <c r="D53" s="85"/>
      <c r="E53" s="51"/>
      <c r="G53" s="78" t="s">
        <v>56</v>
      </c>
      <c r="H53" s="78"/>
      <c r="I53" s="48">
        <f>31183835+600000</f>
        <v>31783835</v>
      </c>
      <c r="J53" s="48">
        <v>15901642</v>
      </c>
      <c r="K53" s="22"/>
    </row>
    <row r="54" spans="1:11" ht="12">
      <c r="A54" s="23"/>
      <c r="B54" s="49"/>
      <c r="C54" s="85"/>
      <c r="D54" s="85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f>15832446+3093622</f>
        <v>18926068</v>
      </c>
      <c r="J55" s="48">
        <v>18030361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7" t="s">
        <v>60</v>
      </c>
      <c r="H58" s="77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7" t="s">
        <v>63</v>
      </c>
      <c r="H63" s="77"/>
      <c r="I63" s="53">
        <f>I44+I50+I58</f>
        <v>722954722</v>
      </c>
      <c r="J63" s="53">
        <f>J44+J50+J58</f>
        <v>704147141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7" t="s">
        <v>64</v>
      </c>
      <c r="H65" s="77"/>
      <c r="I65" s="53">
        <f>I40+I63</f>
        <v>757948000</v>
      </c>
      <c r="J65" s="53">
        <f>J40+J63</f>
        <v>749341913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7" t="s">
        <v>78</v>
      </c>
      <c r="C70" s="87"/>
      <c r="D70" s="87"/>
      <c r="E70" s="87"/>
      <c r="F70" s="87"/>
      <c r="G70" s="87"/>
      <c r="H70" s="87"/>
      <c r="I70" s="87"/>
      <c r="J70" s="87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6" t="s">
        <v>81</v>
      </c>
      <c r="D72" s="86"/>
      <c r="E72" s="36"/>
      <c r="G72" s="86" t="s">
        <v>84</v>
      </c>
      <c r="H72" s="86"/>
      <c r="I72" s="36"/>
      <c r="J72" s="36"/>
    </row>
    <row r="73" spans="2:10" ht="13.5" customHeight="1">
      <c r="B73" s="38"/>
      <c r="C73" s="91" t="s">
        <v>83</v>
      </c>
      <c r="D73" s="91"/>
      <c r="E73" s="36"/>
      <c r="F73" s="71"/>
      <c r="G73" s="91" t="s">
        <v>82</v>
      </c>
      <c r="H73" s="91"/>
      <c r="I73" s="26"/>
      <c r="J73" s="36"/>
    </row>
    <row r="74" spans="2:10" ht="13.5" customHeight="1">
      <c r="B74" s="39"/>
      <c r="C74" s="90"/>
      <c r="D74" s="90"/>
      <c r="E74" s="40"/>
      <c r="F74" s="71"/>
      <c r="G74" s="90"/>
      <c r="H74" s="90"/>
      <c r="I74" s="26"/>
      <c r="J74" s="36"/>
    </row>
  </sheetData>
  <sheetProtection password="C4FF" sheet="1" objects="1" scenarios="1" formatCells="0" selectLockedCells="1"/>
  <mergeCells count="75">
    <mergeCell ref="B39:C39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22:H22"/>
    <mergeCell ref="B23:C23"/>
    <mergeCell ref="B26:C26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63:H63"/>
    <mergeCell ref="G65:H65"/>
    <mergeCell ref="C73:D73"/>
    <mergeCell ref="G53:H53"/>
    <mergeCell ref="G46:H46"/>
    <mergeCell ref="G47:H47"/>
    <mergeCell ref="G52:H52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18:H18"/>
    <mergeCell ref="G14:H14"/>
    <mergeCell ref="C72:D72"/>
    <mergeCell ref="B20:C20"/>
    <mergeCell ref="G20:H20"/>
    <mergeCell ref="B21:C21"/>
    <mergeCell ref="G21:H21"/>
    <mergeCell ref="G40:H40"/>
    <mergeCell ref="B41:C41"/>
    <mergeCell ref="G27:H27"/>
    <mergeCell ref="G19:H19"/>
    <mergeCell ref="C47:D54"/>
    <mergeCell ref="G72:H72"/>
    <mergeCell ref="B70:J70"/>
    <mergeCell ref="G50:H50"/>
    <mergeCell ref="C7:J7"/>
    <mergeCell ref="B14:C14"/>
    <mergeCell ref="B16:C16"/>
    <mergeCell ref="G16:H16"/>
    <mergeCell ref="B18:C18"/>
    <mergeCell ref="G29:H29"/>
    <mergeCell ref="B34:C34"/>
    <mergeCell ref="G34:H34"/>
    <mergeCell ref="B33:C33"/>
    <mergeCell ref="G33:H33"/>
    <mergeCell ref="A10:A11"/>
    <mergeCell ref="B10:C11"/>
    <mergeCell ref="F10:F11"/>
    <mergeCell ref="G10:H11"/>
    <mergeCell ref="B19:C19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79.5">
      <c r="A3" s="104" t="s">
        <v>5</v>
      </c>
      <c r="B3" s="104"/>
      <c r="C3" s="104"/>
      <c r="D3" s="104"/>
      <c r="E3" s="13" t="str">
        <f>ESF!C7</f>
        <v>ADMINISTRACIÓN PORTUARIA INTEGRAL DE LÁZARO CÁRDENAS, S.A. DE C.V.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17593001</v>
      </c>
    </row>
    <row r="8" spans="1:5" ht="15">
      <c r="A8" s="100"/>
      <c r="B8" s="98"/>
      <c r="C8" s="96" t="s">
        <v>13</v>
      </c>
      <c r="D8" s="96"/>
      <c r="E8" s="8">
        <f>ESF!D19</f>
        <v>34979541</v>
      </c>
    </row>
    <row r="9" spans="1:5" ht="15">
      <c r="A9" s="100"/>
      <c r="B9" s="98"/>
      <c r="C9" s="96" t="s">
        <v>15</v>
      </c>
      <c r="D9" s="96"/>
      <c r="E9" s="8">
        <f>ESF!D20</f>
        <v>44523426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1080999</v>
      </c>
    </row>
    <row r="14" spans="1:5" ht="15.75" thickBot="1">
      <c r="A14" s="100"/>
      <c r="B14" s="4"/>
      <c r="C14" s="97" t="s">
        <v>26</v>
      </c>
      <c r="D14" s="97"/>
      <c r="E14" s="9">
        <f>ESF!D26</f>
        <v>98176967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587332520</v>
      </c>
    </row>
    <row r="18" spans="1:5" ht="15">
      <c r="A18" s="100"/>
      <c r="B18" s="98"/>
      <c r="C18" s="96" t="s">
        <v>36</v>
      </c>
      <c r="D18" s="96"/>
      <c r="E18" s="8">
        <f>ESF!D34</f>
        <v>193429448</v>
      </c>
    </row>
    <row r="19" spans="1:5" ht="15">
      <c r="A19" s="100"/>
      <c r="B19" s="98"/>
      <c r="C19" s="96" t="s">
        <v>38</v>
      </c>
      <c r="D19" s="96"/>
      <c r="E19" s="8">
        <f>ESF!D35</f>
        <v>5095857</v>
      </c>
    </row>
    <row r="20" spans="1:5" ht="15">
      <c r="A20" s="100"/>
      <c r="B20" s="98"/>
      <c r="C20" s="96" t="s">
        <v>40</v>
      </c>
      <c r="D20" s="96"/>
      <c r="E20" s="8">
        <f>ESF!D36</f>
        <v>-126086792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659771033</v>
      </c>
    </row>
    <row r="25" spans="1:5" ht="15.75" thickBot="1">
      <c r="A25" s="100"/>
      <c r="B25" s="2"/>
      <c r="C25" s="97" t="s">
        <v>49</v>
      </c>
      <c r="D25" s="97"/>
      <c r="E25" s="9">
        <f>ESF!D43</f>
        <v>757948000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1238600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3722652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23197247</v>
      </c>
    </row>
    <row r="34" spans="1:5" ht="15.75" thickBot="1">
      <c r="A34" s="100"/>
      <c r="B34" s="4"/>
      <c r="C34" s="97" t="s">
        <v>27</v>
      </c>
      <c r="D34" s="97"/>
      <c r="E34" s="9">
        <f>ESF!I27</f>
        <v>28158499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6834779</v>
      </c>
    </row>
    <row r="41" spans="1:5" ht="15.75" thickBot="1">
      <c r="A41" s="100"/>
      <c r="B41" s="2"/>
      <c r="C41" s="97" t="s">
        <v>44</v>
      </c>
      <c r="D41" s="97"/>
      <c r="E41" s="9">
        <f>ESF!I38</f>
        <v>6834779</v>
      </c>
    </row>
    <row r="42" spans="1:5" ht="15.75" thickBot="1">
      <c r="A42" s="100"/>
      <c r="B42" s="2"/>
      <c r="C42" s="97" t="s">
        <v>46</v>
      </c>
      <c r="D42" s="97"/>
      <c r="E42" s="9">
        <f>ESF!I40</f>
        <v>34993278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652300981</v>
      </c>
    </row>
    <row r="44" spans="1:5" ht="15">
      <c r="A44" s="3"/>
      <c r="B44" s="98"/>
      <c r="C44" s="96" t="s">
        <v>51</v>
      </c>
      <c r="D44" s="96"/>
      <c r="E44" s="8">
        <f>ESF!I46</f>
        <v>575093150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77207831</v>
      </c>
    </row>
    <row r="47" spans="1:5" ht="15">
      <c r="A47" s="3"/>
      <c r="B47" s="98"/>
      <c r="C47" s="99" t="s">
        <v>54</v>
      </c>
      <c r="D47" s="99"/>
      <c r="E47" s="10">
        <f>ESF!I50</f>
        <v>70653741</v>
      </c>
    </row>
    <row r="48" spans="1:5" ht="15">
      <c r="A48" s="3"/>
      <c r="B48" s="98"/>
      <c r="C48" s="96" t="s">
        <v>55</v>
      </c>
      <c r="D48" s="96"/>
      <c r="E48" s="8">
        <f>ESF!I52</f>
        <v>19943838</v>
      </c>
    </row>
    <row r="49" spans="1:5" ht="15">
      <c r="A49" s="3"/>
      <c r="B49" s="98"/>
      <c r="C49" s="96" t="s">
        <v>56</v>
      </c>
      <c r="D49" s="96"/>
      <c r="E49" s="8">
        <f>ESF!I53</f>
        <v>31783835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18926068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722954722</v>
      </c>
    </row>
    <row r="57" spans="1:5" ht="15.75" thickBot="1">
      <c r="A57" s="3"/>
      <c r="B57" s="2"/>
      <c r="C57" s="97" t="s">
        <v>64</v>
      </c>
      <c r="D57" s="97"/>
      <c r="E57" s="9">
        <f>ESF!I65</f>
        <v>757948000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2495684</v>
      </c>
    </row>
    <row r="60" spans="1:5" ht="15">
      <c r="A60" s="100"/>
      <c r="B60" s="98"/>
      <c r="C60" s="96" t="s">
        <v>13</v>
      </c>
      <c r="D60" s="96"/>
      <c r="E60" s="8">
        <f>ESF!E19</f>
        <v>34614744</v>
      </c>
    </row>
    <row r="61" spans="1:5" ht="15">
      <c r="A61" s="100"/>
      <c r="B61" s="98"/>
      <c r="C61" s="96" t="s">
        <v>15</v>
      </c>
      <c r="D61" s="96"/>
      <c r="E61" s="8">
        <f>ESF!E20</f>
        <v>6855176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5967845</v>
      </c>
    </row>
    <row r="66" spans="1:5" ht="15.75" thickBot="1">
      <c r="A66" s="100"/>
      <c r="B66" s="4"/>
      <c r="C66" s="97" t="s">
        <v>26</v>
      </c>
      <c r="D66" s="97"/>
      <c r="E66" s="9">
        <f>ESF!E26</f>
        <v>49933449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619071732</v>
      </c>
    </row>
    <row r="70" spans="1:5" ht="15">
      <c r="A70" s="100"/>
      <c r="B70" s="98"/>
      <c r="C70" s="96" t="s">
        <v>36</v>
      </c>
      <c r="D70" s="96"/>
      <c r="E70" s="8">
        <f>ESF!E34</f>
        <v>193759475</v>
      </c>
    </row>
    <row r="71" spans="1:5" ht="15">
      <c r="A71" s="100"/>
      <c r="B71" s="98"/>
      <c r="C71" s="96" t="s">
        <v>38</v>
      </c>
      <c r="D71" s="96"/>
      <c r="E71" s="8">
        <f>ESF!E35</f>
        <v>3649187</v>
      </c>
    </row>
    <row r="72" spans="1:5" ht="15">
      <c r="A72" s="100"/>
      <c r="B72" s="98"/>
      <c r="C72" s="96" t="s">
        <v>40</v>
      </c>
      <c r="D72" s="96"/>
      <c r="E72" s="8">
        <f>ESF!E36</f>
        <v>-117071930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699408464</v>
      </c>
    </row>
    <row r="77" spans="1:5" ht="15.75" thickBot="1">
      <c r="A77" s="100"/>
      <c r="B77" s="2"/>
      <c r="C77" s="97" t="s">
        <v>49</v>
      </c>
      <c r="D77" s="97"/>
      <c r="E77" s="9">
        <f>ESF!E43</f>
        <v>749341913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5894556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5266049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21862573</v>
      </c>
    </row>
    <row r="86" spans="1:5" ht="15.75" thickBot="1">
      <c r="A86" s="100"/>
      <c r="B86" s="4"/>
      <c r="C86" s="97" t="s">
        <v>27</v>
      </c>
      <c r="D86" s="97"/>
      <c r="E86" s="9">
        <f>ESF!J27</f>
        <v>33023178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12171594</v>
      </c>
    </row>
    <row r="93" spans="1:5" ht="15.75" thickBot="1">
      <c r="A93" s="100"/>
      <c r="B93" s="2"/>
      <c r="C93" s="97" t="s">
        <v>44</v>
      </c>
      <c r="D93" s="97"/>
      <c r="E93" s="9">
        <f>ESF!J38</f>
        <v>12171594</v>
      </c>
    </row>
    <row r="94" spans="1:5" ht="15.75" thickBot="1">
      <c r="A94" s="100"/>
      <c r="B94" s="2"/>
      <c r="C94" s="97" t="s">
        <v>46</v>
      </c>
      <c r="D94" s="97"/>
      <c r="E94" s="9">
        <f>ESF!J40</f>
        <v>45194772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652300981</v>
      </c>
    </row>
    <row r="96" spans="1:5" ht="15">
      <c r="A96" s="3"/>
      <c r="B96" s="98"/>
      <c r="C96" s="96" t="s">
        <v>51</v>
      </c>
      <c r="D96" s="96"/>
      <c r="E96" s="8">
        <f>ESF!J46</f>
        <v>575093150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77207831</v>
      </c>
    </row>
    <row r="99" spans="1:5" ht="15">
      <c r="A99" s="3"/>
      <c r="B99" s="98"/>
      <c r="C99" s="99" t="s">
        <v>54</v>
      </c>
      <c r="D99" s="99"/>
      <c r="E99" s="10">
        <f>ESF!J50</f>
        <v>51846160</v>
      </c>
    </row>
    <row r="100" spans="1:5" ht="15">
      <c r="A100" s="3"/>
      <c r="B100" s="98"/>
      <c r="C100" s="96" t="s">
        <v>55</v>
      </c>
      <c r="D100" s="96"/>
      <c r="E100" s="8">
        <f>ESF!J52</f>
        <v>17914157</v>
      </c>
    </row>
    <row r="101" spans="1:5" ht="15">
      <c r="A101" s="3"/>
      <c r="B101" s="98"/>
      <c r="C101" s="96" t="s">
        <v>56</v>
      </c>
      <c r="D101" s="96"/>
      <c r="E101" s="8">
        <f>ESF!J53</f>
        <v>15901642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18030361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704147141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749341913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DIRECTOR GENERAL</v>
      </c>
    </row>
    <row r="111" spans="1:5" ht="15">
      <c r="A111" s="3"/>
      <c r="B111" s="2"/>
      <c r="C111" s="95"/>
      <c r="D111" s="5" t="s">
        <v>66</v>
      </c>
      <c r="E111" s="10">
        <f>ESF!C74</f>
        <v>0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GERENTE DE ADMINISTRACIÓN Y FINANZAS</v>
      </c>
    </row>
    <row r="113" spans="1:5" ht="15">
      <c r="A113" s="3"/>
      <c r="B113" s="2"/>
      <c r="C113" s="95"/>
      <c r="D113" s="5" t="s">
        <v>66</v>
      </c>
      <c r="E113" s="10">
        <f>ESF!G74</f>
        <v>0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Karim Abuchard Padilla</cp:lastModifiedBy>
  <cp:lastPrinted>2014-03-13T20:51:30Z</cp:lastPrinted>
  <dcterms:created xsi:type="dcterms:W3CDTF">2014-01-27T16:27:43Z</dcterms:created>
  <dcterms:modified xsi:type="dcterms:W3CDTF">2014-04-09T21:48:09Z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