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20730" windowHeight="1170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ECONÓMICO'!$A$1:$W$172</definedName>
    <definedName name="DIFERENCIAS">#N/A</definedName>
    <definedName name="FORM" localSheetId="0">'MASC RESUMEN ECONÓMICO'!$A$171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<sst xmlns="http://schemas.openxmlformats.org/spreadsheetml/2006/main" count="282" uniqueCount="63">
  <si>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</si>
  <si>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</si>
  <si>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</si>
  <si>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</si>
  <si>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</si>
  <si>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</si>
  <si>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</si>
  <si>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</si>
  <si>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</si>
  <si>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</si>
  <si>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</si>
  <si>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</si>
  <si>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</si>
  <si>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</si>
  <si>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</si>
  <si>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</si>
  <si>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</si>
  <si>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</si>
  <si>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</si>
  <si>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</si>
  <si>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</si>
  <si>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</si>
  <si>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</si>
  <si>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</si>
  <si>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</si>
  <si>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</si>
  <si>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>FIDEICOMISO DE FOMENTO MINERO</t>
  </si>
  <si>
    <t>TOTAL MODIFICADO</t>
  </si>
  <si>
    <t>TOTAL APROBADO</t>
  </si>
  <si>
    <t>TOTAL DEVENGADO</t>
  </si>
  <si>
    <t>TOTAL PAGADO</t>
  </si>
  <si>
    <t>Porcentaje Pag/Aprob</t>
  </si>
  <si>
    <t>Porcentaje Pag/Modif</t>
  </si>
  <si>
    <t xml:space="preserve">  Modificado</t>
  </si>
  <si>
    <t>Coordinación de la Política de Gobierno</t>
  </si>
  <si>
    <t>Función Pública</t>
  </si>
  <si>
    <t>Gobierno</t>
  </si>
  <si>
    <t>Actividades de apoyo a la función pública y buen gobierno</t>
  </si>
  <si>
    <t>Desarrollo Económico</t>
  </si>
  <si>
    <t>Minería, manufacturas y construcción</t>
  </si>
  <si>
    <t>Extracción de recursos minerales excepto los combustibles minerales</t>
  </si>
  <si>
    <t>Servicios de apoyo administrativo</t>
  </si>
  <si>
    <t>Actividades de apoyo administrativo</t>
  </si>
  <si>
    <t>Operaciones ajenas</t>
  </si>
  <si>
    <t>Micro, pequeñas y medianas empresas productivas y competitivas</t>
  </si>
  <si>
    <t>Apoyo a la pequeña y mediana minería y su cadena productiva, mediante el otorgamiento de financiamiento</t>
  </si>
  <si>
    <t>Asistencia y capacitación técnica a la pequeña y mediana minería</t>
  </si>
  <si>
    <t xml:space="preserve">  Aprobado</t>
  </si>
  <si>
    <t xml:space="preserve">  Pagado</t>
  </si>
  <si>
    <t xml:space="preserve">  Porcentaje Pag/Aprob</t>
  </si>
  <si>
    <t xml:space="preserve">  Porcentaje Pag/Modif</t>
  </si>
  <si>
    <t>O001</t>
  </si>
  <si>
    <t>Fideicomiso de Fomento Minero</t>
  </si>
  <si>
    <t>K2O</t>
  </si>
  <si>
    <t>M001</t>
  </si>
  <si>
    <t>W001</t>
  </si>
  <si>
    <t>F002</t>
  </si>
  <si>
    <t>F005</t>
  </si>
  <si>
    <t xml:space="preserve">  Devengado</t>
  </si>
  <si>
    <t>Función Pública y buen gobierno</t>
  </si>
  <si>
    <r>
      <t>ESTADO ANALÍTICO DEL EJERCICIO DEL PRESUPUESTO DE EGRESOS EN CLASIFICACIÓN FUNCIONAL-PROGRAMÁTICA</t>
    </r>
    <r>
      <rPr>
        <vertAlign val="superscript"/>
        <sz val="23.5"/>
        <rFont val="Soberana Sans"/>
        <family val="3"/>
      </rPr>
      <t xml:space="preserve">1/ </t>
    </r>
  </si>
  <si>
    <t>1/ Las sumas parciales y el total pueden no coincidirdebido al redondeo.</t>
  </si>
  <si>
    <t>Fuente: Presupuesto aprobado y modificado, sistemas globalizadores de la Secretaría de Hacienda y Crédito Público. Presupuesto devengado y pagado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</si>
</sst>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5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20"/>
      <name val="Soberana Sans"/>
      <family val="3"/>
    </font>
    <font>
      <sz val="19"/>
      <name val="Soberana Sans"/>
      <family val="3"/>
    </font>
    <font>
      <sz val="19"/>
      <color indexed="8"/>
      <name val="Soberana Sans"/>
      <family val="3"/>
    </font>
    <font>
      <vertAlign val="superscript"/>
      <sz val="23.5"/>
      <name val="Soberana Sans"/>
      <family val="3"/>
    </font>
    <font>
      <b/>
      <sz val="18"/>
      <name val="Soberana Sans"/>
      <family val="3"/>
    </font>
    <font>
      <b/>
      <sz val="1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3.5"/>
      <color indexed="9"/>
      <name val="Soberana Sans"/>
      <family val="3"/>
    </font>
    <font>
      <b/>
      <sz val="18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3.5"/>
      <color theme="0"/>
      <name val="Soberana Sans"/>
      <family val="3"/>
    </font>
    <font>
      <b/>
      <sz val="18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horizontal="centerContinuous" vertical="center"/>
    </xf>
    <xf numFmtId="164" fontId="10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0" fillId="33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top"/>
    </xf>
    <xf numFmtId="167" fontId="11" fillId="0" borderId="10" xfId="0" applyNumberFormat="1" applyFont="1" applyFill="1" applyBorder="1" applyAlignment="1">
      <alignment horizontal="center" vertical="top"/>
    </xf>
    <xf numFmtId="166" fontId="11" fillId="0" borderId="11" xfId="0" applyNumberFormat="1" applyFont="1" applyFill="1" applyBorder="1" applyAlignment="1">
      <alignment horizontal="center" vertical="top"/>
    </xf>
    <xf numFmtId="167" fontId="11" fillId="0" borderId="11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vertical="top"/>
    </xf>
    <xf numFmtId="49" fontId="11" fillId="0" borderId="13" xfId="0" applyNumberFormat="1" applyFont="1" applyFill="1" applyBorder="1" applyAlignment="1">
      <alignment vertical="top"/>
    </xf>
    <xf numFmtId="169" fontId="12" fillId="0" borderId="14" xfId="0" applyNumberFormat="1" applyFont="1" applyFill="1" applyBorder="1" applyAlignment="1">
      <alignment vertical="top"/>
    </xf>
    <xf numFmtId="0" fontId="12" fillId="0" borderId="12" xfId="0" applyNumberFormat="1" applyFont="1" applyFill="1" applyBorder="1" applyAlignment="1">
      <alignment vertical="top"/>
    </xf>
    <xf numFmtId="3" fontId="12" fillId="0" borderId="12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11" fillId="0" borderId="15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center" wrapText="1"/>
    </xf>
    <xf numFmtId="174" fontId="13" fillId="0" borderId="0" xfId="0" applyNumberFormat="1" applyFont="1" applyFill="1" applyBorder="1" applyAlignment="1">
      <alignment vertical="top"/>
    </xf>
    <xf numFmtId="174" fontId="13" fillId="0" borderId="11" xfId="0" applyNumberFormat="1" applyFont="1" applyFill="1" applyBorder="1" applyAlignment="1">
      <alignment vertical="top"/>
    </xf>
    <xf numFmtId="174" fontId="13" fillId="0" borderId="16" xfId="0" applyNumberFormat="1" applyFont="1" applyFill="1" applyBorder="1" applyAlignment="1">
      <alignment vertical="top"/>
    </xf>
    <xf numFmtId="174" fontId="13" fillId="0" borderId="17" xfId="0" applyNumberFormat="1" applyFont="1" applyFill="1" applyBorder="1" applyAlignment="1">
      <alignment vertical="top"/>
    </xf>
    <xf numFmtId="164" fontId="13" fillId="0" borderId="11" xfId="0" applyNumberFormat="1" applyFont="1" applyFill="1" applyBorder="1" applyAlignment="1">
      <alignment horizontal="center" vertical="top"/>
    </xf>
    <xf numFmtId="164" fontId="13" fillId="0" borderId="14" xfId="0" applyNumberFormat="1" applyFont="1" applyFill="1" applyBorder="1" applyAlignment="1">
      <alignment horizontal="center" vertical="top"/>
    </xf>
    <xf numFmtId="164" fontId="13" fillId="0" borderId="14" xfId="0" applyNumberFormat="1" applyFont="1" applyFill="1" applyBorder="1" applyAlignment="1">
      <alignment vertical="top"/>
    </xf>
    <xf numFmtId="174" fontId="13" fillId="0" borderId="18" xfId="0" applyNumberFormat="1" applyFont="1" applyFill="1" applyBorder="1" applyAlignment="1">
      <alignment vertical="top"/>
    </xf>
    <xf numFmtId="174" fontId="13" fillId="0" borderId="14" xfId="0" applyNumberFormat="1" applyFont="1" applyFill="1" applyBorder="1" applyAlignment="1">
      <alignment vertical="top"/>
    </xf>
    <xf numFmtId="164" fontId="13" fillId="0" borderId="11" xfId="0" applyNumberFormat="1" applyFont="1" applyFill="1" applyBorder="1" applyAlignment="1">
      <alignment vertical="top"/>
    </xf>
    <xf numFmtId="164" fontId="13" fillId="0" borderId="18" xfId="0" applyNumberFormat="1" applyFont="1" applyFill="1" applyBorder="1" applyAlignment="1">
      <alignment vertical="top"/>
    </xf>
    <xf numFmtId="174" fontId="13" fillId="0" borderId="19" xfId="0" applyNumberFormat="1" applyFont="1" applyFill="1" applyBorder="1" applyAlignment="1">
      <alignment vertical="top"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169" fontId="12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 vertical="top"/>
    </xf>
    <xf numFmtId="0" fontId="11" fillId="0" borderId="0" xfId="0" applyFont="1" applyFill="1" applyAlignment="1">
      <alignment wrapText="1"/>
    </xf>
    <xf numFmtId="0" fontId="11" fillId="0" borderId="18" xfId="0" applyFont="1" applyFill="1" applyBorder="1" applyAlignment="1">
      <alignment/>
    </xf>
    <xf numFmtId="164" fontId="5" fillId="0" borderId="20" xfId="0" applyNumberFormat="1" applyFont="1" applyFill="1" applyBorder="1" applyAlignment="1">
      <alignment vertical="top"/>
    </xf>
    <xf numFmtId="164" fontId="52" fillId="34" borderId="22" xfId="0" applyNumberFormat="1" applyFont="1" applyFill="1" applyBorder="1" applyAlignment="1">
      <alignment horizontal="centerContinuous" vertical="center"/>
    </xf>
    <xf numFmtId="164" fontId="15" fillId="34" borderId="22" xfId="0" applyNumberFormat="1" applyFont="1" applyFill="1" applyBorder="1" applyAlignment="1">
      <alignment horizontal="centerContinuous" vertical="center"/>
    </xf>
    <xf numFmtId="164" fontId="15" fillId="34" borderId="23" xfId="0" applyNumberFormat="1" applyFont="1" applyFill="1" applyBorder="1" applyAlignment="1">
      <alignment horizontal="centerContinuous" vertical="center"/>
    </xf>
    <xf numFmtId="164" fontId="15" fillId="34" borderId="24" xfId="0" applyNumberFormat="1" applyFont="1" applyFill="1" applyBorder="1" applyAlignment="1">
      <alignment horizontal="centerContinuous" vertical="center"/>
    </xf>
    <xf numFmtId="164" fontId="15" fillId="34" borderId="22" xfId="0" applyNumberFormat="1" applyFont="1" applyFill="1" applyBorder="1" applyAlignment="1">
      <alignment vertical="center"/>
    </xf>
    <xf numFmtId="164" fontId="15" fillId="34" borderId="23" xfId="0" applyNumberFormat="1" applyFont="1" applyFill="1" applyBorder="1" applyAlignment="1">
      <alignment vertical="center"/>
    </xf>
    <xf numFmtId="164" fontId="15" fillId="34" borderId="24" xfId="0" applyNumberFormat="1" applyFont="1" applyFill="1" applyBorder="1" applyAlignment="1">
      <alignment vertical="center"/>
    </xf>
    <xf numFmtId="164" fontId="52" fillId="34" borderId="25" xfId="0" applyNumberFormat="1" applyFont="1" applyFill="1" applyBorder="1" applyAlignment="1">
      <alignment horizontal="centerContinuous" vertical="center"/>
    </xf>
    <xf numFmtId="164" fontId="15" fillId="34" borderId="25" xfId="0" applyNumberFormat="1" applyFont="1" applyFill="1" applyBorder="1" applyAlignment="1">
      <alignment horizontal="centerContinuous" vertical="center"/>
    </xf>
    <xf numFmtId="164" fontId="52" fillId="34" borderId="26" xfId="0" applyNumberFormat="1" applyFont="1" applyFill="1" applyBorder="1" applyAlignment="1">
      <alignment horizontal="centerContinuous" vertical="center"/>
    </xf>
    <xf numFmtId="164" fontId="53" fillId="34" borderId="25" xfId="0" applyNumberFormat="1" applyFont="1" applyFill="1" applyBorder="1" applyAlignment="1">
      <alignment horizontal="centerContinuous" vertical="center"/>
    </xf>
    <xf numFmtId="164" fontId="52" fillId="34" borderId="11" xfId="0" applyNumberFormat="1" applyFont="1" applyFill="1" applyBorder="1" applyAlignment="1">
      <alignment horizontal="centerContinuous" vertical="center"/>
    </xf>
    <xf numFmtId="164" fontId="15" fillId="34" borderId="11" xfId="0" applyNumberFormat="1" applyFont="1" applyFill="1" applyBorder="1" applyAlignment="1">
      <alignment horizontal="centerContinuous" vertical="center"/>
    </xf>
    <xf numFmtId="164" fontId="15" fillId="34" borderId="0" xfId="0" applyNumberFormat="1" applyFont="1" applyFill="1" applyBorder="1" applyAlignment="1">
      <alignment horizontal="centerContinuous" vertical="center"/>
    </xf>
    <xf numFmtId="164" fontId="15" fillId="34" borderId="13" xfId="0" applyNumberFormat="1" applyFont="1" applyFill="1" applyBorder="1" applyAlignment="1">
      <alignment horizontal="centerContinuous" vertical="center"/>
    </xf>
    <xf numFmtId="164" fontId="15" fillId="34" borderId="11" xfId="0" applyNumberFormat="1" applyFont="1" applyFill="1" applyBorder="1" applyAlignment="1">
      <alignment vertical="center"/>
    </xf>
    <xf numFmtId="37" fontId="15" fillId="34" borderId="0" xfId="0" applyNumberFormat="1" applyFont="1" applyFill="1" applyBorder="1" applyAlignment="1">
      <alignment vertical="center"/>
    </xf>
    <xf numFmtId="164" fontId="15" fillId="34" borderId="18" xfId="0" applyNumberFormat="1" applyFont="1" applyFill="1" applyBorder="1" applyAlignment="1">
      <alignment vertical="center"/>
    </xf>
    <xf numFmtId="164" fontId="16" fillId="34" borderId="0" xfId="0" applyNumberFormat="1" applyFont="1" applyFill="1" applyBorder="1" applyAlignment="1">
      <alignment vertical="center"/>
    </xf>
    <xf numFmtId="164" fontId="16" fillId="34" borderId="14" xfId="0" applyNumberFormat="1" applyFont="1" applyFill="1" applyBorder="1" applyAlignment="1">
      <alignment vertical="center"/>
    </xf>
    <xf numFmtId="164" fontId="16" fillId="34" borderId="27" xfId="0" applyNumberFormat="1" applyFont="1" applyFill="1" applyBorder="1" applyAlignment="1">
      <alignment vertical="center"/>
    </xf>
    <xf numFmtId="164" fontId="16" fillId="34" borderId="0" xfId="0" applyNumberFormat="1" applyFont="1" applyFill="1" applyBorder="1" applyAlignment="1">
      <alignment horizontal="center" vertical="center"/>
    </xf>
    <xf numFmtId="164" fontId="16" fillId="34" borderId="11" xfId="0" applyNumberFormat="1" applyFont="1" applyFill="1" applyBorder="1" applyAlignment="1">
      <alignment vertical="center"/>
    </xf>
    <xf numFmtId="164" fontId="53" fillId="34" borderId="28" xfId="0" applyNumberFormat="1" applyFont="1" applyFill="1" applyBorder="1" applyAlignment="1">
      <alignment horizontal="center" vertical="center"/>
    </xf>
    <xf numFmtId="164" fontId="53" fillId="34" borderId="28" xfId="0" applyNumberFormat="1" applyFont="1" applyFill="1" applyBorder="1" applyAlignment="1">
      <alignment vertical="center"/>
    </xf>
    <xf numFmtId="164" fontId="53" fillId="34" borderId="19" xfId="0" applyNumberFormat="1" applyFont="1" applyFill="1" applyBorder="1" applyAlignment="1">
      <alignment horizontal="center" vertical="center"/>
    </xf>
    <xf numFmtId="164" fontId="15" fillId="34" borderId="10" xfId="0" applyNumberFormat="1" applyFont="1" applyFill="1" applyBorder="1" applyAlignment="1">
      <alignment horizontal="center" vertical="center"/>
    </xf>
    <xf numFmtId="164" fontId="15" fillId="34" borderId="29" xfId="0" applyNumberFormat="1" applyFont="1" applyFill="1" applyBorder="1" applyAlignment="1">
      <alignment horizontal="center" vertical="center"/>
    </xf>
    <xf numFmtId="164" fontId="52" fillId="34" borderId="0" xfId="0" applyNumberFormat="1" applyFont="1" applyFill="1" applyBorder="1" applyAlignment="1">
      <alignment horizontal="centerContinuous" vertical="center"/>
    </xf>
    <xf numFmtId="164" fontId="52" fillId="34" borderId="0" xfId="0" applyNumberFormat="1" applyFont="1" applyFill="1" applyBorder="1" applyAlignment="1">
      <alignment horizontal="center" vertical="center"/>
    </xf>
    <xf numFmtId="164" fontId="52" fillId="34" borderId="14" xfId="0" applyNumberFormat="1" applyFont="1" applyFill="1" applyBorder="1" applyAlignment="1">
      <alignment horizontal="center" vertical="center"/>
    </xf>
    <xf numFmtId="164" fontId="52" fillId="34" borderId="27" xfId="0" applyNumberFormat="1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164" fontId="52" fillId="34" borderId="19" xfId="0" applyNumberFormat="1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164" fontId="52" fillId="34" borderId="30" xfId="0" applyNumberFormat="1" applyFont="1" applyFill="1" applyBorder="1" applyAlignment="1">
      <alignment horizontal="center" vertical="center"/>
    </xf>
    <xf numFmtId="164" fontId="15" fillId="34" borderId="15" xfId="0" applyNumberFormat="1" applyFont="1" applyFill="1" applyBorder="1" applyAlignment="1">
      <alignment horizontal="center" vertical="center"/>
    </xf>
    <xf numFmtId="164" fontId="15" fillId="34" borderId="13" xfId="0" applyNumberFormat="1" applyFont="1" applyFill="1" applyBorder="1" applyAlignment="1">
      <alignment vertical="center"/>
    </xf>
    <xf numFmtId="164" fontId="52" fillId="34" borderId="15" xfId="0" applyNumberFormat="1" applyFont="1" applyFill="1" applyBorder="1" applyAlignment="1">
      <alignment horizontal="center" vertical="center"/>
    </xf>
    <xf numFmtId="164" fontId="52" fillId="34" borderId="12" xfId="0" applyNumberFormat="1" applyFont="1" applyFill="1" applyBorder="1" applyAlignment="1">
      <alignment horizontal="center" vertical="center"/>
    </xf>
    <xf numFmtId="164" fontId="53" fillId="34" borderId="31" xfId="0" applyNumberFormat="1" applyFont="1" applyFill="1" applyBorder="1" applyAlignment="1">
      <alignment horizontal="center" vertical="center"/>
    </xf>
    <xf numFmtId="164" fontId="53" fillId="34" borderId="30" xfId="0" applyNumberFormat="1" applyFont="1" applyFill="1" applyBorder="1" applyAlignment="1">
      <alignment horizontal="center" vertical="center"/>
    </xf>
    <xf numFmtId="164" fontId="52" fillId="34" borderId="32" xfId="0" applyNumberFormat="1" applyFont="1" applyFill="1" applyBorder="1" applyAlignment="1">
      <alignment horizontal="center" vertical="center"/>
    </xf>
    <xf numFmtId="164" fontId="53" fillId="34" borderId="32" xfId="0" applyNumberFormat="1" applyFont="1" applyFill="1" applyBorder="1" applyAlignment="1">
      <alignment horizontal="center" vertical="center"/>
    </xf>
    <xf numFmtId="164" fontId="53" fillId="34" borderId="33" xfId="0" applyNumberFormat="1" applyFont="1" applyFill="1" applyBorder="1" applyAlignment="1">
      <alignment vertical="center"/>
    </xf>
    <xf numFmtId="0" fontId="52" fillId="34" borderId="33" xfId="0" applyFont="1" applyFill="1" applyBorder="1" applyAlignment="1">
      <alignment horizontal="center" vertical="center"/>
    </xf>
    <xf numFmtId="164" fontId="52" fillId="34" borderId="3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2" fillId="34" borderId="34" xfId="0" applyNumberFormat="1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16"/>
  <sheetViews>
    <sheetView showGridLines="0" showZeros="0" tabSelected="1" showOutlineSymbols="0" zoomScale="40" zoomScaleNormal="40" zoomScalePageLayoutView="0" workbookViewId="0" topLeftCell="A162">
      <selection activeCell="B172" sqref="B172"/>
    </sheetView>
  </sheetViews>
  <sheetFormatPr defaultColWidth="0" defaultRowHeight="23.25"/>
  <cols>
    <col min="1" max="1" width="1.60546875" style="0" customWidth="1"/>
    <col min="2" max="4" width="5.69140625" style="39" customWidth="1"/>
    <col min="5" max="5" width="6.69140625" style="39" customWidth="1"/>
    <col min="6" max="6" width="7.69140625" style="39" customWidth="1"/>
    <col min="7" max="7" width="6.69140625" style="39" customWidth="1"/>
    <col min="8" max="8" width="0.453125" style="39" customWidth="1"/>
    <col min="9" max="9" width="43.69140625" style="42" customWidth="1"/>
    <col min="10" max="10" width="1.69140625" style="39" customWidth="1"/>
    <col min="11" max="20" width="18.69140625" style="40" customWidth="1"/>
    <col min="21" max="22" width="13.69140625" style="39" customWidth="1"/>
    <col min="23" max="23" width="0.453125" style="0" customWidth="1"/>
    <col min="24" max="16384" width="0" style="0" hidden="1" customWidth="1"/>
  </cols>
  <sheetData>
    <row r="1" spans="1:23" ht="26.2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15"/>
      <c r="N1" s="116"/>
      <c r="O1" s="116"/>
      <c r="P1" s="8"/>
      <c r="Q1" s="8"/>
      <c r="R1" s="8"/>
      <c r="S1" s="8"/>
      <c r="T1" s="10"/>
      <c r="U1" s="10"/>
      <c r="V1" s="10"/>
      <c r="W1" s="9"/>
    </row>
    <row r="2" spans="1:23" ht="30">
      <c r="A2" s="9"/>
      <c r="B2" s="11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12"/>
      <c r="N2" s="8"/>
      <c r="O2" s="8"/>
      <c r="P2" s="8"/>
      <c r="Q2" s="8"/>
      <c r="R2" s="8"/>
      <c r="S2" s="8"/>
      <c r="T2" s="1"/>
      <c r="U2" s="1"/>
      <c r="V2" s="1"/>
      <c r="W2" s="9"/>
    </row>
    <row r="3" spans="1:23" ht="30">
      <c r="A3" s="9"/>
      <c r="B3" s="11" t="s">
        <v>60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3"/>
      <c r="U3" s="13"/>
      <c r="V3" s="13"/>
      <c r="W3" s="9"/>
    </row>
    <row r="4" spans="1:23" ht="30.75">
      <c r="A4" s="9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3"/>
      <c r="U4" s="13"/>
      <c r="V4" s="13"/>
      <c r="W4" s="9"/>
    </row>
    <row r="5" spans="1:23" ht="30.75">
      <c r="A5" s="9"/>
      <c r="B5" s="11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3"/>
      <c r="U5" s="13"/>
      <c r="V5" s="13"/>
      <c r="W5" s="9"/>
    </row>
    <row r="6" spans="1:23" ht="23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/>
      <c r="U6" s="14"/>
      <c r="V6" s="14"/>
      <c r="W6" s="9"/>
    </row>
    <row r="7" spans="1:23" ht="34.5" customHeight="1">
      <c r="A7" s="9"/>
      <c r="B7" s="67" t="s">
        <v>1</v>
      </c>
      <c r="C7" s="68"/>
      <c r="D7" s="69"/>
      <c r="E7" s="69"/>
      <c r="F7" s="69"/>
      <c r="G7" s="70"/>
      <c r="H7" s="71"/>
      <c r="I7" s="72"/>
      <c r="J7" s="73"/>
      <c r="K7" s="74" t="s">
        <v>2</v>
      </c>
      <c r="L7" s="75"/>
      <c r="M7" s="75"/>
      <c r="N7" s="75"/>
      <c r="O7" s="75"/>
      <c r="P7" s="76" t="s">
        <v>3</v>
      </c>
      <c r="Q7" s="77"/>
      <c r="R7" s="77"/>
      <c r="S7" s="77"/>
      <c r="T7" s="117" t="s">
        <v>4</v>
      </c>
      <c r="U7" s="118"/>
      <c r="V7" s="119"/>
      <c r="W7" s="15"/>
    </row>
    <row r="8" spans="1:23" ht="33.75">
      <c r="A8" s="9"/>
      <c r="B8" s="78" t="s">
        <v>5</v>
      </c>
      <c r="C8" s="79"/>
      <c r="D8" s="80"/>
      <c r="E8" s="80"/>
      <c r="F8" s="80"/>
      <c r="G8" s="81"/>
      <c r="H8" s="82"/>
      <c r="I8" s="83"/>
      <c r="J8" s="84"/>
      <c r="K8" s="85"/>
      <c r="L8" s="86"/>
      <c r="M8" s="87"/>
      <c r="N8" s="88"/>
      <c r="O8" s="89"/>
      <c r="P8" s="90"/>
      <c r="Q8" s="90"/>
      <c r="R8" s="90"/>
      <c r="S8" s="91"/>
      <c r="T8" s="92"/>
      <c r="U8" s="117" t="s">
        <v>6</v>
      </c>
      <c r="V8" s="120"/>
      <c r="W8" s="15"/>
    </row>
    <row r="9" spans="1:23" ht="33.75">
      <c r="A9" s="9"/>
      <c r="B9" s="93"/>
      <c r="C9" s="93"/>
      <c r="D9" s="93"/>
      <c r="E9" s="93"/>
      <c r="F9" s="93"/>
      <c r="G9" s="94"/>
      <c r="H9" s="82"/>
      <c r="I9" s="95" t="s">
        <v>25</v>
      </c>
      <c r="J9" s="84"/>
      <c r="K9" s="96" t="s">
        <v>7</v>
      </c>
      <c r="L9" s="97" t="s">
        <v>21</v>
      </c>
      <c r="M9" s="98" t="s">
        <v>22</v>
      </c>
      <c r="N9" s="96" t="s">
        <v>8</v>
      </c>
      <c r="O9" s="99" t="s">
        <v>9</v>
      </c>
      <c r="P9" s="100" t="s">
        <v>10</v>
      </c>
      <c r="Q9" s="98" t="s">
        <v>22</v>
      </c>
      <c r="R9" s="100" t="s">
        <v>8</v>
      </c>
      <c r="S9" s="100" t="s">
        <v>9</v>
      </c>
      <c r="T9" s="100" t="s">
        <v>4</v>
      </c>
      <c r="U9" s="101"/>
      <c r="V9" s="92"/>
      <c r="W9" s="15"/>
    </row>
    <row r="10" spans="1:23" ht="33.75">
      <c r="A10" s="9"/>
      <c r="B10" s="102" t="s">
        <v>11</v>
      </c>
      <c r="C10" s="102" t="s">
        <v>12</v>
      </c>
      <c r="D10" s="102" t="s">
        <v>23</v>
      </c>
      <c r="E10" s="102" t="s">
        <v>13</v>
      </c>
      <c r="F10" s="102" t="s">
        <v>14</v>
      </c>
      <c r="G10" s="102" t="s">
        <v>15</v>
      </c>
      <c r="H10" s="82"/>
      <c r="I10" s="103"/>
      <c r="J10" s="104"/>
      <c r="K10" s="105" t="s">
        <v>16</v>
      </c>
      <c r="L10" s="106" t="s">
        <v>24</v>
      </c>
      <c r="M10" s="107"/>
      <c r="N10" s="105" t="s">
        <v>17</v>
      </c>
      <c r="O10" s="108"/>
      <c r="P10" s="109" t="s">
        <v>18</v>
      </c>
      <c r="Q10" s="110"/>
      <c r="R10" s="109" t="s">
        <v>10</v>
      </c>
      <c r="S10" s="110"/>
      <c r="T10" s="111"/>
      <c r="U10" s="112" t="s">
        <v>17</v>
      </c>
      <c r="V10" s="113" t="s">
        <v>10</v>
      </c>
      <c r="W10" s="15"/>
    </row>
    <row r="11" spans="1:23" ht="27">
      <c r="A11" s="9"/>
      <c r="B11" s="57"/>
      <c r="C11" s="21"/>
      <c r="D11" s="22"/>
      <c r="E11" s="22"/>
      <c r="F11" s="57"/>
      <c r="G11" s="57"/>
      <c r="H11" s="58"/>
      <c r="I11" s="59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V11" s="29"/>
      <c r="W11" s="2"/>
    </row>
    <row r="12" spans="1:23" ht="27">
      <c r="A12" s="9"/>
      <c r="B12" s="63"/>
      <c r="C12" s="63"/>
      <c r="D12" s="23"/>
      <c r="E12" s="24"/>
      <c r="F12" s="63"/>
      <c r="G12" s="63"/>
      <c r="H12" s="58"/>
      <c r="I12" s="64" t="s">
        <v>28</v>
      </c>
      <c r="J12" s="65"/>
      <c r="K12" s="45">
        <f aca="true" t="shared" si="0" ref="K12:L15">+K20+K68</f>
        <v>136222697</v>
      </c>
      <c r="L12" s="53">
        <f t="shared" si="0"/>
        <v>85102766</v>
      </c>
      <c r="M12" s="53">
        <f aca="true" t="shared" si="1" ref="M12:N15">+M20+M68</f>
        <v>0</v>
      </c>
      <c r="N12" s="46">
        <f t="shared" si="1"/>
        <v>345576</v>
      </c>
      <c r="O12" s="46">
        <f>+K12+L12+M12+N12</f>
        <v>221671039</v>
      </c>
      <c r="P12" s="53">
        <f>+P20+P68</f>
        <v>1657200</v>
      </c>
      <c r="Q12" s="45"/>
      <c r="R12" s="46">
        <f>+R20+R68</f>
        <v>19000000</v>
      </c>
      <c r="S12" s="46">
        <f>+P12+R12</f>
        <v>20657200</v>
      </c>
      <c r="T12" s="46">
        <f>+S12+O12</f>
        <v>242328239</v>
      </c>
      <c r="U12" s="54">
        <f>+O12/T12*100</f>
        <v>91.47552918915075</v>
      </c>
      <c r="V12" s="51">
        <f>+S12/T12*100</f>
        <v>8.524470810849246</v>
      </c>
      <c r="W12" s="2"/>
    </row>
    <row r="13" spans="1:23" ht="27">
      <c r="A13" s="9"/>
      <c r="B13" s="63"/>
      <c r="C13" s="63"/>
      <c r="D13" s="23"/>
      <c r="E13" s="24"/>
      <c r="F13" s="63"/>
      <c r="G13" s="63"/>
      <c r="H13" s="58"/>
      <c r="I13" s="64" t="s">
        <v>27</v>
      </c>
      <c r="J13" s="65"/>
      <c r="K13" s="56">
        <f t="shared" si="0"/>
        <v>136229570</v>
      </c>
      <c r="L13" s="56">
        <f t="shared" si="0"/>
        <v>82502766</v>
      </c>
      <c r="M13" s="56">
        <f t="shared" si="1"/>
        <v>7400000</v>
      </c>
      <c r="N13" s="56">
        <f t="shared" si="1"/>
        <v>345576</v>
      </c>
      <c r="O13" s="46">
        <f>+K13+L13+M13+N13</f>
        <v>226477912</v>
      </c>
      <c r="P13" s="53">
        <f>+P21+P69</f>
        <v>1657200</v>
      </c>
      <c r="Q13" s="47"/>
      <c r="R13" s="48">
        <f>+R21+R69</f>
        <v>19000000</v>
      </c>
      <c r="S13" s="46">
        <f>+P13+R13</f>
        <v>20657200</v>
      </c>
      <c r="T13" s="46">
        <f>+S13+O13</f>
        <v>247135112</v>
      </c>
      <c r="U13" s="54">
        <f>+O13/T13*100</f>
        <v>91.64133342574162</v>
      </c>
      <c r="V13" s="51">
        <f>+S13/T13*100</f>
        <v>8.358666574258375</v>
      </c>
      <c r="W13" s="2"/>
    </row>
    <row r="14" spans="1:23" ht="27">
      <c r="A14" s="9"/>
      <c r="B14" s="63"/>
      <c r="C14" s="63"/>
      <c r="D14" s="23"/>
      <c r="E14" s="24"/>
      <c r="F14" s="63"/>
      <c r="G14" s="63"/>
      <c r="H14" s="58"/>
      <c r="I14" s="64" t="s">
        <v>29</v>
      </c>
      <c r="J14" s="65"/>
      <c r="K14" s="56">
        <f t="shared" si="0"/>
        <v>135556063.54999998</v>
      </c>
      <c r="L14" s="56">
        <f t="shared" si="0"/>
        <v>56583263.45000002</v>
      </c>
      <c r="M14" s="56">
        <f t="shared" si="1"/>
        <v>7400000</v>
      </c>
      <c r="N14" s="56">
        <f t="shared" si="1"/>
        <v>289068</v>
      </c>
      <c r="O14" s="46">
        <f>+K14+L14+M14+N14</f>
        <v>199828395</v>
      </c>
      <c r="P14" s="53">
        <f>+P22+P70</f>
        <v>967733</v>
      </c>
      <c r="Q14" s="47"/>
      <c r="R14" s="48">
        <f>+R22+R70</f>
        <v>179194319.71</v>
      </c>
      <c r="S14" s="46">
        <f>+P14+R14</f>
        <v>180162052.71</v>
      </c>
      <c r="T14" s="46">
        <f>+S14+O14</f>
        <v>379990447.71000004</v>
      </c>
      <c r="U14" s="54">
        <f>+O14/T14*100</f>
        <v>52.5877416667338</v>
      </c>
      <c r="V14" s="51">
        <f>+S14/T14*100</f>
        <v>47.412258333266195</v>
      </c>
      <c r="W14" s="2"/>
    </row>
    <row r="15" spans="1:23" ht="27">
      <c r="A15" s="9"/>
      <c r="B15" s="63"/>
      <c r="C15" s="63"/>
      <c r="D15" s="23"/>
      <c r="E15" s="24"/>
      <c r="F15" s="63"/>
      <c r="G15" s="63"/>
      <c r="H15" s="58"/>
      <c r="I15" s="64" t="s">
        <v>30</v>
      </c>
      <c r="J15" s="65"/>
      <c r="K15" s="53">
        <f t="shared" si="0"/>
        <v>135468847.69</v>
      </c>
      <c r="L15" s="53">
        <f t="shared" si="0"/>
        <v>56583263.45000002</v>
      </c>
      <c r="M15" s="53">
        <f t="shared" si="1"/>
        <v>7400000</v>
      </c>
      <c r="N15" s="46">
        <f t="shared" si="1"/>
        <v>289068</v>
      </c>
      <c r="O15" s="46">
        <f>+K15+L15+M15+N15</f>
        <v>199741179.14000002</v>
      </c>
      <c r="P15" s="53">
        <f>+P23+P71</f>
        <v>967733</v>
      </c>
      <c r="Q15" s="46"/>
      <c r="R15" s="46">
        <f>+R23+R71</f>
        <v>179194319.71</v>
      </c>
      <c r="S15" s="46">
        <f>+P15+R15</f>
        <v>180162052.71</v>
      </c>
      <c r="T15" s="46">
        <f>+S15+O15</f>
        <v>379903231.85</v>
      </c>
      <c r="U15" s="54">
        <f>+O15/T15*100</f>
        <v>52.57685705049893</v>
      </c>
      <c r="V15" s="51">
        <f>+S15/T15*100</f>
        <v>47.42314294950107</v>
      </c>
      <c r="W15" s="2"/>
    </row>
    <row r="16" spans="1:23" ht="27">
      <c r="A16" s="9"/>
      <c r="B16" s="63"/>
      <c r="C16" s="63"/>
      <c r="D16" s="23"/>
      <c r="E16" s="24"/>
      <c r="F16" s="63"/>
      <c r="G16" s="63"/>
      <c r="H16" s="58"/>
      <c r="I16" s="64" t="s">
        <v>31</v>
      </c>
      <c r="J16" s="65"/>
      <c r="K16" s="55">
        <f>+K15/K12*100</f>
        <v>99.44660520852851</v>
      </c>
      <c r="L16" s="55">
        <f>+L15/L12*100</f>
        <v>66.4881602673173</v>
      </c>
      <c r="M16" s="55"/>
      <c r="N16" s="55">
        <f>+N15/N12*100</f>
        <v>83.64817001180637</v>
      </c>
      <c r="O16" s="55">
        <f>+O15/O12*100</f>
        <v>90.10702527541274</v>
      </c>
      <c r="P16" s="55">
        <f>+P15/P12*100</f>
        <v>58.39566739077963</v>
      </c>
      <c r="Q16" s="55"/>
      <c r="R16" s="55">
        <f>+R15/R12*100</f>
        <v>943.1279984736843</v>
      </c>
      <c r="S16" s="55">
        <f>+S15/S12*100</f>
        <v>872.1513695466957</v>
      </c>
      <c r="T16" s="55">
        <f>+T15/T12*100</f>
        <v>156.77216713071564</v>
      </c>
      <c r="U16" s="49"/>
      <c r="V16" s="50"/>
      <c r="W16" s="2"/>
    </row>
    <row r="17" spans="1:23" ht="27">
      <c r="A17" s="9"/>
      <c r="B17" s="63"/>
      <c r="C17" s="63"/>
      <c r="D17" s="23"/>
      <c r="E17" s="24"/>
      <c r="F17" s="63"/>
      <c r="G17" s="63"/>
      <c r="H17" s="58"/>
      <c r="I17" s="64" t="s">
        <v>32</v>
      </c>
      <c r="J17" s="65"/>
      <c r="K17" s="55">
        <f aca="true" t="shared" si="2" ref="K17:P17">+K15/K13*100</f>
        <v>99.44158796801604</v>
      </c>
      <c r="L17" s="55">
        <f t="shared" si="2"/>
        <v>68.58347446193504</v>
      </c>
      <c r="M17" s="55">
        <f t="shared" si="2"/>
        <v>100</v>
      </c>
      <c r="N17" s="55">
        <f t="shared" si="2"/>
        <v>83.64817001180637</v>
      </c>
      <c r="O17" s="55">
        <f t="shared" si="2"/>
        <v>88.194551678841</v>
      </c>
      <c r="P17" s="55">
        <f t="shared" si="2"/>
        <v>58.39566739077963</v>
      </c>
      <c r="Q17" s="55"/>
      <c r="R17" s="55">
        <f>+R15/R13*100</f>
        <v>943.1279984736843</v>
      </c>
      <c r="S17" s="55">
        <f>+S15/S13*100</f>
        <v>872.1513695466957</v>
      </c>
      <c r="T17" s="55">
        <f>+T15/T13*100</f>
        <v>153.72288817058097</v>
      </c>
      <c r="U17" s="51"/>
      <c r="V17" s="51"/>
      <c r="W17" s="2"/>
    </row>
    <row r="18" spans="1:23" ht="27">
      <c r="A18" s="9"/>
      <c r="B18" s="63"/>
      <c r="C18" s="63"/>
      <c r="D18" s="23"/>
      <c r="E18" s="24"/>
      <c r="F18" s="63"/>
      <c r="G18" s="63"/>
      <c r="H18" s="58"/>
      <c r="I18" s="64"/>
      <c r="J18" s="65"/>
      <c r="K18" s="52"/>
      <c r="L18" s="52"/>
      <c r="M18" s="52"/>
      <c r="N18" s="52"/>
      <c r="O18" s="52"/>
      <c r="P18" s="52"/>
      <c r="Q18" s="45"/>
      <c r="R18" s="53"/>
      <c r="S18" s="53"/>
      <c r="T18" s="53"/>
      <c r="U18" s="51"/>
      <c r="V18" s="51"/>
      <c r="W18" s="2"/>
    </row>
    <row r="19" spans="1:23" ht="27">
      <c r="A19" s="9"/>
      <c r="B19" s="63">
        <v>1</v>
      </c>
      <c r="C19" s="63"/>
      <c r="D19" s="23"/>
      <c r="E19" s="24"/>
      <c r="F19" s="63"/>
      <c r="G19" s="63"/>
      <c r="H19" s="58"/>
      <c r="I19" s="64" t="s">
        <v>36</v>
      </c>
      <c r="J19" s="65"/>
      <c r="K19" s="52"/>
      <c r="L19" s="52"/>
      <c r="M19" s="52"/>
      <c r="N19" s="52"/>
      <c r="O19" s="52"/>
      <c r="P19" s="52"/>
      <c r="Q19" s="45"/>
      <c r="R19" s="53"/>
      <c r="S19" s="53"/>
      <c r="T19" s="53"/>
      <c r="U19" s="51"/>
      <c r="V19" s="51"/>
      <c r="W19" s="2"/>
    </row>
    <row r="20" spans="1:23" ht="27">
      <c r="A20" s="9"/>
      <c r="B20" s="63">
        <v>1</v>
      </c>
      <c r="C20" s="63"/>
      <c r="D20" s="23"/>
      <c r="E20" s="24"/>
      <c r="F20" s="63"/>
      <c r="G20" s="63"/>
      <c r="H20" s="58"/>
      <c r="I20" s="64" t="s">
        <v>47</v>
      </c>
      <c r="J20" s="65"/>
      <c r="K20" s="52">
        <f aca="true" t="shared" si="3" ref="K20:L23">+K28</f>
        <v>9828986</v>
      </c>
      <c r="L20" s="52">
        <f t="shared" si="3"/>
        <v>2191606</v>
      </c>
      <c r="M20" s="52"/>
      <c r="N20" s="52">
        <f>+N28</f>
        <v>31416</v>
      </c>
      <c r="O20" s="52">
        <f>+K20+L20+M20+N20</f>
        <v>12052008</v>
      </c>
      <c r="P20" s="52"/>
      <c r="Q20" s="45"/>
      <c r="R20" s="53"/>
      <c r="S20" s="53"/>
      <c r="T20" s="46">
        <f>+S20+O20</f>
        <v>12052008</v>
      </c>
      <c r="U20" s="54">
        <f>+O20/T20*100</f>
        <v>100</v>
      </c>
      <c r="V20" s="51">
        <f>+S20/T20*100</f>
        <v>0</v>
      </c>
      <c r="W20" s="2"/>
    </row>
    <row r="21" spans="1:23" ht="27">
      <c r="A21" s="9"/>
      <c r="B21" s="63">
        <v>1</v>
      </c>
      <c r="C21" s="63"/>
      <c r="D21" s="23"/>
      <c r="E21" s="24"/>
      <c r="F21" s="63"/>
      <c r="G21" s="63"/>
      <c r="H21" s="58"/>
      <c r="I21" s="64" t="s">
        <v>33</v>
      </c>
      <c r="J21" s="65"/>
      <c r="K21" s="52">
        <f t="shared" si="3"/>
        <v>9875175</v>
      </c>
      <c r="L21" s="52">
        <f t="shared" si="3"/>
        <v>2150260</v>
      </c>
      <c r="M21" s="52"/>
      <c r="N21" s="52">
        <f>+N29</f>
        <v>31416</v>
      </c>
      <c r="O21" s="52">
        <f>+K21+L21+M21+N21</f>
        <v>12056851</v>
      </c>
      <c r="P21" s="52"/>
      <c r="Q21" s="45"/>
      <c r="R21" s="53"/>
      <c r="S21" s="53"/>
      <c r="T21" s="46">
        <f>+S21+O21</f>
        <v>12056851</v>
      </c>
      <c r="U21" s="54">
        <f>+O21/T21*100</f>
        <v>100</v>
      </c>
      <c r="V21" s="51">
        <f>+S21/T21*100</f>
        <v>0</v>
      </c>
      <c r="W21" s="2"/>
    </row>
    <row r="22" spans="1:23" ht="27">
      <c r="A22" s="9"/>
      <c r="B22" s="63">
        <v>1</v>
      </c>
      <c r="C22" s="63"/>
      <c r="D22" s="23"/>
      <c r="E22" s="24"/>
      <c r="F22" s="63"/>
      <c r="G22" s="63"/>
      <c r="H22" s="58"/>
      <c r="I22" s="64" t="s">
        <v>58</v>
      </c>
      <c r="J22" s="65"/>
      <c r="K22" s="52">
        <f t="shared" si="3"/>
        <v>9991986</v>
      </c>
      <c r="L22" s="52">
        <f t="shared" si="3"/>
        <v>1648217</v>
      </c>
      <c r="M22" s="52"/>
      <c r="N22" s="52">
        <f>+N30</f>
        <v>0</v>
      </c>
      <c r="O22" s="52">
        <f>+K22+L22+M22+N22</f>
        <v>11640203</v>
      </c>
      <c r="P22" s="52"/>
      <c r="Q22" s="45"/>
      <c r="R22" s="53"/>
      <c r="S22" s="53"/>
      <c r="T22" s="46">
        <f>+S22+O22</f>
        <v>11640203</v>
      </c>
      <c r="U22" s="54">
        <f>+O22/T22*100</f>
        <v>100</v>
      </c>
      <c r="V22" s="51">
        <f>+S22/T22*100</f>
        <v>0</v>
      </c>
      <c r="W22" s="2"/>
    </row>
    <row r="23" spans="1:23" ht="27">
      <c r="A23" s="9"/>
      <c r="B23" s="63">
        <v>1</v>
      </c>
      <c r="C23" s="63"/>
      <c r="D23" s="23"/>
      <c r="E23" s="24"/>
      <c r="F23" s="63"/>
      <c r="G23" s="63"/>
      <c r="H23" s="58"/>
      <c r="I23" s="64" t="s">
        <v>48</v>
      </c>
      <c r="J23" s="65"/>
      <c r="K23" s="52">
        <f t="shared" si="3"/>
        <v>9985430</v>
      </c>
      <c r="L23" s="52">
        <f t="shared" si="3"/>
        <v>1648217</v>
      </c>
      <c r="M23" s="52"/>
      <c r="N23" s="52">
        <f>+N31</f>
        <v>0</v>
      </c>
      <c r="O23" s="52">
        <f>+K23+L23+M23+N23</f>
        <v>11633647</v>
      </c>
      <c r="P23" s="52"/>
      <c r="Q23" s="45"/>
      <c r="R23" s="53"/>
      <c r="S23" s="53"/>
      <c r="T23" s="46">
        <f>+S23+O23</f>
        <v>11633647</v>
      </c>
      <c r="U23" s="54">
        <f>+O23/T23*100</f>
        <v>100</v>
      </c>
      <c r="V23" s="51">
        <f>+S23/T23*100</f>
        <v>0</v>
      </c>
      <c r="W23" s="2"/>
    </row>
    <row r="24" spans="1:23" ht="27">
      <c r="A24" s="9"/>
      <c r="B24" s="63">
        <v>1</v>
      </c>
      <c r="C24" s="63"/>
      <c r="D24" s="23"/>
      <c r="E24" s="24"/>
      <c r="F24" s="63"/>
      <c r="G24" s="63"/>
      <c r="H24" s="58"/>
      <c r="I24" s="64" t="s">
        <v>49</v>
      </c>
      <c r="J24" s="65"/>
      <c r="K24" s="55">
        <f>+K23/K20*100</f>
        <v>101.59165960761365</v>
      </c>
      <c r="L24" s="55">
        <f>+L23/L20*100</f>
        <v>75.20589923553777</v>
      </c>
      <c r="M24" s="55"/>
      <c r="N24" s="55">
        <f>+N23/N20*100</f>
        <v>0</v>
      </c>
      <c r="O24" s="55">
        <f>+O23/O20*100</f>
        <v>96.52870293481385</v>
      </c>
      <c r="P24" s="52"/>
      <c r="Q24" s="45"/>
      <c r="R24" s="53"/>
      <c r="S24" s="53"/>
      <c r="T24" s="55">
        <f>+T23/T20*100</f>
        <v>96.52870293481385</v>
      </c>
      <c r="U24" s="49"/>
      <c r="V24" s="50"/>
      <c r="W24" s="2"/>
    </row>
    <row r="25" spans="1:23" ht="27">
      <c r="A25" s="9"/>
      <c r="B25" s="63">
        <v>1</v>
      </c>
      <c r="C25" s="63"/>
      <c r="D25" s="23"/>
      <c r="E25" s="24"/>
      <c r="F25" s="63"/>
      <c r="G25" s="63"/>
      <c r="H25" s="58"/>
      <c r="I25" s="64" t="s">
        <v>50</v>
      </c>
      <c r="J25" s="65"/>
      <c r="K25" s="55">
        <f>+K23/K21*100</f>
        <v>101.11648654327645</v>
      </c>
      <c r="L25" s="55">
        <f>+L23/L21*100</f>
        <v>76.65198627142765</v>
      </c>
      <c r="M25" s="55"/>
      <c r="N25" s="55">
        <f>+N23/N21*100</f>
        <v>0</v>
      </c>
      <c r="O25" s="55">
        <f>+O23/O21*100</f>
        <v>96.48992925267137</v>
      </c>
      <c r="P25" s="52"/>
      <c r="Q25" s="45"/>
      <c r="R25" s="53"/>
      <c r="S25" s="53"/>
      <c r="T25" s="55">
        <f>+T23/T21*100</f>
        <v>96.48992925267137</v>
      </c>
      <c r="U25" s="51"/>
      <c r="V25" s="51"/>
      <c r="W25" s="2"/>
    </row>
    <row r="26" spans="1:23" ht="27">
      <c r="A26" s="9"/>
      <c r="B26" s="63"/>
      <c r="C26" s="63"/>
      <c r="D26" s="23"/>
      <c r="E26" s="24"/>
      <c r="F26" s="63"/>
      <c r="G26" s="63"/>
      <c r="H26" s="58"/>
      <c r="I26" s="64"/>
      <c r="J26" s="65"/>
      <c r="K26" s="52"/>
      <c r="L26" s="52"/>
      <c r="M26" s="52"/>
      <c r="N26" s="52"/>
      <c r="O26" s="52"/>
      <c r="P26" s="52"/>
      <c r="Q26" s="45"/>
      <c r="R26" s="53"/>
      <c r="S26" s="53"/>
      <c r="T26" s="53"/>
      <c r="U26" s="51"/>
      <c r="V26" s="51"/>
      <c r="W26" s="2"/>
    </row>
    <row r="27" spans="1:23" ht="27">
      <c r="A27" s="9"/>
      <c r="B27" s="63">
        <v>1</v>
      </c>
      <c r="C27" s="63">
        <v>3</v>
      </c>
      <c r="D27" s="23"/>
      <c r="E27" s="24"/>
      <c r="F27" s="63"/>
      <c r="G27" s="63"/>
      <c r="H27" s="58"/>
      <c r="I27" s="64" t="s">
        <v>34</v>
      </c>
      <c r="J27" s="65"/>
      <c r="K27" s="52"/>
      <c r="L27" s="52"/>
      <c r="M27" s="52"/>
      <c r="N27" s="52"/>
      <c r="O27" s="52"/>
      <c r="P27" s="52"/>
      <c r="Q27" s="45"/>
      <c r="R27" s="53"/>
      <c r="S27" s="53"/>
      <c r="T27" s="53"/>
      <c r="U27" s="51"/>
      <c r="V27" s="51"/>
      <c r="W27" s="2"/>
    </row>
    <row r="28" spans="1:23" ht="27">
      <c r="A28" s="9"/>
      <c r="B28" s="63">
        <v>1</v>
      </c>
      <c r="C28" s="63">
        <v>3</v>
      </c>
      <c r="D28" s="23"/>
      <c r="E28" s="24"/>
      <c r="F28" s="63"/>
      <c r="G28" s="63"/>
      <c r="H28" s="58"/>
      <c r="I28" s="64" t="s">
        <v>47</v>
      </c>
      <c r="J28" s="65"/>
      <c r="K28" s="52">
        <f aca="true" t="shared" si="4" ref="K28:L31">+K36</f>
        <v>9828986</v>
      </c>
      <c r="L28" s="52">
        <f t="shared" si="4"/>
        <v>2191606</v>
      </c>
      <c r="M28" s="52"/>
      <c r="N28" s="52">
        <f>+N36</f>
        <v>31416</v>
      </c>
      <c r="O28" s="52">
        <f>+K28+L28+N28</f>
        <v>12052008</v>
      </c>
      <c r="P28" s="52"/>
      <c r="Q28" s="45"/>
      <c r="R28" s="53"/>
      <c r="S28" s="53"/>
      <c r="T28" s="46">
        <f>+S28+O28</f>
        <v>12052008</v>
      </c>
      <c r="U28" s="54">
        <f>+O28/T28*100</f>
        <v>100</v>
      </c>
      <c r="V28" s="51">
        <f>+S28/T28*100</f>
        <v>0</v>
      </c>
      <c r="W28" s="2"/>
    </row>
    <row r="29" spans="1:23" ht="27">
      <c r="A29" s="9"/>
      <c r="B29" s="63">
        <v>1</v>
      </c>
      <c r="C29" s="63">
        <v>3</v>
      </c>
      <c r="D29" s="23"/>
      <c r="E29" s="24"/>
      <c r="F29" s="63"/>
      <c r="G29" s="63"/>
      <c r="H29" s="58"/>
      <c r="I29" s="64" t="s">
        <v>33</v>
      </c>
      <c r="J29" s="65"/>
      <c r="K29" s="52">
        <f t="shared" si="4"/>
        <v>9875175</v>
      </c>
      <c r="L29" s="52">
        <f t="shared" si="4"/>
        <v>2150260</v>
      </c>
      <c r="M29" s="52"/>
      <c r="N29" s="52">
        <f>+N37</f>
        <v>31416</v>
      </c>
      <c r="O29" s="52">
        <f>+K29+L29+N29</f>
        <v>12056851</v>
      </c>
      <c r="P29" s="52"/>
      <c r="Q29" s="45"/>
      <c r="R29" s="53"/>
      <c r="S29" s="53"/>
      <c r="T29" s="46">
        <f>+S29+O29</f>
        <v>12056851</v>
      </c>
      <c r="U29" s="54">
        <f>+O29/T29*100</f>
        <v>100</v>
      </c>
      <c r="V29" s="51">
        <f>+S29/T29*100</f>
        <v>0</v>
      </c>
      <c r="W29" s="2"/>
    </row>
    <row r="30" spans="1:23" ht="27">
      <c r="A30" s="9"/>
      <c r="B30" s="63">
        <v>1</v>
      </c>
      <c r="C30" s="63">
        <v>3</v>
      </c>
      <c r="D30" s="23"/>
      <c r="E30" s="24"/>
      <c r="F30" s="63"/>
      <c r="G30" s="63"/>
      <c r="H30" s="58"/>
      <c r="I30" s="64" t="s">
        <v>58</v>
      </c>
      <c r="J30" s="65"/>
      <c r="K30" s="52">
        <f t="shared" si="4"/>
        <v>9991986</v>
      </c>
      <c r="L30" s="52">
        <f t="shared" si="4"/>
        <v>1648217</v>
      </c>
      <c r="M30" s="52"/>
      <c r="N30" s="52">
        <f>+N38</f>
        <v>0</v>
      </c>
      <c r="O30" s="52">
        <f>+K30+L30+N30</f>
        <v>11640203</v>
      </c>
      <c r="P30" s="52"/>
      <c r="Q30" s="45"/>
      <c r="R30" s="53"/>
      <c r="S30" s="53"/>
      <c r="T30" s="46">
        <f>+S30+O30</f>
        <v>11640203</v>
      </c>
      <c r="U30" s="54">
        <f>+O30/T30*100</f>
        <v>100</v>
      </c>
      <c r="V30" s="51"/>
      <c r="W30" s="2"/>
    </row>
    <row r="31" spans="1:23" ht="27">
      <c r="A31" s="9"/>
      <c r="B31" s="63">
        <v>1</v>
      </c>
      <c r="C31" s="63">
        <v>3</v>
      </c>
      <c r="D31" s="23"/>
      <c r="E31" s="24"/>
      <c r="F31" s="63"/>
      <c r="G31" s="63"/>
      <c r="H31" s="58"/>
      <c r="I31" s="64" t="s">
        <v>48</v>
      </c>
      <c r="J31" s="65"/>
      <c r="K31" s="52">
        <f t="shared" si="4"/>
        <v>9985430</v>
      </c>
      <c r="L31" s="52">
        <f t="shared" si="4"/>
        <v>1648217</v>
      </c>
      <c r="M31" s="52"/>
      <c r="N31" s="52">
        <f>+N39</f>
        <v>0</v>
      </c>
      <c r="O31" s="52">
        <f>+K31+L31+N31</f>
        <v>11633647</v>
      </c>
      <c r="P31" s="52"/>
      <c r="Q31" s="45"/>
      <c r="R31" s="53"/>
      <c r="S31" s="53"/>
      <c r="T31" s="46">
        <f>+S31+O31</f>
        <v>11633647</v>
      </c>
      <c r="U31" s="54">
        <f>+O31/T31*100</f>
        <v>100</v>
      </c>
      <c r="V31" s="51">
        <f>+S31/T31*100</f>
        <v>0</v>
      </c>
      <c r="W31" s="2"/>
    </row>
    <row r="32" spans="1:23" ht="27">
      <c r="A32" s="9"/>
      <c r="B32" s="63">
        <v>1</v>
      </c>
      <c r="C32" s="63">
        <v>3</v>
      </c>
      <c r="D32" s="23"/>
      <c r="E32" s="24"/>
      <c r="F32" s="63"/>
      <c r="G32" s="63"/>
      <c r="H32" s="58"/>
      <c r="I32" s="64" t="s">
        <v>49</v>
      </c>
      <c r="J32" s="65"/>
      <c r="K32" s="55">
        <f>+K31/K28*100</f>
        <v>101.59165960761365</v>
      </c>
      <c r="L32" s="55">
        <f>+L31/L28*100</f>
        <v>75.20589923553777</v>
      </c>
      <c r="M32" s="55"/>
      <c r="N32" s="55">
        <f>+N31/N28*100</f>
        <v>0</v>
      </c>
      <c r="O32" s="55">
        <f>+O31/O28*100</f>
        <v>96.52870293481385</v>
      </c>
      <c r="P32" s="52"/>
      <c r="Q32" s="45"/>
      <c r="R32" s="53"/>
      <c r="S32" s="53"/>
      <c r="T32" s="55">
        <f>+T31/T28*100</f>
        <v>96.52870293481385</v>
      </c>
      <c r="U32" s="49"/>
      <c r="V32" s="50"/>
      <c r="W32" s="2"/>
    </row>
    <row r="33" spans="1:23" ht="27">
      <c r="A33" s="9"/>
      <c r="B33" s="63">
        <v>1</v>
      </c>
      <c r="C33" s="63">
        <v>3</v>
      </c>
      <c r="D33" s="23"/>
      <c r="E33" s="24"/>
      <c r="F33" s="63"/>
      <c r="G33" s="63"/>
      <c r="H33" s="58"/>
      <c r="I33" s="64" t="s">
        <v>50</v>
      </c>
      <c r="J33" s="65"/>
      <c r="K33" s="55">
        <f>+K31/K29*100</f>
        <v>101.11648654327645</v>
      </c>
      <c r="L33" s="55">
        <f>+L31/L29*100</f>
        <v>76.65198627142765</v>
      </c>
      <c r="M33" s="55"/>
      <c r="N33" s="55">
        <f>+N31/N29*100</f>
        <v>0</v>
      </c>
      <c r="O33" s="55">
        <f>+O31/O29*100</f>
        <v>96.48992925267137</v>
      </c>
      <c r="P33" s="52"/>
      <c r="Q33" s="45"/>
      <c r="R33" s="53"/>
      <c r="S33" s="53"/>
      <c r="T33" s="55">
        <f>+T31/T29*100</f>
        <v>96.48992925267137</v>
      </c>
      <c r="U33" s="51"/>
      <c r="V33" s="51"/>
      <c r="W33" s="2"/>
    </row>
    <row r="34" spans="1:23" ht="27">
      <c r="A34" s="9"/>
      <c r="B34" s="63"/>
      <c r="C34" s="63"/>
      <c r="D34" s="23"/>
      <c r="E34" s="24"/>
      <c r="F34" s="63"/>
      <c r="G34" s="63"/>
      <c r="H34" s="58"/>
      <c r="I34" s="64"/>
      <c r="J34" s="65"/>
      <c r="K34" s="52"/>
      <c r="L34" s="52"/>
      <c r="M34" s="52"/>
      <c r="N34" s="52"/>
      <c r="O34" s="52"/>
      <c r="P34" s="52"/>
      <c r="Q34" s="45"/>
      <c r="R34" s="53"/>
      <c r="S34" s="53"/>
      <c r="T34" s="53"/>
      <c r="U34" s="51"/>
      <c r="V34" s="51"/>
      <c r="W34" s="2"/>
    </row>
    <row r="35" spans="1:23" ht="27">
      <c r="A35" s="9"/>
      <c r="B35" s="63">
        <v>1</v>
      </c>
      <c r="C35" s="63">
        <v>3</v>
      </c>
      <c r="D35" s="23">
        <v>4</v>
      </c>
      <c r="E35" s="24"/>
      <c r="F35" s="63"/>
      <c r="G35" s="63"/>
      <c r="H35" s="58"/>
      <c r="I35" s="64" t="s">
        <v>35</v>
      </c>
      <c r="J35" s="65"/>
      <c r="K35" s="52"/>
      <c r="L35" s="52"/>
      <c r="M35" s="52"/>
      <c r="N35" s="52"/>
      <c r="O35" s="52"/>
      <c r="P35" s="52"/>
      <c r="Q35" s="45"/>
      <c r="R35" s="53"/>
      <c r="S35" s="53"/>
      <c r="T35" s="53"/>
      <c r="U35" s="51"/>
      <c r="V35" s="51"/>
      <c r="W35" s="2"/>
    </row>
    <row r="36" spans="1:23" ht="27">
      <c r="A36" s="9"/>
      <c r="B36" s="63">
        <v>1</v>
      </c>
      <c r="C36" s="63">
        <v>3</v>
      </c>
      <c r="D36" s="23">
        <v>4</v>
      </c>
      <c r="E36" s="24"/>
      <c r="F36" s="63"/>
      <c r="G36" s="63"/>
      <c r="H36" s="58"/>
      <c r="I36" s="64" t="s">
        <v>47</v>
      </c>
      <c r="J36" s="65"/>
      <c r="K36" s="52">
        <f aca="true" t="shared" si="5" ref="K36:L39">+K44</f>
        <v>9828986</v>
      </c>
      <c r="L36" s="52">
        <f t="shared" si="5"/>
        <v>2191606</v>
      </c>
      <c r="M36" s="52">
        <f aca="true" t="shared" si="6" ref="M36:N39">+M44</f>
        <v>0</v>
      </c>
      <c r="N36" s="52">
        <f t="shared" si="6"/>
        <v>31416</v>
      </c>
      <c r="O36" s="52">
        <f>+K36+L36+M36+N36</f>
        <v>12052008</v>
      </c>
      <c r="P36" s="52"/>
      <c r="Q36" s="45"/>
      <c r="R36" s="53"/>
      <c r="S36" s="53"/>
      <c r="T36" s="46">
        <f>+S36+O36</f>
        <v>12052008</v>
      </c>
      <c r="U36" s="54">
        <f>+O36/T36*100</f>
        <v>100</v>
      </c>
      <c r="V36" s="51">
        <f>+S36/T36*100</f>
        <v>0</v>
      </c>
      <c r="W36" s="2"/>
    </row>
    <row r="37" spans="1:23" ht="27">
      <c r="A37" s="9"/>
      <c r="B37" s="63">
        <v>1</v>
      </c>
      <c r="C37" s="63">
        <v>3</v>
      </c>
      <c r="D37" s="23">
        <v>4</v>
      </c>
      <c r="E37" s="24"/>
      <c r="F37" s="63"/>
      <c r="G37" s="63"/>
      <c r="H37" s="58"/>
      <c r="I37" s="64" t="s">
        <v>33</v>
      </c>
      <c r="J37" s="65"/>
      <c r="K37" s="52">
        <f t="shared" si="5"/>
        <v>9875175</v>
      </c>
      <c r="L37" s="52">
        <f t="shared" si="5"/>
        <v>2150260</v>
      </c>
      <c r="M37" s="52">
        <f t="shared" si="6"/>
        <v>0</v>
      </c>
      <c r="N37" s="52">
        <f t="shared" si="6"/>
        <v>31416</v>
      </c>
      <c r="O37" s="52">
        <f>+K37+L37+M37+N37</f>
        <v>12056851</v>
      </c>
      <c r="P37" s="52"/>
      <c r="Q37" s="45"/>
      <c r="R37" s="53"/>
      <c r="S37" s="53"/>
      <c r="T37" s="46">
        <f>+S37+O37</f>
        <v>12056851</v>
      </c>
      <c r="U37" s="54">
        <f>+O37/T37*100</f>
        <v>100</v>
      </c>
      <c r="V37" s="51">
        <f>+S37/T37*100</f>
        <v>0</v>
      </c>
      <c r="W37" s="2"/>
    </row>
    <row r="38" spans="1:23" ht="27">
      <c r="A38" s="9"/>
      <c r="B38" s="63">
        <v>1</v>
      </c>
      <c r="C38" s="63">
        <v>3</v>
      </c>
      <c r="D38" s="23">
        <v>4</v>
      </c>
      <c r="E38" s="24"/>
      <c r="F38" s="63"/>
      <c r="G38" s="63"/>
      <c r="H38" s="58"/>
      <c r="I38" s="64" t="s">
        <v>58</v>
      </c>
      <c r="J38" s="65"/>
      <c r="K38" s="52">
        <f t="shared" si="5"/>
        <v>9991986</v>
      </c>
      <c r="L38" s="52">
        <f t="shared" si="5"/>
        <v>1648217</v>
      </c>
      <c r="M38" s="52">
        <f t="shared" si="6"/>
        <v>0</v>
      </c>
      <c r="N38" s="52">
        <f t="shared" si="6"/>
        <v>0</v>
      </c>
      <c r="O38" s="52">
        <f>+K38+L38+M38+N38</f>
        <v>11640203</v>
      </c>
      <c r="P38" s="52"/>
      <c r="Q38" s="45"/>
      <c r="R38" s="53"/>
      <c r="S38" s="53"/>
      <c r="T38" s="46">
        <f>+S38+O38</f>
        <v>11640203</v>
      </c>
      <c r="U38" s="54">
        <f>+O38/T38*100</f>
        <v>100</v>
      </c>
      <c r="V38" s="51"/>
      <c r="W38" s="2"/>
    </row>
    <row r="39" spans="1:23" ht="27">
      <c r="A39" s="9"/>
      <c r="B39" s="63">
        <v>1</v>
      </c>
      <c r="C39" s="63">
        <v>3</v>
      </c>
      <c r="D39" s="23">
        <v>4</v>
      </c>
      <c r="E39" s="24"/>
      <c r="F39" s="63"/>
      <c r="G39" s="63"/>
      <c r="H39" s="58"/>
      <c r="I39" s="64" t="s">
        <v>48</v>
      </c>
      <c r="J39" s="65"/>
      <c r="K39" s="52">
        <f t="shared" si="5"/>
        <v>9985430</v>
      </c>
      <c r="L39" s="52">
        <f t="shared" si="5"/>
        <v>1648217</v>
      </c>
      <c r="M39" s="52">
        <f t="shared" si="6"/>
        <v>0</v>
      </c>
      <c r="N39" s="52">
        <f t="shared" si="6"/>
        <v>0</v>
      </c>
      <c r="O39" s="52">
        <f>+K39+L39+M39+N39</f>
        <v>11633647</v>
      </c>
      <c r="P39" s="52"/>
      <c r="Q39" s="45"/>
      <c r="R39" s="53"/>
      <c r="S39" s="53"/>
      <c r="T39" s="46">
        <f>+S39+O39</f>
        <v>11633647</v>
      </c>
      <c r="U39" s="54">
        <f>+O39/T39*100</f>
        <v>100</v>
      </c>
      <c r="V39" s="51">
        <f>+S39/T39*100</f>
        <v>0</v>
      </c>
      <c r="W39" s="2"/>
    </row>
    <row r="40" spans="1:23" ht="27">
      <c r="A40" s="9"/>
      <c r="B40" s="63">
        <v>1</v>
      </c>
      <c r="C40" s="63">
        <v>3</v>
      </c>
      <c r="D40" s="23">
        <v>4</v>
      </c>
      <c r="E40" s="24"/>
      <c r="F40" s="63"/>
      <c r="G40" s="63"/>
      <c r="H40" s="58"/>
      <c r="I40" s="64" t="s">
        <v>49</v>
      </c>
      <c r="J40" s="65"/>
      <c r="K40" s="55">
        <f>+K39/K36*100</f>
        <v>101.59165960761365</v>
      </c>
      <c r="L40" s="55">
        <f>+L39/L36*100</f>
        <v>75.20589923553777</v>
      </c>
      <c r="M40" s="55"/>
      <c r="N40" s="55">
        <f>+N39/N36*100</f>
        <v>0</v>
      </c>
      <c r="O40" s="55">
        <f>+O39/O36*100</f>
        <v>96.52870293481385</v>
      </c>
      <c r="P40" s="52"/>
      <c r="Q40" s="45"/>
      <c r="R40" s="53"/>
      <c r="S40" s="53"/>
      <c r="T40" s="55">
        <f>+T39/T36*100</f>
        <v>96.52870293481385</v>
      </c>
      <c r="U40" s="49"/>
      <c r="V40" s="50"/>
      <c r="W40" s="2"/>
    </row>
    <row r="41" spans="1:23" ht="27">
      <c r="A41" s="9"/>
      <c r="B41" s="63">
        <v>1</v>
      </c>
      <c r="C41" s="63">
        <v>3</v>
      </c>
      <c r="D41" s="23">
        <v>4</v>
      </c>
      <c r="E41" s="24"/>
      <c r="F41" s="63"/>
      <c r="G41" s="63"/>
      <c r="H41" s="58"/>
      <c r="I41" s="64" t="s">
        <v>50</v>
      </c>
      <c r="J41" s="65"/>
      <c r="K41" s="55">
        <f>+K39/K37*100</f>
        <v>101.11648654327645</v>
      </c>
      <c r="L41" s="55">
        <f>+L39/L37*100</f>
        <v>76.65198627142765</v>
      </c>
      <c r="M41" s="55"/>
      <c r="N41" s="55">
        <f>+N39/N37*100</f>
        <v>0</v>
      </c>
      <c r="O41" s="55">
        <f>+O39/O37*100</f>
        <v>96.48992925267137</v>
      </c>
      <c r="P41" s="52"/>
      <c r="Q41" s="45"/>
      <c r="R41" s="53"/>
      <c r="S41" s="53"/>
      <c r="T41" s="55">
        <f>+T39/T37*100</f>
        <v>96.48992925267137</v>
      </c>
      <c r="U41" s="51"/>
      <c r="V41" s="51"/>
      <c r="W41" s="2"/>
    </row>
    <row r="42" spans="1:23" ht="27">
      <c r="A42" s="9"/>
      <c r="B42" s="63"/>
      <c r="C42" s="63"/>
      <c r="D42" s="23"/>
      <c r="E42" s="24"/>
      <c r="F42" s="63"/>
      <c r="G42" s="63"/>
      <c r="H42" s="58"/>
      <c r="I42" s="64"/>
      <c r="J42" s="65"/>
      <c r="K42" s="52"/>
      <c r="L42" s="52"/>
      <c r="M42" s="52"/>
      <c r="N42" s="52"/>
      <c r="O42" s="52"/>
      <c r="P42" s="52"/>
      <c r="Q42" s="45"/>
      <c r="R42" s="53"/>
      <c r="S42" s="53"/>
      <c r="T42" s="53"/>
      <c r="U42" s="51"/>
      <c r="V42" s="51"/>
      <c r="W42" s="2"/>
    </row>
    <row r="43" spans="1:23" ht="27">
      <c r="A43" s="9"/>
      <c r="B43" s="63">
        <v>1</v>
      </c>
      <c r="C43" s="63">
        <v>3</v>
      </c>
      <c r="D43" s="23">
        <v>4</v>
      </c>
      <c r="E43" s="24">
        <v>1</v>
      </c>
      <c r="F43" s="63"/>
      <c r="G43" s="63"/>
      <c r="H43" s="58"/>
      <c r="I43" s="64" t="s">
        <v>59</v>
      </c>
      <c r="J43" s="65"/>
      <c r="K43" s="52"/>
      <c r="L43" s="52"/>
      <c r="M43" s="52"/>
      <c r="N43" s="52"/>
      <c r="O43" s="52"/>
      <c r="P43" s="52"/>
      <c r="Q43" s="45"/>
      <c r="R43" s="53"/>
      <c r="S43" s="53"/>
      <c r="T43" s="53"/>
      <c r="U43" s="51"/>
      <c r="V43" s="51"/>
      <c r="W43" s="2"/>
    </row>
    <row r="44" spans="1:23" ht="27">
      <c r="A44" s="9"/>
      <c r="B44" s="63">
        <v>1</v>
      </c>
      <c r="C44" s="63">
        <v>3</v>
      </c>
      <c r="D44" s="23">
        <v>4</v>
      </c>
      <c r="E44" s="24">
        <v>1</v>
      </c>
      <c r="F44" s="63"/>
      <c r="G44" s="63"/>
      <c r="H44" s="58"/>
      <c r="I44" s="64" t="s">
        <v>47</v>
      </c>
      <c r="J44" s="65"/>
      <c r="K44" s="52">
        <f aca="true" t="shared" si="7" ref="K44:L47">+K52</f>
        <v>9828986</v>
      </c>
      <c r="L44" s="52">
        <f t="shared" si="7"/>
        <v>2191606</v>
      </c>
      <c r="M44" s="52">
        <f aca="true" t="shared" si="8" ref="M44:N47">+M52</f>
        <v>0</v>
      </c>
      <c r="N44" s="52">
        <f t="shared" si="8"/>
        <v>31416</v>
      </c>
      <c r="O44" s="52">
        <f>+K44+L44+M44+N44</f>
        <v>12052008</v>
      </c>
      <c r="P44" s="52"/>
      <c r="Q44" s="45"/>
      <c r="R44" s="53"/>
      <c r="S44" s="53"/>
      <c r="T44" s="46">
        <f>+S44+O44</f>
        <v>12052008</v>
      </c>
      <c r="U44" s="54">
        <f>+O44/T44*100</f>
        <v>100</v>
      </c>
      <c r="V44" s="51">
        <f>+S44/T44*100</f>
        <v>0</v>
      </c>
      <c r="W44" s="2"/>
    </row>
    <row r="45" spans="1:23" ht="27">
      <c r="A45" s="9"/>
      <c r="B45" s="63">
        <v>1</v>
      </c>
      <c r="C45" s="63">
        <v>3</v>
      </c>
      <c r="D45" s="23">
        <v>4</v>
      </c>
      <c r="E45" s="24">
        <v>1</v>
      </c>
      <c r="F45" s="63"/>
      <c r="G45" s="63"/>
      <c r="H45" s="58"/>
      <c r="I45" s="64" t="s">
        <v>33</v>
      </c>
      <c r="J45" s="65"/>
      <c r="K45" s="52">
        <f t="shared" si="7"/>
        <v>9875175</v>
      </c>
      <c r="L45" s="52">
        <f t="shared" si="7"/>
        <v>2150260</v>
      </c>
      <c r="M45" s="52">
        <f t="shared" si="8"/>
        <v>0</v>
      </c>
      <c r="N45" s="52">
        <f t="shared" si="8"/>
        <v>31416</v>
      </c>
      <c r="O45" s="52">
        <f>+K45+L45+M45+N45</f>
        <v>12056851</v>
      </c>
      <c r="P45" s="52"/>
      <c r="Q45" s="45"/>
      <c r="R45" s="53"/>
      <c r="S45" s="53"/>
      <c r="T45" s="46">
        <f>+S45+O45</f>
        <v>12056851</v>
      </c>
      <c r="U45" s="54">
        <f>+O45/T45*100</f>
        <v>100</v>
      </c>
      <c r="V45" s="51">
        <f>+S45/T45*100</f>
        <v>0</v>
      </c>
      <c r="W45" s="2"/>
    </row>
    <row r="46" spans="1:23" ht="27">
      <c r="A46" s="9"/>
      <c r="B46" s="63"/>
      <c r="C46" s="63"/>
      <c r="D46" s="23"/>
      <c r="E46" s="24"/>
      <c r="F46" s="63"/>
      <c r="G46" s="63"/>
      <c r="H46" s="58"/>
      <c r="I46" s="64" t="s">
        <v>58</v>
      </c>
      <c r="J46" s="65"/>
      <c r="K46" s="52">
        <f t="shared" si="7"/>
        <v>9991986</v>
      </c>
      <c r="L46" s="52">
        <f t="shared" si="7"/>
        <v>1648217</v>
      </c>
      <c r="M46" s="52">
        <f t="shared" si="8"/>
        <v>0</v>
      </c>
      <c r="N46" s="52">
        <f t="shared" si="8"/>
        <v>0</v>
      </c>
      <c r="O46" s="52">
        <f>+K46+L46+M46+N46</f>
        <v>11640203</v>
      </c>
      <c r="P46" s="52"/>
      <c r="Q46" s="45"/>
      <c r="R46" s="53"/>
      <c r="S46" s="53"/>
      <c r="T46" s="46">
        <f>+S46+O46</f>
        <v>11640203</v>
      </c>
      <c r="U46" s="54">
        <f>+O46/T46*100</f>
        <v>100</v>
      </c>
      <c r="V46" s="51"/>
      <c r="W46" s="2"/>
    </row>
    <row r="47" spans="1:23" ht="27">
      <c r="A47" s="9"/>
      <c r="B47" s="63">
        <v>1</v>
      </c>
      <c r="C47" s="63">
        <v>3</v>
      </c>
      <c r="D47" s="23">
        <v>4</v>
      </c>
      <c r="E47" s="24">
        <v>1</v>
      </c>
      <c r="F47" s="63"/>
      <c r="G47" s="63"/>
      <c r="H47" s="58"/>
      <c r="I47" s="64" t="s">
        <v>48</v>
      </c>
      <c r="J47" s="65"/>
      <c r="K47" s="52">
        <f t="shared" si="7"/>
        <v>9985430</v>
      </c>
      <c r="L47" s="52">
        <f t="shared" si="7"/>
        <v>1648217</v>
      </c>
      <c r="M47" s="52">
        <f t="shared" si="8"/>
        <v>0</v>
      </c>
      <c r="N47" s="52">
        <f t="shared" si="8"/>
        <v>0</v>
      </c>
      <c r="O47" s="52">
        <f>+K47+L47+M47+N47</f>
        <v>11633647</v>
      </c>
      <c r="P47" s="52"/>
      <c r="Q47" s="45"/>
      <c r="R47" s="53"/>
      <c r="S47" s="53"/>
      <c r="T47" s="46">
        <f>+S47+O47</f>
        <v>11633647</v>
      </c>
      <c r="U47" s="54">
        <f>+O47/T47*100</f>
        <v>100</v>
      </c>
      <c r="V47" s="51">
        <f>+S47/T47*100</f>
        <v>0</v>
      </c>
      <c r="W47" s="2"/>
    </row>
    <row r="48" spans="1:23" ht="27">
      <c r="A48" s="9"/>
      <c r="B48" s="63">
        <v>1</v>
      </c>
      <c r="C48" s="63">
        <v>3</v>
      </c>
      <c r="D48" s="23">
        <v>4</v>
      </c>
      <c r="E48" s="24">
        <v>1</v>
      </c>
      <c r="F48" s="63"/>
      <c r="G48" s="63"/>
      <c r="H48" s="58"/>
      <c r="I48" s="64" t="s">
        <v>49</v>
      </c>
      <c r="J48" s="65"/>
      <c r="K48" s="55">
        <f>+K47/K44*100</f>
        <v>101.59165960761365</v>
      </c>
      <c r="L48" s="55">
        <f>+L47/L44*100</f>
        <v>75.20589923553777</v>
      </c>
      <c r="M48" s="55"/>
      <c r="N48" s="55">
        <f>+N47/N44*100</f>
        <v>0</v>
      </c>
      <c r="O48" s="55">
        <f>+O47/O44*100</f>
        <v>96.52870293481385</v>
      </c>
      <c r="P48" s="53"/>
      <c r="Q48" s="45"/>
      <c r="R48" s="53"/>
      <c r="S48" s="53"/>
      <c r="T48" s="55">
        <f>+T47/T44*100</f>
        <v>96.52870293481385</v>
      </c>
      <c r="U48" s="49"/>
      <c r="V48" s="50"/>
      <c r="W48" s="2"/>
    </row>
    <row r="49" spans="1:23" ht="27">
      <c r="A49" s="9"/>
      <c r="B49" s="63">
        <v>1</v>
      </c>
      <c r="C49" s="63">
        <v>3</v>
      </c>
      <c r="D49" s="23">
        <v>4</v>
      </c>
      <c r="E49" s="24">
        <v>1</v>
      </c>
      <c r="F49" s="63"/>
      <c r="G49" s="63"/>
      <c r="H49" s="58"/>
      <c r="I49" s="64" t="s">
        <v>50</v>
      </c>
      <c r="J49" s="65"/>
      <c r="K49" s="55">
        <f>+K47/K45*100</f>
        <v>101.11648654327645</v>
      </c>
      <c r="L49" s="55">
        <f>+L47/L45*100</f>
        <v>76.65198627142765</v>
      </c>
      <c r="M49" s="55"/>
      <c r="N49" s="55">
        <f>+N47/N45*100</f>
        <v>0</v>
      </c>
      <c r="O49" s="55">
        <f>+O47/O45*100</f>
        <v>96.48992925267137</v>
      </c>
      <c r="P49" s="53"/>
      <c r="Q49" s="45"/>
      <c r="R49" s="53"/>
      <c r="S49" s="53"/>
      <c r="T49" s="55">
        <f>+T47/T45*100</f>
        <v>96.48992925267137</v>
      </c>
      <c r="U49" s="51"/>
      <c r="V49" s="51"/>
      <c r="W49" s="2"/>
    </row>
    <row r="50" spans="1:23" ht="27">
      <c r="A50" s="9"/>
      <c r="B50" s="63">
        <v>1</v>
      </c>
      <c r="C50" s="63">
        <v>3</v>
      </c>
      <c r="D50" s="23">
        <v>4</v>
      </c>
      <c r="E50" s="24">
        <v>1</v>
      </c>
      <c r="F50" s="63"/>
      <c r="G50" s="63"/>
      <c r="H50" s="58"/>
      <c r="I50" s="64"/>
      <c r="J50" s="65"/>
      <c r="K50" s="52"/>
      <c r="L50" s="53"/>
      <c r="M50" s="52"/>
      <c r="N50" s="53"/>
      <c r="O50" s="53"/>
      <c r="P50" s="53"/>
      <c r="Q50" s="45"/>
      <c r="R50" s="53"/>
      <c r="S50" s="53"/>
      <c r="T50" s="53"/>
      <c r="U50" s="51"/>
      <c r="V50" s="51"/>
      <c r="W50" s="2"/>
    </row>
    <row r="51" spans="1:23" ht="54">
      <c r="A51" s="9"/>
      <c r="B51" s="63">
        <v>1</v>
      </c>
      <c r="C51" s="63">
        <v>3</v>
      </c>
      <c r="D51" s="23">
        <v>4</v>
      </c>
      <c r="E51" s="24">
        <v>1</v>
      </c>
      <c r="F51" s="63" t="s">
        <v>51</v>
      </c>
      <c r="G51" s="63"/>
      <c r="H51" s="58"/>
      <c r="I51" s="64" t="s">
        <v>37</v>
      </c>
      <c r="J51" s="65"/>
      <c r="K51" s="52"/>
      <c r="L51" s="53"/>
      <c r="M51" s="52"/>
      <c r="N51" s="53"/>
      <c r="O51" s="53"/>
      <c r="P51" s="53"/>
      <c r="Q51" s="45"/>
      <c r="R51" s="53"/>
      <c r="S51" s="53"/>
      <c r="T51" s="53"/>
      <c r="U51" s="51"/>
      <c r="V51" s="51"/>
      <c r="W51" s="2"/>
    </row>
    <row r="52" spans="1:23" ht="27">
      <c r="A52" s="9"/>
      <c r="B52" s="63">
        <v>1</v>
      </c>
      <c r="C52" s="63">
        <v>3</v>
      </c>
      <c r="D52" s="23">
        <v>4</v>
      </c>
      <c r="E52" s="24">
        <v>1</v>
      </c>
      <c r="F52" s="63" t="s">
        <v>51</v>
      </c>
      <c r="G52" s="63"/>
      <c r="H52" s="58"/>
      <c r="I52" s="64" t="s">
        <v>47</v>
      </c>
      <c r="J52" s="65"/>
      <c r="K52" s="52">
        <f aca="true" t="shared" si="9" ref="K52:N55">+K60</f>
        <v>9828986</v>
      </c>
      <c r="L52" s="52">
        <f t="shared" si="9"/>
        <v>2191606</v>
      </c>
      <c r="M52" s="52">
        <f t="shared" si="9"/>
        <v>0</v>
      </c>
      <c r="N52" s="52">
        <f t="shared" si="9"/>
        <v>31416</v>
      </c>
      <c r="O52" s="52">
        <f>+K52+L52+M52+N52</f>
        <v>12052008</v>
      </c>
      <c r="P52" s="52"/>
      <c r="Q52" s="45"/>
      <c r="R52" s="53"/>
      <c r="S52" s="53"/>
      <c r="T52" s="46">
        <f>+S52+O52</f>
        <v>12052008</v>
      </c>
      <c r="U52" s="54">
        <f>+O52/T52*100</f>
        <v>100</v>
      </c>
      <c r="V52" s="51">
        <f>+S52/T52*100</f>
        <v>0</v>
      </c>
      <c r="W52" s="2"/>
    </row>
    <row r="53" spans="1:23" ht="27">
      <c r="A53" s="9"/>
      <c r="B53" s="63">
        <v>1</v>
      </c>
      <c r="C53" s="63">
        <v>3</v>
      </c>
      <c r="D53" s="23">
        <v>4</v>
      </c>
      <c r="E53" s="24">
        <v>1</v>
      </c>
      <c r="F53" s="63" t="s">
        <v>51</v>
      </c>
      <c r="G53" s="63"/>
      <c r="H53" s="58"/>
      <c r="I53" s="64" t="s">
        <v>33</v>
      </c>
      <c r="J53" s="65"/>
      <c r="K53" s="52">
        <f t="shared" si="9"/>
        <v>9875175</v>
      </c>
      <c r="L53" s="52">
        <f t="shared" si="9"/>
        <v>2150260</v>
      </c>
      <c r="M53" s="52">
        <f t="shared" si="9"/>
        <v>0</v>
      </c>
      <c r="N53" s="52">
        <f t="shared" si="9"/>
        <v>31416</v>
      </c>
      <c r="O53" s="52">
        <f>+K53+L53+M53+N53</f>
        <v>12056851</v>
      </c>
      <c r="P53" s="52"/>
      <c r="Q53" s="45"/>
      <c r="R53" s="53"/>
      <c r="S53" s="53"/>
      <c r="T53" s="46">
        <f>+S53+O53</f>
        <v>12056851</v>
      </c>
      <c r="U53" s="54">
        <f>+O53/T53*100</f>
        <v>100</v>
      </c>
      <c r="V53" s="51">
        <f>+S53/T53*100</f>
        <v>0</v>
      </c>
      <c r="W53" s="2"/>
    </row>
    <row r="54" spans="1:23" ht="27">
      <c r="A54" s="9"/>
      <c r="B54" s="63">
        <v>1</v>
      </c>
      <c r="C54" s="63">
        <v>3</v>
      </c>
      <c r="D54" s="23">
        <v>4</v>
      </c>
      <c r="E54" s="24">
        <v>1</v>
      </c>
      <c r="F54" s="63" t="s">
        <v>51</v>
      </c>
      <c r="G54" s="63"/>
      <c r="H54" s="58"/>
      <c r="I54" s="64" t="s">
        <v>58</v>
      </c>
      <c r="J54" s="65"/>
      <c r="K54" s="52">
        <f t="shared" si="9"/>
        <v>9991986</v>
      </c>
      <c r="L54" s="52">
        <f t="shared" si="9"/>
        <v>1648217</v>
      </c>
      <c r="M54" s="52">
        <f t="shared" si="9"/>
        <v>0</v>
      </c>
      <c r="N54" s="52">
        <f t="shared" si="9"/>
        <v>0</v>
      </c>
      <c r="O54" s="52">
        <f>+K54+L54+M54+N54</f>
        <v>11640203</v>
      </c>
      <c r="P54" s="52"/>
      <c r="Q54" s="45"/>
      <c r="R54" s="53"/>
      <c r="S54" s="53"/>
      <c r="T54" s="46">
        <f>+S54+O54</f>
        <v>11640203</v>
      </c>
      <c r="U54" s="54">
        <f>+O54/T54*100</f>
        <v>100</v>
      </c>
      <c r="V54" s="51"/>
      <c r="W54" s="2"/>
    </row>
    <row r="55" spans="1:23" ht="27">
      <c r="A55" s="9"/>
      <c r="B55" s="63">
        <v>1</v>
      </c>
      <c r="C55" s="63">
        <v>3</v>
      </c>
      <c r="D55" s="23">
        <v>4</v>
      </c>
      <c r="E55" s="24">
        <v>1</v>
      </c>
      <c r="F55" s="63" t="s">
        <v>51</v>
      </c>
      <c r="G55" s="63"/>
      <c r="H55" s="58"/>
      <c r="I55" s="64" t="s">
        <v>48</v>
      </c>
      <c r="J55" s="65"/>
      <c r="K55" s="52">
        <f t="shared" si="9"/>
        <v>9985430</v>
      </c>
      <c r="L55" s="52">
        <f t="shared" si="9"/>
        <v>1648217</v>
      </c>
      <c r="M55" s="52">
        <f t="shared" si="9"/>
        <v>0</v>
      </c>
      <c r="N55" s="52">
        <f t="shared" si="9"/>
        <v>0</v>
      </c>
      <c r="O55" s="52">
        <f>+K55+L55+M55+N55</f>
        <v>11633647</v>
      </c>
      <c r="P55" s="52"/>
      <c r="Q55" s="45"/>
      <c r="R55" s="53"/>
      <c r="S55" s="53"/>
      <c r="T55" s="46">
        <f>+S55+O55</f>
        <v>11633647</v>
      </c>
      <c r="U55" s="54">
        <f>+O55/T55*100</f>
        <v>100</v>
      </c>
      <c r="V55" s="51">
        <f>+S55/T55*100</f>
        <v>0</v>
      </c>
      <c r="W55" s="2"/>
    </row>
    <row r="56" spans="1:23" ht="27">
      <c r="A56" s="9"/>
      <c r="B56" s="63">
        <v>1</v>
      </c>
      <c r="C56" s="63">
        <v>3</v>
      </c>
      <c r="D56" s="23">
        <v>4</v>
      </c>
      <c r="E56" s="24">
        <v>1</v>
      </c>
      <c r="F56" s="63" t="s">
        <v>51</v>
      </c>
      <c r="G56" s="63"/>
      <c r="H56" s="58"/>
      <c r="I56" s="64" t="s">
        <v>49</v>
      </c>
      <c r="J56" s="65"/>
      <c r="K56" s="55">
        <f>+K55/K52*100</f>
        <v>101.59165960761365</v>
      </c>
      <c r="L56" s="55">
        <f>+L55/L52*100</f>
        <v>75.20589923553777</v>
      </c>
      <c r="M56" s="55"/>
      <c r="N56" s="55">
        <f>+N55/N52*100</f>
        <v>0</v>
      </c>
      <c r="O56" s="55">
        <f>+O55/O52*100</f>
        <v>96.52870293481385</v>
      </c>
      <c r="P56" s="53"/>
      <c r="Q56" s="45"/>
      <c r="R56" s="53"/>
      <c r="S56" s="53"/>
      <c r="T56" s="55">
        <f>+T55/T52*100</f>
        <v>96.52870293481385</v>
      </c>
      <c r="U56" s="49"/>
      <c r="V56" s="50"/>
      <c r="W56" s="2"/>
    </row>
    <row r="57" spans="1:23" ht="27">
      <c r="A57" s="9"/>
      <c r="B57" s="63">
        <v>1</v>
      </c>
      <c r="C57" s="63">
        <v>3</v>
      </c>
      <c r="D57" s="23">
        <v>4</v>
      </c>
      <c r="E57" s="24">
        <v>1</v>
      </c>
      <c r="F57" s="63" t="s">
        <v>51</v>
      </c>
      <c r="G57" s="63"/>
      <c r="H57" s="58"/>
      <c r="I57" s="64" t="s">
        <v>50</v>
      </c>
      <c r="J57" s="65"/>
      <c r="K57" s="55">
        <f>+K55/K53*100</f>
        <v>101.11648654327645</v>
      </c>
      <c r="L57" s="55">
        <f>+L55/L53*100</f>
        <v>76.65198627142765</v>
      </c>
      <c r="M57" s="55"/>
      <c r="N57" s="55">
        <f>+N55/N53*100</f>
        <v>0</v>
      </c>
      <c r="O57" s="55">
        <f>+O55/O53*100</f>
        <v>96.48992925267137</v>
      </c>
      <c r="P57" s="53"/>
      <c r="Q57" s="45"/>
      <c r="R57" s="53"/>
      <c r="S57" s="53"/>
      <c r="T57" s="55">
        <f>+T55/T53*100</f>
        <v>96.48992925267137</v>
      </c>
      <c r="U57" s="51"/>
      <c r="V57" s="51"/>
      <c r="W57" s="2"/>
    </row>
    <row r="58" spans="1:23" ht="27">
      <c r="A58" s="9"/>
      <c r="B58" s="63"/>
      <c r="C58" s="63"/>
      <c r="D58" s="23"/>
      <c r="E58" s="24"/>
      <c r="F58" s="63"/>
      <c r="G58" s="63"/>
      <c r="H58" s="58"/>
      <c r="I58" s="64"/>
      <c r="J58" s="65"/>
      <c r="K58" s="52"/>
      <c r="L58" s="53"/>
      <c r="M58" s="52"/>
      <c r="N58" s="53"/>
      <c r="O58" s="53"/>
      <c r="P58" s="53"/>
      <c r="Q58" s="45"/>
      <c r="R58" s="53"/>
      <c r="S58" s="53"/>
      <c r="T58" s="53"/>
      <c r="U58" s="51"/>
      <c r="V58" s="51"/>
      <c r="W58" s="2"/>
    </row>
    <row r="59" spans="1:23" ht="27">
      <c r="A59" s="9"/>
      <c r="B59" s="63">
        <v>1</v>
      </c>
      <c r="C59" s="63">
        <v>3</v>
      </c>
      <c r="D59" s="23">
        <v>4</v>
      </c>
      <c r="E59" s="24">
        <v>1</v>
      </c>
      <c r="F59" s="63" t="s">
        <v>51</v>
      </c>
      <c r="G59" s="63" t="s">
        <v>53</v>
      </c>
      <c r="H59" s="58"/>
      <c r="I59" s="64" t="s">
        <v>52</v>
      </c>
      <c r="J59" s="65"/>
      <c r="K59" s="52"/>
      <c r="L59" s="53"/>
      <c r="M59" s="52"/>
      <c r="N59" s="53"/>
      <c r="O59" s="53"/>
      <c r="P59" s="53"/>
      <c r="Q59" s="45"/>
      <c r="R59" s="53"/>
      <c r="S59" s="53"/>
      <c r="T59" s="53"/>
      <c r="U59" s="51"/>
      <c r="V59" s="51"/>
      <c r="W59" s="2"/>
    </row>
    <row r="60" spans="1:23" ht="27">
      <c r="A60" s="9"/>
      <c r="B60" s="63">
        <v>1</v>
      </c>
      <c r="C60" s="63">
        <v>3</v>
      </c>
      <c r="D60" s="23">
        <v>4</v>
      </c>
      <c r="E60" s="24">
        <v>1</v>
      </c>
      <c r="F60" s="63" t="s">
        <v>51</v>
      </c>
      <c r="G60" s="63" t="s">
        <v>53</v>
      </c>
      <c r="H60" s="58"/>
      <c r="I60" s="64" t="s">
        <v>47</v>
      </c>
      <c r="J60" s="65"/>
      <c r="K60" s="52">
        <v>9828986</v>
      </c>
      <c r="L60" s="53">
        <v>2191606</v>
      </c>
      <c r="M60" s="52"/>
      <c r="N60" s="53">
        <v>31416</v>
      </c>
      <c r="O60" s="46">
        <f>+K60+L60+M60+N60</f>
        <v>12052008</v>
      </c>
      <c r="P60" s="53"/>
      <c r="Q60" s="45"/>
      <c r="R60" s="53"/>
      <c r="S60" s="53"/>
      <c r="T60" s="46">
        <f>+S60+O60</f>
        <v>12052008</v>
      </c>
      <c r="U60" s="54">
        <f>+O60/T60*100</f>
        <v>100</v>
      </c>
      <c r="V60" s="51"/>
      <c r="W60" s="2"/>
    </row>
    <row r="61" spans="1:23" ht="27">
      <c r="A61" s="9"/>
      <c r="B61" s="63">
        <v>1</v>
      </c>
      <c r="C61" s="63">
        <v>3</v>
      </c>
      <c r="D61" s="23">
        <v>4</v>
      </c>
      <c r="E61" s="24">
        <v>1</v>
      </c>
      <c r="F61" s="63" t="s">
        <v>51</v>
      </c>
      <c r="G61" s="63" t="s">
        <v>53</v>
      </c>
      <c r="H61" s="58"/>
      <c r="I61" s="64" t="s">
        <v>33</v>
      </c>
      <c r="J61" s="65"/>
      <c r="K61" s="52">
        <v>9875175</v>
      </c>
      <c r="L61" s="53">
        <v>2150260</v>
      </c>
      <c r="M61" s="52"/>
      <c r="N61" s="53">
        <v>31416</v>
      </c>
      <c r="O61" s="46">
        <f>+K61+L61+M61+N61</f>
        <v>12056851</v>
      </c>
      <c r="P61" s="53"/>
      <c r="Q61" s="45"/>
      <c r="R61" s="53"/>
      <c r="S61" s="53"/>
      <c r="T61" s="46">
        <f>+S61+O61</f>
        <v>12056851</v>
      </c>
      <c r="U61" s="54">
        <f>+O61/T61*100</f>
        <v>100</v>
      </c>
      <c r="V61" s="51"/>
      <c r="W61" s="2"/>
    </row>
    <row r="62" spans="1:23" ht="27">
      <c r="A62" s="9"/>
      <c r="B62" s="63">
        <v>1</v>
      </c>
      <c r="C62" s="63">
        <v>3</v>
      </c>
      <c r="D62" s="23">
        <v>4</v>
      </c>
      <c r="E62" s="24">
        <v>1</v>
      </c>
      <c r="F62" s="63" t="s">
        <v>51</v>
      </c>
      <c r="G62" s="63" t="s">
        <v>53</v>
      </c>
      <c r="H62" s="58"/>
      <c r="I62" s="64" t="s">
        <v>58</v>
      </c>
      <c r="J62" s="65"/>
      <c r="K62" s="52">
        <v>9991986</v>
      </c>
      <c r="L62" s="53">
        <v>1648217</v>
      </c>
      <c r="M62" s="52"/>
      <c r="N62" s="53">
        <v>0</v>
      </c>
      <c r="O62" s="46">
        <f>+K62+L62+M62+N62</f>
        <v>11640203</v>
      </c>
      <c r="P62" s="53"/>
      <c r="Q62" s="45"/>
      <c r="R62" s="53"/>
      <c r="S62" s="53"/>
      <c r="T62" s="46">
        <f>+S62+O62</f>
        <v>11640203</v>
      </c>
      <c r="U62" s="54">
        <f>+O62/T62*100</f>
        <v>100</v>
      </c>
      <c r="V62" s="51"/>
      <c r="W62" s="2"/>
    </row>
    <row r="63" spans="1:23" ht="27">
      <c r="A63" s="9"/>
      <c r="B63" s="63">
        <v>1</v>
      </c>
      <c r="C63" s="63">
        <v>3</v>
      </c>
      <c r="D63" s="23">
        <v>4</v>
      </c>
      <c r="E63" s="24">
        <v>1</v>
      </c>
      <c r="F63" s="63" t="s">
        <v>51</v>
      </c>
      <c r="G63" s="63" t="s">
        <v>53</v>
      </c>
      <c r="H63" s="58"/>
      <c r="I63" s="64" t="s">
        <v>48</v>
      </c>
      <c r="J63" s="65"/>
      <c r="K63" s="52">
        <v>9985430</v>
      </c>
      <c r="L63" s="53">
        <v>1648217</v>
      </c>
      <c r="M63" s="52"/>
      <c r="N63" s="53">
        <v>0</v>
      </c>
      <c r="O63" s="46">
        <f>+K63+L63+M63+N63</f>
        <v>11633647</v>
      </c>
      <c r="P63" s="53"/>
      <c r="Q63" s="45"/>
      <c r="R63" s="53"/>
      <c r="S63" s="53"/>
      <c r="T63" s="46">
        <f>+S63+O63</f>
        <v>11633647</v>
      </c>
      <c r="U63" s="54">
        <f>+O63/T63*100</f>
        <v>100</v>
      </c>
      <c r="V63" s="51"/>
      <c r="W63" s="2"/>
    </row>
    <row r="64" spans="1:23" ht="27">
      <c r="A64" s="9"/>
      <c r="B64" s="63">
        <v>1</v>
      </c>
      <c r="C64" s="63">
        <v>3</v>
      </c>
      <c r="D64" s="23">
        <v>4</v>
      </c>
      <c r="E64" s="24">
        <v>1</v>
      </c>
      <c r="F64" s="63" t="s">
        <v>51</v>
      </c>
      <c r="G64" s="63" t="s">
        <v>53</v>
      </c>
      <c r="H64" s="58"/>
      <c r="I64" s="64" t="s">
        <v>49</v>
      </c>
      <c r="J64" s="65"/>
      <c r="K64" s="55">
        <f>+K63/K60*100</f>
        <v>101.59165960761365</v>
      </c>
      <c r="L64" s="55">
        <f>+L63/L60*100</f>
        <v>75.20589923553777</v>
      </c>
      <c r="M64" s="55"/>
      <c r="N64" s="55">
        <f>+N63/N60*100</f>
        <v>0</v>
      </c>
      <c r="O64" s="55">
        <f>+O63/O60*100</f>
        <v>96.52870293481385</v>
      </c>
      <c r="P64" s="53"/>
      <c r="Q64" s="45"/>
      <c r="R64" s="53"/>
      <c r="S64" s="53"/>
      <c r="T64" s="55">
        <f>+T63/T60*100</f>
        <v>96.52870293481385</v>
      </c>
      <c r="U64" s="51"/>
      <c r="V64" s="51"/>
      <c r="W64" s="2"/>
    </row>
    <row r="65" spans="1:23" ht="27">
      <c r="A65" s="9"/>
      <c r="B65" s="63">
        <v>1</v>
      </c>
      <c r="C65" s="63">
        <v>3</v>
      </c>
      <c r="D65" s="23">
        <v>4</v>
      </c>
      <c r="E65" s="24">
        <v>1</v>
      </c>
      <c r="F65" s="63" t="s">
        <v>51</v>
      </c>
      <c r="G65" s="63" t="s">
        <v>53</v>
      </c>
      <c r="H65" s="58"/>
      <c r="I65" s="64" t="s">
        <v>50</v>
      </c>
      <c r="J65" s="65"/>
      <c r="K65" s="55">
        <f>+K63/K61*100</f>
        <v>101.11648654327645</v>
      </c>
      <c r="L65" s="55">
        <f>+L63/L61*100</f>
        <v>76.65198627142765</v>
      </c>
      <c r="M65" s="55"/>
      <c r="N65" s="55">
        <f>+N63/N61*100</f>
        <v>0</v>
      </c>
      <c r="O65" s="55">
        <f>+O63/O61*100</f>
        <v>96.48992925267137</v>
      </c>
      <c r="P65" s="53"/>
      <c r="Q65" s="45"/>
      <c r="R65" s="53"/>
      <c r="S65" s="53"/>
      <c r="T65" s="55">
        <f>+T63/T61*100</f>
        <v>96.48992925267137</v>
      </c>
      <c r="U65" s="51"/>
      <c r="V65" s="51"/>
      <c r="W65" s="2"/>
    </row>
    <row r="66" spans="1:23" ht="27">
      <c r="A66" s="9"/>
      <c r="B66" s="63"/>
      <c r="C66" s="63"/>
      <c r="D66" s="23"/>
      <c r="E66" s="24"/>
      <c r="F66" s="63"/>
      <c r="G66" s="63"/>
      <c r="H66" s="58"/>
      <c r="I66" s="64"/>
      <c r="J66" s="65"/>
      <c r="K66" s="52"/>
      <c r="L66" s="53"/>
      <c r="M66" s="52"/>
      <c r="N66" s="53"/>
      <c r="O66" s="53"/>
      <c r="P66" s="53"/>
      <c r="Q66" s="45"/>
      <c r="R66" s="53"/>
      <c r="S66" s="53"/>
      <c r="T66" s="53"/>
      <c r="U66" s="51"/>
      <c r="V66" s="51"/>
      <c r="W66" s="2"/>
    </row>
    <row r="67" spans="1:23" ht="27">
      <c r="A67" s="9"/>
      <c r="B67" s="63">
        <v>3</v>
      </c>
      <c r="C67" s="63"/>
      <c r="D67" s="23"/>
      <c r="E67" s="24"/>
      <c r="F67" s="63"/>
      <c r="G67" s="63"/>
      <c r="H67" s="58"/>
      <c r="I67" s="64" t="s">
        <v>38</v>
      </c>
      <c r="J67" s="65"/>
      <c r="K67" s="52"/>
      <c r="L67" s="53"/>
      <c r="M67" s="52"/>
      <c r="N67" s="53"/>
      <c r="O67" s="53"/>
      <c r="P67" s="53"/>
      <c r="Q67" s="45"/>
      <c r="R67" s="53"/>
      <c r="S67" s="53"/>
      <c r="T67" s="53"/>
      <c r="U67" s="51"/>
      <c r="V67" s="51"/>
      <c r="W67" s="2"/>
    </row>
    <row r="68" spans="1:23" ht="27">
      <c r="A68" s="9"/>
      <c r="B68" s="63">
        <v>3</v>
      </c>
      <c r="C68" s="63"/>
      <c r="D68" s="23"/>
      <c r="E68" s="24"/>
      <c r="F68" s="63"/>
      <c r="G68" s="63"/>
      <c r="H68" s="58"/>
      <c r="I68" s="64" t="s">
        <v>47</v>
      </c>
      <c r="J68" s="65"/>
      <c r="K68" s="52">
        <f aca="true" t="shared" si="10" ref="K68:L71">+K76</f>
        <v>126393711</v>
      </c>
      <c r="L68" s="52">
        <f t="shared" si="10"/>
        <v>82911160</v>
      </c>
      <c r="M68" s="52">
        <f aca="true" t="shared" si="11" ref="M68:N71">+M76</f>
        <v>0</v>
      </c>
      <c r="N68" s="52">
        <f t="shared" si="11"/>
        <v>314160</v>
      </c>
      <c r="O68" s="52">
        <f>+K68+L68+M68+N68</f>
        <v>209619031</v>
      </c>
      <c r="P68" s="52">
        <f>+P76</f>
        <v>1657200</v>
      </c>
      <c r="Q68" s="45"/>
      <c r="R68" s="53">
        <f>+R76</f>
        <v>19000000</v>
      </c>
      <c r="S68" s="53">
        <f>+P68+R68</f>
        <v>20657200</v>
      </c>
      <c r="T68" s="46">
        <f>+O68+S68</f>
        <v>230276231</v>
      </c>
      <c r="U68" s="54">
        <f>+O68/T68*100</f>
        <v>91.0293824463368</v>
      </c>
      <c r="V68" s="51">
        <f>+S68/T68*100</f>
        <v>8.970617553663192</v>
      </c>
      <c r="W68" s="2"/>
    </row>
    <row r="69" spans="1:23" ht="27">
      <c r="A69" s="9"/>
      <c r="B69" s="63">
        <v>3</v>
      </c>
      <c r="C69" s="63"/>
      <c r="D69" s="23"/>
      <c r="E69" s="24"/>
      <c r="F69" s="63"/>
      <c r="G69" s="63"/>
      <c r="H69" s="58"/>
      <c r="I69" s="64" t="s">
        <v>33</v>
      </c>
      <c r="J69" s="65"/>
      <c r="K69" s="52">
        <f t="shared" si="10"/>
        <v>126354395</v>
      </c>
      <c r="L69" s="52">
        <f t="shared" si="10"/>
        <v>80352506</v>
      </c>
      <c r="M69" s="52">
        <f t="shared" si="11"/>
        <v>7400000</v>
      </c>
      <c r="N69" s="52">
        <f t="shared" si="11"/>
        <v>314160</v>
      </c>
      <c r="O69" s="52">
        <f>+K69+L69+M69+N69</f>
        <v>214421061</v>
      </c>
      <c r="P69" s="52">
        <f>+P77</f>
        <v>1657200</v>
      </c>
      <c r="Q69" s="45"/>
      <c r="R69" s="53">
        <f>+R77</f>
        <v>19000000</v>
      </c>
      <c r="S69" s="53">
        <f>+P69+R69</f>
        <v>20657200</v>
      </c>
      <c r="T69" s="46">
        <f>+O69+S69</f>
        <v>235078261</v>
      </c>
      <c r="U69" s="54">
        <f>+O69/T69*100</f>
        <v>91.21262854671194</v>
      </c>
      <c r="V69" s="51">
        <f>+S69/T69*100</f>
        <v>8.78737145328806</v>
      </c>
      <c r="W69" s="2"/>
    </row>
    <row r="70" spans="1:23" ht="27">
      <c r="A70" s="9"/>
      <c r="B70" s="63">
        <v>3</v>
      </c>
      <c r="C70" s="63"/>
      <c r="D70" s="23"/>
      <c r="E70" s="24"/>
      <c r="F70" s="63"/>
      <c r="G70" s="63"/>
      <c r="H70" s="58"/>
      <c r="I70" s="64" t="s">
        <v>58</v>
      </c>
      <c r="J70" s="65"/>
      <c r="K70" s="52">
        <f t="shared" si="10"/>
        <v>125564077.54999998</v>
      </c>
      <c r="L70" s="52">
        <f t="shared" si="10"/>
        <v>54935046.45000002</v>
      </c>
      <c r="M70" s="52">
        <f t="shared" si="11"/>
        <v>7400000</v>
      </c>
      <c r="N70" s="52">
        <f t="shared" si="11"/>
        <v>289068</v>
      </c>
      <c r="O70" s="52">
        <f>+K70+L70+M70+N70</f>
        <v>188188192</v>
      </c>
      <c r="P70" s="52">
        <f>+P78</f>
        <v>967733</v>
      </c>
      <c r="Q70" s="45"/>
      <c r="R70" s="53">
        <f>+R78</f>
        <v>179194319.71</v>
      </c>
      <c r="S70" s="53">
        <f>+P70+R70</f>
        <v>180162052.71</v>
      </c>
      <c r="T70" s="46">
        <f>+O70+S70</f>
        <v>368350244.71000004</v>
      </c>
      <c r="U70" s="54">
        <f>+O70/T70*100</f>
        <v>51.08947114943807</v>
      </c>
      <c r="V70" s="51">
        <f>+S70/T70*100</f>
        <v>48.910528850561924</v>
      </c>
      <c r="W70" s="2"/>
    </row>
    <row r="71" spans="1:23" ht="27">
      <c r="A71" s="9"/>
      <c r="B71" s="63">
        <v>3</v>
      </c>
      <c r="C71" s="63"/>
      <c r="D71" s="23"/>
      <c r="E71" s="24"/>
      <c r="F71" s="63"/>
      <c r="G71" s="63"/>
      <c r="H71" s="58"/>
      <c r="I71" s="64" t="s">
        <v>48</v>
      </c>
      <c r="J71" s="65"/>
      <c r="K71" s="52">
        <f t="shared" si="10"/>
        <v>125483417.69</v>
      </c>
      <c r="L71" s="52">
        <f t="shared" si="10"/>
        <v>54935046.45000002</v>
      </c>
      <c r="M71" s="52">
        <f t="shared" si="11"/>
        <v>7400000</v>
      </c>
      <c r="N71" s="52">
        <f t="shared" si="11"/>
        <v>289068</v>
      </c>
      <c r="O71" s="52">
        <f>+K71+L71+M71+N71</f>
        <v>188107532.14000002</v>
      </c>
      <c r="P71" s="52">
        <f>+P79</f>
        <v>967733</v>
      </c>
      <c r="Q71" s="45"/>
      <c r="R71" s="53">
        <f>+R79</f>
        <v>179194319.71</v>
      </c>
      <c r="S71" s="53">
        <f>+P71+R71</f>
        <v>180162052.71</v>
      </c>
      <c r="T71" s="46">
        <f>+O71+S71</f>
        <v>368269584.85</v>
      </c>
      <c r="U71" s="54">
        <f>+O71/T71*100</f>
        <v>51.07875857209825</v>
      </c>
      <c r="V71" s="51">
        <f>+S71/T71*100</f>
        <v>48.92124142790175</v>
      </c>
      <c r="W71" s="2"/>
    </row>
    <row r="72" spans="1:23" ht="27">
      <c r="A72" s="9"/>
      <c r="B72" s="63">
        <v>3</v>
      </c>
      <c r="C72" s="63"/>
      <c r="D72" s="23"/>
      <c r="E72" s="24"/>
      <c r="F72" s="63"/>
      <c r="G72" s="63"/>
      <c r="H72" s="58"/>
      <c r="I72" s="64" t="s">
        <v>49</v>
      </c>
      <c r="J72" s="65"/>
      <c r="K72" s="55">
        <f>+K71/K68*100</f>
        <v>99.2797954084915</v>
      </c>
      <c r="L72" s="55">
        <f>+L71/L68*100</f>
        <v>66.2577226636318</v>
      </c>
      <c r="M72" s="55"/>
      <c r="N72" s="55">
        <f>+N71/N68*100</f>
        <v>92.01298701298701</v>
      </c>
      <c r="O72" s="55">
        <f>+O71/O68*100</f>
        <v>89.73781208825453</v>
      </c>
      <c r="P72" s="55">
        <f>+P71/P68*100</f>
        <v>58.39566739077963</v>
      </c>
      <c r="Q72" s="45"/>
      <c r="R72" s="51">
        <f>+R71/R68*100</f>
        <v>943.1279984736843</v>
      </c>
      <c r="S72" s="55">
        <f>+S71/S68*100</f>
        <v>872.1513695466957</v>
      </c>
      <c r="T72" s="55">
        <f>+T71/T68*100</f>
        <v>159.9251400158621</v>
      </c>
      <c r="U72" s="49"/>
      <c r="V72" s="50"/>
      <c r="W72" s="2"/>
    </row>
    <row r="73" spans="1:23" ht="27">
      <c r="A73" s="9"/>
      <c r="B73" s="63">
        <v>3</v>
      </c>
      <c r="C73" s="63"/>
      <c r="D73" s="23"/>
      <c r="E73" s="24"/>
      <c r="F73" s="63"/>
      <c r="G73" s="63"/>
      <c r="H73" s="58"/>
      <c r="I73" s="64" t="s">
        <v>50</v>
      </c>
      <c r="J73" s="65"/>
      <c r="K73" s="55">
        <f aca="true" t="shared" si="12" ref="K73:P73">+K71/K69*100</f>
        <v>99.31068696898117</v>
      </c>
      <c r="L73" s="55">
        <f t="shared" si="12"/>
        <v>68.36755838081766</v>
      </c>
      <c r="M73" s="55">
        <f t="shared" si="12"/>
        <v>100</v>
      </c>
      <c r="N73" s="55">
        <f t="shared" si="12"/>
        <v>92.01298701298701</v>
      </c>
      <c r="O73" s="55">
        <f t="shared" si="12"/>
        <v>87.72810434885406</v>
      </c>
      <c r="P73" s="55">
        <f t="shared" si="12"/>
        <v>58.39566739077963</v>
      </c>
      <c r="Q73" s="45"/>
      <c r="R73" s="51">
        <f>+R71/R69*100</f>
        <v>943.1279984736843</v>
      </c>
      <c r="S73" s="55">
        <f>+S71/S69*100</f>
        <v>872.1513695466957</v>
      </c>
      <c r="T73" s="55">
        <f>+T71/T69*100</f>
        <v>156.65829042779927</v>
      </c>
      <c r="U73" s="51"/>
      <c r="V73" s="51"/>
      <c r="W73" s="2"/>
    </row>
    <row r="74" spans="1:23" ht="27">
      <c r="A74" s="9"/>
      <c r="B74" s="63"/>
      <c r="C74" s="63"/>
      <c r="D74" s="23"/>
      <c r="E74" s="24"/>
      <c r="F74" s="63"/>
      <c r="G74" s="63"/>
      <c r="H74" s="58"/>
      <c r="I74" s="64"/>
      <c r="J74" s="65"/>
      <c r="K74" s="52"/>
      <c r="L74" s="53"/>
      <c r="M74" s="53"/>
      <c r="N74" s="53"/>
      <c r="O74" s="53"/>
      <c r="P74" s="53"/>
      <c r="Q74" s="45"/>
      <c r="R74" s="53"/>
      <c r="S74" s="53"/>
      <c r="T74" s="53"/>
      <c r="U74" s="51"/>
      <c r="V74" s="51"/>
      <c r="W74" s="2"/>
    </row>
    <row r="75" spans="1:23" ht="27">
      <c r="A75" s="9"/>
      <c r="B75" s="63">
        <v>3</v>
      </c>
      <c r="C75" s="63">
        <v>4</v>
      </c>
      <c r="D75" s="23"/>
      <c r="E75" s="24"/>
      <c r="F75" s="63"/>
      <c r="G75" s="63"/>
      <c r="H75" s="58"/>
      <c r="I75" s="64" t="s">
        <v>39</v>
      </c>
      <c r="J75" s="65"/>
      <c r="K75" s="52"/>
      <c r="L75" s="53"/>
      <c r="M75" s="53"/>
      <c r="N75" s="53"/>
      <c r="O75" s="53"/>
      <c r="P75" s="53"/>
      <c r="Q75" s="45"/>
      <c r="R75" s="53"/>
      <c r="S75" s="53"/>
      <c r="T75" s="53"/>
      <c r="U75" s="51"/>
      <c r="V75" s="51"/>
      <c r="W75" s="2"/>
    </row>
    <row r="76" spans="1:23" ht="27">
      <c r="A76" s="9"/>
      <c r="B76" s="63">
        <v>3</v>
      </c>
      <c r="C76" s="63">
        <v>4</v>
      </c>
      <c r="D76" s="23"/>
      <c r="E76" s="24"/>
      <c r="F76" s="63"/>
      <c r="G76" s="63"/>
      <c r="H76" s="58"/>
      <c r="I76" s="64" t="s">
        <v>47</v>
      </c>
      <c r="J76" s="65"/>
      <c r="K76" s="52">
        <f aca="true" t="shared" si="13" ref="K76:L79">+K84</f>
        <v>126393711</v>
      </c>
      <c r="L76" s="52">
        <f t="shared" si="13"/>
        <v>82911160</v>
      </c>
      <c r="M76" s="52">
        <f aca="true" t="shared" si="14" ref="M76:N79">+M84</f>
        <v>0</v>
      </c>
      <c r="N76" s="52">
        <f t="shared" si="14"/>
        <v>314160</v>
      </c>
      <c r="O76" s="52">
        <f>+K76+L76+M76+N76</f>
        <v>209619031</v>
      </c>
      <c r="P76" s="52">
        <f>+P84</f>
        <v>1657200</v>
      </c>
      <c r="Q76" s="45"/>
      <c r="R76" s="53">
        <f>+R84</f>
        <v>19000000</v>
      </c>
      <c r="S76" s="53">
        <f>+P76+R76</f>
        <v>20657200</v>
      </c>
      <c r="T76" s="46">
        <f>+O76+S76</f>
        <v>230276231</v>
      </c>
      <c r="U76" s="54">
        <f>+O76/T76*100</f>
        <v>91.0293824463368</v>
      </c>
      <c r="V76" s="51">
        <f>+S76/T76*100</f>
        <v>8.970617553663192</v>
      </c>
      <c r="W76" s="2"/>
    </row>
    <row r="77" spans="1:23" ht="27">
      <c r="A77" s="9"/>
      <c r="B77" s="63">
        <v>3</v>
      </c>
      <c r="C77" s="63">
        <v>4</v>
      </c>
      <c r="D77" s="23"/>
      <c r="E77" s="24"/>
      <c r="F77" s="63"/>
      <c r="G77" s="63"/>
      <c r="H77" s="58"/>
      <c r="I77" s="64" t="s">
        <v>33</v>
      </c>
      <c r="J77" s="65"/>
      <c r="K77" s="52">
        <f t="shared" si="13"/>
        <v>126354395</v>
      </c>
      <c r="L77" s="52">
        <f t="shared" si="13"/>
        <v>80352506</v>
      </c>
      <c r="M77" s="52">
        <f t="shared" si="14"/>
        <v>7400000</v>
      </c>
      <c r="N77" s="52">
        <f t="shared" si="14"/>
        <v>314160</v>
      </c>
      <c r="O77" s="52">
        <f>+K77+L77+M77+N77</f>
        <v>214421061</v>
      </c>
      <c r="P77" s="52">
        <f>+P85</f>
        <v>1657200</v>
      </c>
      <c r="Q77" s="45"/>
      <c r="R77" s="53">
        <f>+R85</f>
        <v>19000000</v>
      </c>
      <c r="S77" s="53">
        <f>+P77+R77</f>
        <v>20657200</v>
      </c>
      <c r="T77" s="46">
        <f>+O77+S77</f>
        <v>235078261</v>
      </c>
      <c r="U77" s="54">
        <f>+O77/T77*100</f>
        <v>91.21262854671194</v>
      </c>
      <c r="V77" s="51">
        <f>+S77/T77*100</f>
        <v>8.78737145328806</v>
      </c>
      <c r="W77" s="2"/>
    </row>
    <row r="78" spans="1:23" ht="27">
      <c r="A78" s="9"/>
      <c r="B78" s="63">
        <v>3</v>
      </c>
      <c r="C78" s="63">
        <v>4</v>
      </c>
      <c r="D78" s="23"/>
      <c r="E78" s="24"/>
      <c r="F78" s="63"/>
      <c r="G78" s="63"/>
      <c r="H78" s="58"/>
      <c r="I78" s="64" t="s">
        <v>58</v>
      </c>
      <c r="J78" s="65"/>
      <c r="K78" s="52">
        <f t="shared" si="13"/>
        <v>125564077.54999998</v>
      </c>
      <c r="L78" s="52">
        <f t="shared" si="13"/>
        <v>54935046.45000002</v>
      </c>
      <c r="M78" s="52">
        <f t="shared" si="14"/>
        <v>7400000</v>
      </c>
      <c r="N78" s="52">
        <f t="shared" si="14"/>
        <v>289068</v>
      </c>
      <c r="O78" s="52">
        <f>+K78+L78+M78+N78</f>
        <v>188188192</v>
      </c>
      <c r="P78" s="52">
        <f>+P86</f>
        <v>967733</v>
      </c>
      <c r="Q78" s="45"/>
      <c r="R78" s="53">
        <f>+R86</f>
        <v>179194319.71</v>
      </c>
      <c r="S78" s="53">
        <f>+P78+R78</f>
        <v>180162052.71</v>
      </c>
      <c r="T78" s="46">
        <f>+O78+S78</f>
        <v>368350244.71000004</v>
      </c>
      <c r="U78" s="54">
        <f>+O78/T78*100</f>
        <v>51.08947114943807</v>
      </c>
      <c r="V78" s="51">
        <f>+S78/T78*100</f>
        <v>48.910528850561924</v>
      </c>
      <c r="W78" s="2"/>
    </row>
    <row r="79" spans="1:23" ht="27">
      <c r="A79" s="9"/>
      <c r="B79" s="63">
        <v>3</v>
      </c>
      <c r="C79" s="63">
        <v>4</v>
      </c>
      <c r="D79" s="23"/>
      <c r="E79" s="24"/>
      <c r="F79" s="63"/>
      <c r="G79" s="63"/>
      <c r="H79" s="58"/>
      <c r="I79" s="64" t="s">
        <v>48</v>
      </c>
      <c r="J79" s="65"/>
      <c r="K79" s="52">
        <f t="shared" si="13"/>
        <v>125483417.69</v>
      </c>
      <c r="L79" s="52">
        <f t="shared" si="13"/>
        <v>54935046.45000002</v>
      </c>
      <c r="M79" s="52">
        <f t="shared" si="14"/>
        <v>7400000</v>
      </c>
      <c r="N79" s="52">
        <f t="shared" si="14"/>
        <v>289068</v>
      </c>
      <c r="O79" s="52">
        <f>+K79+L79+M79+N79</f>
        <v>188107532.14000002</v>
      </c>
      <c r="P79" s="52">
        <f>+P87</f>
        <v>967733</v>
      </c>
      <c r="Q79" s="45"/>
      <c r="R79" s="53">
        <f>+R87</f>
        <v>179194319.71</v>
      </c>
      <c r="S79" s="53">
        <f>+P79+R79</f>
        <v>180162052.71</v>
      </c>
      <c r="T79" s="46">
        <f>+O79+S79</f>
        <v>368269584.85</v>
      </c>
      <c r="U79" s="54">
        <f>+O79/T79*100</f>
        <v>51.07875857209825</v>
      </c>
      <c r="V79" s="51">
        <f>+S79/T79*100</f>
        <v>48.92124142790175</v>
      </c>
      <c r="W79" s="2"/>
    </row>
    <row r="80" spans="1:23" ht="27">
      <c r="A80" s="9"/>
      <c r="B80" s="63">
        <v>3</v>
      </c>
      <c r="C80" s="63">
        <v>4</v>
      </c>
      <c r="D80" s="23"/>
      <c r="E80" s="24"/>
      <c r="F80" s="63"/>
      <c r="G80" s="63"/>
      <c r="H80" s="58"/>
      <c r="I80" s="64" t="s">
        <v>49</v>
      </c>
      <c r="J80" s="65"/>
      <c r="K80" s="55">
        <f>+K79/K76*100</f>
        <v>99.2797954084915</v>
      </c>
      <c r="L80" s="55">
        <f>+L79/L76*100</f>
        <v>66.2577226636318</v>
      </c>
      <c r="M80" s="55"/>
      <c r="N80" s="55">
        <f>+N79/N76*100</f>
        <v>92.01298701298701</v>
      </c>
      <c r="O80" s="55">
        <f>+O79/O76*100</f>
        <v>89.73781208825453</v>
      </c>
      <c r="P80" s="55">
        <f>+P79/P76*100</f>
        <v>58.39566739077963</v>
      </c>
      <c r="Q80" s="45"/>
      <c r="R80" s="51">
        <f>+R79/R76*100</f>
        <v>943.1279984736843</v>
      </c>
      <c r="S80" s="55">
        <f>+S79/S76*100</f>
        <v>872.1513695466957</v>
      </c>
      <c r="T80" s="55">
        <f>+T79/T76*100</f>
        <v>159.9251400158621</v>
      </c>
      <c r="U80" s="49"/>
      <c r="V80" s="50"/>
      <c r="W80" s="2"/>
    </row>
    <row r="81" spans="1:23" ht="27">
      <c r="A81" s="9"/>
      <c r="B81" s="63">
        <v>3</v>
      </c>
      <c r="C81" s="63">
        <v>4</v>
      </c>
      <c r="D81" s="23"/>
      <c r="E81" s="24"/>
      <c r="F81" s="63"/>
      <c r="G81" s="63"/>
      <c r="H81" s="58"/>
      <c r="I81" s="64" t="s">
        <v>50</v>
      </c>
      <c r="J81" s="65"/>
      <c r="K81" s="55">
        <f aca="true" t="shared" si="15" ref="K81:P81">+K79/K77*100</f>
        <v>99.31068696898117</v>
      </c>
      <c r="L81" s="55">
        <f t="shared" si="15"/>
        <v>68.36755838081766</v>
      </c>
      <c r="M81" s="55">
        <f t="shared" si="15"/>
        <v>100</v>
      </c>
      <c r="N81" s="55">
        <f t="shared" si="15"/>
        <v>92.01298701298701</v>
      </c>
      <c r="O81" s="55">
        <f t="shared" si="15"/>
        <v>87.72810434885406</v>
      </c>
      <c r="P81" s="55">
        <f t="shared" si="15"/>
        <v>58.39566739077963</v>
      </c>
      <c r="Q81" s="45"/>
      <c r="R81" s="51">
        <f>+R79/R77*100</f>
        <v>943.1279984736843</v>
      </c>
      <c r="S81" s="55">
        <f>+S79/S77*100</f>
        <v>872.1513695466957</v>
      </c>
      <c r="T81" s="55">
        <f>+T79/T77*100</f>
        <v>156.65829042779927</v>
      </c>
      <c r="U81" s="51"/>
      <c r="V81" s="51"/>
      <c r="W81" s="2"/>
    </row>
    <row r="82" spans="1:23" ht="27">
      <c r="A82" s="9"/>
      <c r="B82" s="63"/>
      <c r="C82" s="63"/>
      <c r="D82" s="23"/>
      <c r="E82" s="24"/>
      <c r="F82" s="63"/>
      <c r="G82" s="63"/>
      <c r="H82" s="58"/>
      <c r="I82" s="64"/>
      <c r="J82" s="65"/>
      <c r="K82" s="52"/>
      <c r="L82" s="53"/>
      <c r="M82" s="53"/>
      <c r="N82" s="53"/>
      <c r="O82" s="53"/>
      <c r="P82" s="53"/>
      <c r="Q82" s="45"/>
      <c r="R82" s="53"/>
      <c r="S82" s="53"/>
      <c r="T82" s="53"/>
      <c r="U82" s="51"/>
      <c r="V82" s="51"/>
      <c r="W82" s="2"/>
    </row>
    <row r="83" spans="1:23" ht="54">
      <c r="A83" s="9"/>
      <c r="B83" s="63">
        <v>3</v>
      </c>
      <c r="C83" s="63">
        <v>4</v>
      </c>
      <c r="D83" s="23">
        <v>1</v>
      </c>
      <c r="E83" s="24"/>
      <c r="F83" s="63"/>
      <c r="G83" s="63"/>
      <c r="H83" s="58"/>
      <c r="I83" s="64" t="s">
        <v>40</v>
      </c>
      <c r="J83" s="65"/>
      <c r="K83" s="52"/>
      <c r="L83" s="53"/>
      <c r="M83" s="53"/>
      <c r="N83" s="53"/>
      <c r="O83" s="53"/>
      <c r="P83" s="53"/>
      <c r="Q83" s="45"/>
      <c r="R83" s="53"/>
      <c r="S83" s="53"/>
      <c r="T83" s="53"/>
      <c r="U83" s="51"/>
      <c r="V83" s="51"/>
      <c r="W83" s="2"/>
    </row>
    <row r="84" spans="1:23" ht="27">
      <c r="A84" s="9"/>
      <c r="B84" s="63">
        <v>3</v>
      </c>
      <c r="C84" s="63">
        <v>4</v>
      </c>
      <c r="D84" s="23">
        <v>1</v>
      </c>
      <c r="E84" s="24"/>
      <c r="F84" s="63"/>
      <c r="G84" s="63"/>
      <c r="H84" s="58"/>
      <c r="I84" s="64" t="s">
        <v>47</v>
      </c>
      <c r="J84" s="65"/>
      <c r="K84" s="52">
        <f aca="true" t="shared" si="16" ref="K84:L87">+K92+K132</f>
        <v>126393711</v>
      </c>
      <c r="L84" s="52">
        <f t="shared" si="16"/>
        <v>82911160</v>
      </c>
      <c r="M84" s="52">
        <f aca="true" t="shared" si="17" ref="M84:N87">+M92+M132</f>
        <v>0</v>
      </c>
      <c r="N84" s="52">
        <f t="shared" si="17"/>
        <v>314160</v>
      </c>
      <c r="O84" s="52">
        <f>+K84+L84+M84+N84</f>
        <v>209619031</v>
      </c>
      <c r="P84" s="52">
        <f>+P92+P132</f>
        <v>1657200</v>
      </c>
      <c r="Q84" s="45"/>
      <c r="R84" s="53">
        <f>+R92+R132</f>
        <v>19000000</v>
      </c>
      <c r="S84" s="53">
        <f>+P84+R84</f>
        <v>20657200</v>
      </c>
      <c r="T84" s="46">
        <f>+O84+S84</f>
        <v>230276231</v>
      </c>
      <c r="U84" s="54">
        <f>+O84/T84*100</f>
        <v>91.0293824463368</v>
      </c>
      <c r="V84" s="51">
        <f>+S84/T84*100</f>
        <v>8.970617553663192</v>
      </c>
      <c r="W84" s="2"/>
    </row>
    <row r="85" spans="1:23" ht="27">
      <c r="A85" s="9"/>
      <c r="B85" s="63">
        <v>3</v>
      </c>
      <c r="C85" s="63">
        <v>4</v>
      </c>
      <c r="D85" s="23">
        <v>1</v>
      </c>
      <c r="E85" s="24"/>
      <c r="F85" s="63"/>
      <c r="G85" s="63"/>
      <c r="H85" s="58"/>
      <c r="I85" s="64" t="s">
        <v>33</v>
      </c>
      <c r="J85" s="65"/>
      <c r="K85" s="52">
        <f t="shared" si="16"/>
        <v>126354395</v>
      </c>
      <c r="L85" s="52">
        <f t="shared" si="16"/>
        <v>80352506</v>
      </c>
      <c r="M85" s="52">
        <f t="shared" si="17"/>
        <v>7400000</v>
      </c>
      <c r="N85" s="52">
        <f t="shared" si="17"/>
        <v>314160</v>
      </c>
      <c r="O85" s="52">
        <f>+K85+L85+M85+N85</f>
        <v>214421061</v>
      </c>
      <c r="P85" s="52">
        <f>+P93+P133</f>
        <v>1657200</v>
      </c>
      <c r="Q85" s="45"/>
      <c r="R85" s="53">
        <f>+R93+R133</f>
        <v>19000000</v>
      </c>
      <c r="S85" s="53">
        <f>+P85+R85</f>
        <v>20657200</v>
      </c>
      <c r="T85" s="46">
        <f>+O85+S85</f>
        <v>235078261</v>
      </c>
      <c r="U85" s="54">
        <f>+O85/T85*100</f>
        <v>91.21262854671194</v>
      </c>
      <c r="V85" s="51">
        <f>+S85/T85*100</f>
        <v>8.78737145328806</v>
      </c>
      <c r="W85" s="2"/>
    </row>
    <row r="86" spans="1:23" ht="27">
      <c r="A86" s="9"/>
      <c r="B86" s="63">
        <v>3</v>
      </c>
      <c r="C86" s="63">
        <v>4</v>
      </c>
      <c r="D86" s="23">
        <v>1</v>
      </c>
      <c r="E86" s="24"/>
      <c r="F86" s="63"/>
      <c r="G86" s="63"/>
      <c r="H86" s="58"/>
      <c r="I86" s="64" t="s">
        <v>58</v>
      </c>
      <c r="J86" s="65"/>
      <c r="K86" s="52">
        <f t="shared" si="16"/>
        <v>125564077.54999998</v>
      </c>
      <c r="L86" s="52">
        <f t="shared" si="16"/>
        <v>54935046.45000002</v>
      </c>
      <c r="M86" s="52">
        <f t="shared" si="17"/>
        <v>7400000</v>
      </c>
      <c r="N86" s="52">
        <f t="shared" si="17"/>
        <v>289068</v>
      </c>
      <c r="O86" s="52">
        <f>+K86+L86+M86+N86</f>
        <v>188188192</v>
      </c>
      <c r="P86" s="52">
        <f>+P94+P134</f>
        <v>967733</v>
      </c>
      <c r="Q86" s="45"/>
      <c r="R86" s="53">
        <f>+R94+R134</f>
        <v>179194319.71</v>
      </c>
      <c r="S86" s="53">
        <f>+P86+R86</f>
        <v>180162052.71</v>
      </c>
      <c r="T86" s="46">
        <f>+O86+S86</f>
        <v>368350244.71000004</v>
      </c>
      <c r="U86" s="54">
        <f>+O86/T86*100</f>
        <v>51.08947114943807</v>
      </c>
      <c r="V86" s="51">
        <f>+S86/T86*100</f>
        <v>48.910528850561924</v>
      </c>
      <c r="W86" s="2"/>
    </row>
    <row r="87" spans="1:23" ht="27">
      <c r="A87" s="9"/>
      <c r="B87" s="63">
        <v>3</v>
      </c>
      <c r="C87" s="63">
        <v>4</v>
      </c>
      <c r="D87" s="23">
        <v>1</v>
      </c>
      <c r="E87" s="24"/>
      <c r="F87" s="63"/>
      <c r="G87" s="63"/>
      <c r="H87" s="58"/>
      <c r="I87" s="64" t="s">
        <v>48</v>
      </c>
      <c r="J87" s="65"/>
      <c r="K87" s="52">
        <f t="shared" si="16"/>
        <v>125483417.69</v>
      </c>
      <c r="L87" s="52">
        <f t="shared" si="16"/>
        <v>54935046.45000002</v>
      </c>
      <c r="M87" s="52">
        <f t="shared" si="17"/>
        <v>7400000</v>
      </c>
      <c r="N87" s="52">
        <f t="shared" si="17"/>
        <v>289068</v>
      </c>
      <c r="O87" s="52">
        <f>+K87+L87+M87+N87</f>
        <v>188107532.14000002</v>
      </c>
      <c r="P87" s="52">
        <f>+P95+P135</f>
        <v>967733</v>
      </c>
      <c r="Q87" s="45"/>
      <c r="R87" s="53">
        <f>+R95+R135</f>
        <v>179194319.71</v>
      </c>
      <c r="S87" s="53">
        <f>+P87+R87</f>
        <v>180162052.71</v>
      </c>
      <c r="T87" s="46">
        <f>+O87+S87</f>
        <v>368269584.85</v>
      </c>
      <c r="U87" s="54">
        <f>+O87/T87*100</f>
        <v>51.07875857209825</v>
      </c>
      <c r="V87" s="51">
        <f>+S87/T87*100</f>
        <v>48.92124142790175</v>
      </c>
      <c r="W87" s="2"/>
    </row>
    <row r="88" spans="1:23" ht="27">
      <c r="A88" s="9"/>
      <c r="B88" s="63">
        <v>3</v>
      </c>
      <c r="C88" s="63">
        <v>4</v>
      </c>
      <c r="D88" s="23">
        <v>1</v>
      </c>
      <c r="E88" s="24"/>
      <c r="F88" s="63"/>
      <c r="G88" s="63"/>
      <c r="H88" s="58"/>
      <c r="I88" s="64" t="s">
        <v>49</v>
      </c>
      <c r="J88" s="65"/>
      <c r="K88" s="55">
        <f>+K87/K84*100</f>
        <v>99.2797954084915</v>
      </c>
      <c r="L88" s="55">
        <f>+L87/L84*100</f>
        <v>66.2577226636318</v>
      </c>
      <c r="M88" s="55"/>
      <c r="N88" s="55">
        <f>+N87/N84*100</f>
        <v>92.01298701298701</v>
      </c>
      <c r="O88" s="55">
        <f>+O87/O84*100</f>
        <v>89.73781208825453</v>
      </c>
      <c r="P88" s="55">
        <f>+P87/P84*100</f>
        <v>58.39566739077963</v>
      </c>
      <c r="Q88" s="45"/>
      <c r="R88" s="51">
        <f>+R87/R84*100</f>
        <v>943.1279984736843</v>
      </c>
      <c r="S88" s="55">
        <f>+S87/S84*100</f>
        <v>872.1513695466957</v>
      </c>
      <c r="T88" s="55">
        <f>+T87/T84*100</f>
        <v>159.9251400158621</v>
      </c>
      <c r="U88" s="49"/>
      <c r="V88" s="50"/>
      <c r="W88" s="2"/>
    </row>
    <row r="89" spans="1:23" ht="27">
      <c r="A89" s="9"/>
      <c r="B89" s="63">
        <v>3</v>
      </c>
      <c r="C89" s="63">
        <v>4</v>
      </c>
      <c r="D89" s="23">
        <v>1</v>
      </c>
      <c r="E89" s="24"/>
      <c r="F89" s="63"/>
      <c r="G89" s="63"/>
      <c r="H89" s="58"/>
      <c r="I89" s="64" t="s">
        <v>50</v>
      </c>
      <c r="J89" s="65"/>
      <c r="K89" s="55">
        <f aca="true" t="shared" si="18" ref="K89:P89">+K87/K85*100</f>
        <v>99.31068696898117</v>
      </c>
      <c r="L89" s="55">
        <f t="shared" si="18"/>
        <v>68.36755838081766</v>
      </c>
      <c r="M89" s="55">
        <f t="shared" si="18"/>
        <v>100</v>
      </c>
      <c r="N89" s="55">
        <f t="shared" si="18"/>
        <v>92.01298701298701</v>
      </c>
      <c r="O89" s="55">
        <f t="shared" si="18"/>
        <v>87.72810434885406</v>
      </c>
      <c r="P89" s="55">
        <f t="shared" si="18"/>
        <v>58.39566739077963</v>
      </c>
      <c r="Q89" s="45"/>
      <c r="R89" s="51">
        <f>+R87/R85*100</f>
        <v>943.1279984736843</v>
      </c>
      <c r="S89" s="55">
        <f>+S87/S85*100</f>
        <v>872.1513695466957</v>
      </c>
      <c r="T89" s="55">
        <f>+T87/T85*100</f>
        <v>156.65829042779927</v>
      </c>
      <c r="U89" s="51"/>
      <c r="V89" s="51"/>
      <c r="W89" s="2"/>
    </row>
    <row r="90" spans="1:23" ht="27">
      <c r="A90" s="9"/>
      <c r="B90" s="63"/>
      <c r="C90" s="63"/>
      <c r="D90" s="23"/>
      <c r="E90" s="24"/>
      <c r="F90" s="63"/>
      <c r="G90" s="63"/>
      <c r="H90" s="58"/>
      <c r="I90" s="64"/>
      <c r="J90" s="65"/>
      <c r="K90" s="52"/>
      <c r="L90" s="53"/>
      <c r="M90" s="52"/>
      <c r="N90" s="53"/>
      <c r="O90" s="53"/>
      <c r="P90" s="53"/>
      <c r="Q90" s="45"/>
      <c r="R90" s="53"/>
      <c r="S90" s="53"/>
      <c r="T90" s="53"/>
      <c r="U90" s="51"/>
      <c r="V90" s="51"/>
      <c r="W90" s="2"/>
    </row>
    <row r="91" spans="1:23" ht="27">
      <c r="A91" s="9"/>
      <c r="B91" s="63">
        <v>3</v>
      </c>
      <c r="C91" s="63">
        <v>4</v>
      </c>
      <c r="D91" s="23">
        <v>1</v>
      </c>
      <c r="E91" s="24">
        <v>2</v>
      </c>
      <c r="F91" s="63"/>
      <c r="G91" s="63"/>
      <c r="H91" s="58"/>
      <c r="I91" s="64" t="s">
        <v>41</v>
      </c>
      <c r="J91" s="65"/>
      <c r="K91" s="52"/>
      <c r="L91" s="53"/>
      <c r="M91" s="52"/>
      <c r="N91" s="53"/>
      <c r="O91" s="53"/>
      <c r="P91" s="53"/>
      <c r="Q91" s="45"/>
      <c r="R91" s="53"/>
      <c r="S91" s="53"/>
      <c r="T91" s="53"/>
      <c r="U91" s="51"/>
      <c r="V91" s="51"/>
      <c r="W91" s="2"/>
    </row>
    <row r="92" spans="1:23" ht="27">
      <c r="A92" s="9"/>
      <c r="B92" s="63">
        <v>3</v>
      </c>
      <c r="C92" s="63">
        <v>4</v>
      </c>
      <c r="D92" s="23">
        <v>1</v>
      </c>
      <c r="E92" s="24">
        <v>2</v>
      </c>
      <c r="F92" s="63"/>
      <c r="G92" s="63"/>
      <c r="H92" s="58"/>
      <c r="I92" s="64" t="s">
        <v>47</v>
      </c>
      <c r="J92" s="65"/>
      <c r="K92" s="52">
        <f aca="true" t="shared" si="19" ref="K92:L95">+K100+K116</f>
        <v>21621204</v>
      </c>
      <c r="L92" s="52">
        <f t="shared" si="19"/>
        <v>9471718</v>
      </c>
      <c r="M92" s="52">
        <f aca="true" t="shared" si="20" ref="M92:N95">+M100+M116</f>
        <v>0</v>
      </c>
      <c r="N92" s="52">
        <f t="shared" si="20"/>
        <v>109956</v>
      </c>
      <c r="O92" s="52">
        <f>+K92+L92+M92+N92</f>
        <v>31202878</v>
      </c>
      <c r="P92" s="52"/>
      <c r="Q92" s="45"/>
      <c r="R92" s="53">
        <f>+R100+R116</f>
        <v>19000000</v>
      </c>
      <c r="S92" s="53">
        <f>+P92+R92</f>
        <v>19000000</v>
      </c>
      <c r="T92" s="46">
        <f>+O92+S92</f>
        <v>50202878</v>
      </c>
      <c r="U92" s="54">
        <f>+O92/T92*100</f>
        <v>62.15356418410912</v>
      </c>
      <c r="V92" s="51">
        <f>+S92/T92*100</f>
        <v>37.84643581589087</v>
      </c>
      <c r="W92" s="2"/>
    </row>
    <row r="93" spans="1:23" ht="27">
      <c r="A93" s="9"/>
      <c r="B93" s="63">
        <v>3</v>
      </c>
      <c r="C93" s="63">
        <v>4</v>
      </c>
      <c r="D93" s="23">
        <v>1</v>
      </c>
      <c r="E93" s="24">
        <v>2</v>
      </c>
      <c r="F93" s="63"/>
      <c r="G93" s="63"/>
      <c r="H93" s="58"/>
      <c r="I93" s="64" t="s">
        <v>33</v>
      </c>
      <c r="J93" s="65"/>
      <c r="K93" s="52">
        <f t="shared" si="19"/>
        <v>21827082</v>
      </c>
      <c r="L93" s="52">
        <f t="shared" si="19"/>
        <v>8620594</v>
      </c>
      <c r="M93" s="52">
        <f t="shared" si="20"/>
        <v>727274</v>
      </c>
      <c r="N93" s="52">
        <f t="shared" si="20"/>
        <v>109956</v>
      </c>
      <c r="O93" s="52">
        <f>+K93+L93+M93+N93</f>
        <v>31284906</v>
      </c>
      <c r="P93" s="52"/>
      <c r="Q93" s="45"/>
      <c r="R93" s="53">
        <f>+R101+R117</f>
        <v>19000000</v>
      </c>
      <c r="S93" s="53">
        <f>+P93+R93</f>
        <v>19000000</v>
      </c>
      <c r="T93" s="46">
        <f>+O93+S93</f>
        <v>50284906</v>
      </c>
      <c r="U93" s="54">
        <f>+O93/T93*100</f>
        <v>62.215301744821794</v>
      </c>
      <c r="V93" s="51">
        <f>+S93/T93*100</f>
        <v>37.784698255178206</v>
      </c>
      <c r="W93" s="2"/>
    </row>
    <row r="94" spans="1:23" ht="27">
      <c r="A94" s="9"/>
      <c r="B94" s="63">
        <v>3</v>
      </c>
      <c r="C94" s="63">
        <v>4</v>
      </c>
      <c r="D94" s="23">
        <v>1</v>
      </c>
      <c r="E94" s="24">
        <v>2</v>
      </c>
      <c r="F94" s="63"/>
      <c r="G94" s="63"/>
      <c r="H94" s="58"/>
      <c r="I94" s="64" t="s">
        <v>58</v>
      </c>
      <c r="J94" s="65"/>
      <c r="K94" s="52">
        <f t="shared" si="19"/>
        <v>21927226.74</v>
      </c>
      <c r="L94" s="52">
        <f t="shared" si="19"/>
        <v>6271576.669999999</v>
      </c>
      <c r="M94" s="52">
        <f t="shared" si="20"/>
        <v>727274</v>
      </c>
      <c r="N94" s="52">
        <f t="shared" si="20"/>
        <v>99902</v>
      </c>
      <c r="O94" s="52">
        <f>+K94+L94+M94+N94</f>
        <v>29025979.409999996</v>
      </c>
      <c r="P94" s="52"/>
      <c r="Q94" s="45"/>
      <c r="R94" s="53">
        <f>+R102+R118</f>
        <v>179194319.71</v>
      </c>
      <c r="S94" s="53">
        <f>+P94+R94</f>
        <v>179194319.71</v>
      </c>
      <c r="T94" s="46">
        <f>+O94+S94</f>
        <v>208220299.12</v>
      </c>
      <c r="U94" s="54">
        <f>+O94/T94*100</f>
        <v>13.940033480247743</v>
      </c>
      <c r="V94" s="51">
        <f>+S94/T94*100</f>
        <v>86.05996651975227</v>
      </c>
      <c r="W94" s="2"/>
    </row>
    <row r="95" spans="1:23" ht="27">
      <c r="A95" s="9"/>
      <c r="B95" s="63">
        <v>3</v>
      </c>
      <c r="C95" s="63">
        <v>4</v>
      </c>
      <c r="D95" s="23">
        <v>1</v>
      </c>
      <c r="E95" s="24">
        <v>2</v>
      </c>
      <c r="F95" s="63"/>
      <c r="G95" s="63"/>
      <c r="H95" s="58"/>
      <c r="I95" s="64" t="s">
        <v>48</v>
      </c>
      <c r="J95" s="65"/>
      <c r="K95" s="52">
        <f t="shared" si="19"/>
        <v>21912189.63</v>
      </c>
      <c r="L95" s="52">
        <f t="shared" si="19"/>
        <v>6271576.669999999</v>
      </c>
      <c r="M95" s="52">
        <f t="shared" si="20"/>
        <v>727274</v>
      </c>
      <c r="N95" s="52">
        <f t="shared" si="20"/>
        <v>99902</v>
      </c>
      <c r="O95" s="52">
        <f>+K95+L95+M95+N95</f>
        <v>29010942.299999997</v>
      </c>
      <c r="P95" s="52"/>
      <c r="Q95" s="45"/>
      <c r="R95" s="53">
        <f>+R103+R119</f>
        <v>179194319.71</v>
      </c>
      <c r="S95" s="53">
        <f>+P95+R95</f>
        <v>179194319.71</v>
      </c>
      <c r="T95" s="46">
        <f>+O95+S95</f>
        <v>208205262.01</v>
      </c>
      <c r="U95" s="54">
        <f>+O95/T95*100</f>
        <v>13.93381801205707</v>
      </c>
      <c r="V95" s="51">
        <f>+S95/T95*100</f>
        <v>86.06618198794294</v>
      </c>
      <c r="W95" s="2"/>
    </row>
    <row r="96" spans="1:23" ht="27">
      <c r="A96" s="9"/>
      <c r="B96" s="63">
        <v>3</v>
      </c>
      <c r="C96" s="63">
        <v>4</v>
      </c>
      <c r="D96" s="23">
        <v>1</v>
      </c>
      <c r="E96" s="24">
        <v>2</v>
      </c>
      <c r="F96" s="63"/>
      <c r="G96" s="63"/>
      <c r="H96" s="58"/>
      <c r="I96" s="64" t="s">
        <v>49</v>
      </c>
      <c r="J96" s="65"/>
      <c r="K96" s="55">
        <f>+K95/K92*100</f>
        <v>101.34583453354402</v>
      </c>
      <c r="L96" s="55">
        <f>+L95/L92*100</f>
        <v>66.21371825048</v>
      </c>
      <c r="M96" s="55"/>
      <c r="N96" s="55">
        <f>+N95/N92*100</f>
        <v>90.85634253701481</v>
      </c>
      <c r="O96" s="55">
        <f>+O95/O92*100</f>
        <v>92.97521305566748</v>
      </c>
      <c r="P96" s="55"/>
      <c r="Q96" s="45"/>
      <c r="R96" s="51">
        <f>+R95/R92*100</f>
        <v>943.1279984736843</v>
      </c>
      <c r="S96" s="55">
        <f>+S95/S92*100</f>
        <v>943.1279984736843</v>
      </c>
      <c r="T96" s="55">
        <f>+T95/T92*100</f>
        <v>414.72774132590564</v>
      </c>
      <c r="U96" s="49"/>
      <c r="V96" s="50"/>
      <c r="W96" s="2"/>
    </row>
    <row r="97" spans="1:23" ht="27">
      <c r="A97" s="9"/>
      <c r="B97" s="63">
        <v>3</v>
      </c>
      <c r="C97" s="63">
        <v>4</v>
      </c>
      <c r="D97" s="23">
        <v>1</v>
      </c>
      <c r="E97" s="24">
        <v>2</v>
      </c>
      <c r="F97" s="63"/>
      <c r="G97" s="63"/>
      <c r="H97" s="58"/>
      <c r="I97" s="64" t="s">
        <v>50</v>
      </c>
      <c r="J97" s="65"/>
      <c r="K97" s="55">
        <f>+K95/K93*100</f>
        <v>100.38991758037102</v>
      </c>
      <c r="L97" s="55">
        <f>+L95/L93*100</f>
        <v>72.75109661816806</v>
      </c>
      <c r="M97" s="55">
        <f>+M95/M93*100</f>
        <v>100</v>
      </c>
      <c r="N97" s="55">
        <f>+N95/N93*100</f>
        <v>90.85634253701481</v>
      </c>
      <c r="O97" s="55">
        <f>+O95/O93*100</f>
        <v>92.73143508885721</v>
      </c>
      <c r="P97" s="55"/>
      <c r="Q97" s="45"/>
      <c r="R97" s="51">
        <f>+R95/R93*100</f>
        <v>943.1279984736843</v>
      </c>
      <c r="S97" s="55">
        <f>+S95/S93*100</f>
        <v>943.1279984736843</v>
      </c>
      <c r="T97" s="55">
        <f>+T95/T93*100</f>
        <v>414.0512105362194</v>
      </c>
      <c r="U97" s="51"/>
      <c r="V97" s="51"/>
      <c r="W97" s="2"/>
    </row>
    <row r="98" spans="1:23" ht="27">
      <c r="A98" s="9"/>
      <c r="B98" s="63"/>
      <c r="C98" s="63"/>
      <c r="D98" s="23"/>
      <c r="E98" s="24"/>
      <c r="F98" s="63"/>
      <c r="G98" s="63"/>
      <c r="H98" s="58"/>
      <c r="I98" s="64"/>
      <c r="J98" s="65"/>
      <c r="K98" s="52"/>
      <c r="L98" s="53"/>
      <c r="M98" s="53"/>
      <c r="N98" s="53"/>
      <c r="O98" s="53"/>
      <c r="P98" s="53"/>
      <c r="Q98" s="45"/>
      <c r="R98" s="53"/>
      <c r="S98" s="53"/>
      <c r="T98" s="53"/>
      <c r="U98" s="51"/>
      <c r="V98" s="51"/>
      <c r="W98" s="2"/>
    </row>
    <row r="99" spans="1:23" ht="27">
      <c r="A99" s="9"/>
      <c r="B99" s="63">
        <v>3</v>
      </c>
      <c r="C99" s="63">
        <v>4</v>
      </c>
      <c r="D99" s="23">
        <v>1</v>
      </c>
      <c r="E99" s="24">
        <v>2</v>
      </c>
      <c r="F99" s="63" t="s">
        <v>54</v>
      </c>
      <c r="G99" s="63"/>
      <c r="H99" s="58"/>
      <c r="I99" s="64" t="s">
        <v>42</v>
      </c>
      <c r="J99" s="65"/>
      <c r="K99" s="52"/>
      <c r="L99" s="53"/>
      <c r="M99" s="53"/>
      <c r="N99" s="53"/>
      <c r="O99" s="53"/>
      <c r="P99" s="53"/>
      <c r="Q99" s="45"/>
      <c r="R99" s="53"/>
      <c r="S99" s="53"/>
      <c r="T99" s="53"/>
      <c r="U99" s="51"/>
      <c r="V99" s="51"/>
      <c r="W99" s="2"/>
    </row>
    <row r="100" spans="1:23" ht="27">
      <c r="A100" s="9"/>
      <c r="B100" s="63">
        <v>3</v>
      </c>
      <c r="C100" s="63">
        <v>4</v>
      </c>
      <c r="D100" s="23">
        <v>1</v>
      </c>
      <c r="E100" s="24">
        <v>2</v>
      </c>
      <c r="F100" s="63" t="s">
        <v>54</v>
      </c>
      <c r="G100" s="63"/>
      <c r="H100" s="58"/>
      <c r="I100" s="64" t="s">
        <v>47</v>
      </c>
      <c r="J100" s="65"/>
      <c r="K100" s="52">
        <f aca="true" t="shared" si="21" ref="K100:L103">+K108</f>
        <v>21621204</v>
      </c>
      <c r="L100" s="52">
        <f t="shared" si="21"/>
        <v>9471718</v>
      </c>
      <c r="M100" s="52">
        <f aca="true" t="shared" si="22" ref="M100:N103">+M108</f>
        <v>0</v>
      </c>
      <c r="N100" s="52">
        <f t="shared" si="22"/>
        <v>109956</v>
      </c>
      <c r="O100" s="46">
        <f>+K100+L100+M100+N100</f>
        <v>31202878</v>
      </c>
      <c r="P100" s="53"/>
      <c r="Q100" s="45"/>
      <c r="R100" s="53"/>
      <c r="S100" s="52"/>
      <c r="T100" s="52">
        <f>+T108</f>
        <v>31202878</v>
      </c>
      <c r="U100" s="54">
        <f>+O100/T100*100</f>
        <v>100</v>
      </c>
      <c r="V100" s="51">
        <f>+S100/T100*100</f>
        <v>0</v>
      </c>
      <c r="W100" s="2"/>
    </row>
    <row r="101" spans="1:23" ht="27">
      <c r="A101" s="9"/>
      <c r="B101" s="63">
        <v>3</v>
      </c>
      <c r="C101" s="63">
        <v>4</v>
      </c>
      <c r="D101" s="23">
        <v>1</v>
      </c>
      <c r="E101" s="24">
        <v>2</v>
      </c>
      <c r="F101" s="63" t="s">
        <v>54</v>
      </c>
      <c r="G101" s="63"/>
      <c r="H101" s="58"/>
      <c r="I101" s="64" t="s">
        <v>33</v>
      </c>
      <c r="J101" s="65"/>
      <c r="K101" s="52">
        <f t="shared" si="21"/>
        <v>21827082</v>
      </c>
      <c r="L101" s="52">
        <f t="shared" si="21"/>
        <v>8620594</v>
      </c>
      <c r="M101" s="52">
        <f t="shared" si="22"/>
        <v>727274</v>
      </c>
      <c r="N101" s="52">
        <f t="shared" si="22"/>
        <v>109956</v>
      </c>
      <c r="O101" s="46">
        <f>+K101+L101+M101+N101</f>
        <v>31284906</v>
      </c>
      <c r="P101" s="53"/>
      <c r="Q101" s="45"/>
      <c r="R101" s="53"/>
      <c r="S101" s="52"/>
      <c r="T101" s="52">
        <f>+T109</f>
        <v>31284906</v>
      </c>
      <c r="U101" s="54">
        <f>+O101/T101*100</f>
        <v>100</v>
      </c>
      <c r="V101" s="51">
        <f>+S101/T101*100</f>
        <v>0</v>
      </c>
      <c r="W101" s="2"/>
    </row>
    <row r="102" spans="1:23" ht="27">
      <c r="A102" s="9"/>
      <c r="B102" s="63">
        <v>3</v>
      </c>
      <c r="C102" s="63">
        <v>4</v>
      </c>
      <c r="D102" s="23">
        <v>1</v>
      </c>
      <c r="E102" s="24">
        <v>2</v>
      </c>
      <c r="F102" s="63" t="s">
        <v>54</v>
      </c>
      <c r="G102" s="63"/>
      <c r="H102" s="58"/>
      <c r="I102" s="64" t="s">
        <v>58</v>
      </c>
      <c r="J102" s="65"/>
      <c r="K102" s="52">
        <f t="shared" si="21"/>
        <v>21927226.74</v>
      </c>
      <c r="L102" s="52">
        <f t="shared" si="21"/>
        <v>6271576.669999999</v>
      </c>
      <c r="M102" s="52">
        <f t="shared" si="22"/>
        <v>727274</v>
      </c>
      <c r="N102" s="52">
        <f t="shared" si="22"/>
        <v>99902</v>
      </c>
      <c r="O102" s="46">
        <f>+K102+L102+M102+N102</f>
        <v>29025979.409999996</v>
      </c>
      <c r="P102" s="53"/>
      <c r="Q102" s="45"/>
      <c r="R102" s="53"/>
      <c r="S102" s="52"/>
      <c r="T102" s="52">
        <f>+T110</f>
        <v>29025979.409999996</v>
      </c>
      <c r="U102" s="54">
        <f>+O102/T102*100</f>
        <v>100</v>
      </c>
      <c r="V102" s="51"/>
      <c r="W102" s="2"/>
    </row>
    <row r="103" spans="1:23" ht="27">
      <c r="A103" s="9"/>
      <c r="B103" s="63">
        <v>3</v>
      </c>
      <c r="C103" s="63">
        <v>4</v>
      </c>
      <c r="D103" s="23">
        <v>1</v>
      </c>
      <c r="E103" s="24">
        <v>2</v>
      </c>
      <c r="F103" s="63" t="s">
        <v>54</v>
      </c>
      <c r="G103" s="63"/>
      <c r="H103" s="58"/>
      <c r="I103" s="64" t="s">
        <v>48</v>
      </c>
      <c r="J103" s="65"/>
      <c r="K103" s="52">
        <f t="shared" si="21"/>
        <v>21912189.63</v>
      </c>
      <c r="L103" s="52">
        <f t="shared" si="21"/>
        <v>6271576.669999999</v>
      </c>
      <c r="M103" s="52">
        <f t="shared" si="22"/>
        <v>727274</v>
      </c>
      <c r="N103" s="52">
        <f t="shared" si="22"/>
        <v>99902</v>
      </c>
      <c r="O103" s="46">
        <f>+K103+L103+M103+N103</f>
        <v>29010942.299999997</v>
      </c>
      <c r="P103" s="53"/>
      <c r="Q103" s="45"/>
      <c r="R103" s="53"/>
      <c r="S103" s="52"/>
      <c r="T103" s="52">
        <f>+T111</f>
        <v>29010942.299999997</v>
      </c>
      <c r="U103" s="54">
        <f>+O103/T103*100</f>
        <v>100</v>
      </c>
      <c r="V103" s="51">
        <f>+S103/T103*100</f>
        <v>0</v>
      </c>
      <c r="W103" s="2"/>
    </row>
    <row r="104" spans="1:23" ht="27">
      <c r="A104" s="9"/>
      <c r="B104" s="63">
        <v>3</v>
      </c>
      <c r="C104" s="63">
        <v>4</v>
      </c>
      <c r="D104" s="23">
        <v>1</v>
      </c>
      <c r="E104" s="24">
        <v>2</v>
      </c>
      <c r="F104" s="63" t="s">
        <v>54</v>
      </c>
      <c r="G104" s="63"/>
      <c r="H104" s="58"/>
      <c r="I104" s="64" t="s">
        <v>49</v>
      </c>
      <c r="J104" s="65"/>
      <c r="K104" s="55">
        <f>+K103/K100*100</f>
        <v>101.34583453354402</v>
      </c>
      <c r="L104" s="55">
        <f>+L103/L100*100</f>
        <v>66.21371825048</v>
      </c>
      <c r="M104" s="55"/>
      <c r="N104" s="55">
        <f>+N103/N100*100</f>
        <v>90.85634253701481</v>
      </c>
      <c r="O104" s="55">
        <f>+O103/O100*100</f>
        <v>92.97521305566748</v>
      </c>
      <c r="P104" s="55"/>
      <c r="Q104" s="45"/>
      <c r="R104" s="53"/>
      <c r="S104" s="55"/>
      <c r="T104" s="55">
        <f>+T103/T100*100</f>
        <v>92.97521305566748</v>
      </c>
      <c r="U104" s="49"/>
      <c r="V104" s="50"/>
      <c r="W104" s="2"/>
    </row>
    <row r="105" spans="1:23" ht="27">
      <c r="A105" s="9"/>
      <c r="B105" s="63">
        <v>3</v>
      </c>
      <c r="C105" s="63">
        <v>4</v>
      </c>
      <c r="D105" s="23">
        <v>1</v>
      </c>
      <c r="E105" s="24">
        <v>2</v>
      </c>
      <c r="F105" s="63" t="s">
        <v>54</v>
      </c>
      <c r="G105" s="63"/>
      <c r="H105" s="58"/>
      <c r="I105" s="64" t="s">
        <v>50</v>
      </c>
      <c r="J105" s="65"/>
      <c r="K105" s="55">
        <f>+K103/K101*100</f>
        <v>100.38991758037102</v>
      </c>
      <c r="L105" s="55">
        <f>+L103/L101*100</f>
        <v>72.75109661816806</v>
      </c>
      <c r="M105" s="55">
        <f>+M103/M101*100</f>
        <v>100</v>
      </c>
      <c r="N105" s="55">
        <f>+N103/N101*100</f>
        <v>90.85634253701481</v>
      </c>
      <c r="O105" s="55">
        <f>+O103/O101*100</f>
        <v>92.73143508885721</v>
      </c>
      <c r="P105" s="55"/>
      <c r="Q105" s="45"/>
      <c r="R105" s="53"/>
      <c r="S105" s="55"/>
      <c r="T105" s="55">
        <f>+T103/T101*100</f>
        <v>92.73143508885721</v>
      </c>
      <c r="U105" s="51"/>
      <c r="V105" s="51"/>
      <c r="W105" s="2"/>
    </row>
    <row r="106" spans="1:23" ht="27">
      <c r="A106" s="9"/>
      <c r="B106" s="63"/>
      <c r="C106" s="63"/>
      <c r="D106" s="23"/>
      <c r="E106" s="24"/>
      <c r="F106" s="63"/>
      <c r="G106" s="63"/>
      <c r="H106" s="58"/>
      <c r="I106" s="64"/>
      <c r="J106" s="65"/>
      <c r="K106" s="52"/>
      <c r="L106" s="53"/>
      <c r="M106" s="52"/>
      <c r="N106" s="53"/>
      <c r="O106" s="53"/>
      <c r="P106" s="53"/>
      <c r="Q106" s="45"/>
      <c r="R106" s="53"/>
      <c r="S106" s="53"/>
      <c r="T106" s="53"/>
      <c r="U106" s="51"/>
      <c r="V106" s="51"/>
      <c r="W106" s="2"/>
    </row>
    <row r="107" spans="1:23" ht="27">
      <c r="A107" s="9"/>
      <c r="B107" s="63">
        <v>3</v>
      </c>
      <c r="C107" s="63">
        <v>4</v>
      </c>
      <c r="D107" s="23">
        <v>1</v>
      </c>
      <c r="E107" s="24">
        <v>2</v>
      </c>
      <c r="F107" s="63" t="s">
        <v>54</v>
      </c>
      <c r="G107" s="63" t="s">
        <v>53</v>
      </c>
      <c r="H107" s="58"/>
      <c r="I107" s="64" t="s">
        <v>52</v>
      </c>
      <c r="J107" s="65"/>
      <c r="K107" s="52"/>
      <c r="L107" s="53"/>
      <c r="M107" s="52"/>
      <c r="N107" s="53"/>
      <c r="O107" s="53"/>
      <c r="P107" s="53"/>
      <c r="Q107" s="45"/>
      <c r="R107" s="53"/>
      <c r="S107" s="53"/>
      <c r="T107" s="53"/>
      <c r="U107" s="51"/>
      <c r="V107" s="51"/>
      <c r="W107" s="2"/>
    </row>
    <row r="108" spans="1:23" ht="27">
      <c r="A108" s="9"/>
      <c r="B108" s="63">
        <v>3</v>
      </c>
      <c r="C108" s="63">
        <v>4</v>
      </c>
      <c r="D108" s="23">
        <v>1</v>
      </c>
      <c r="E108" s="24">
        <v>2</v>
      </c>
      <c r="F108" s="63" t="s">
        <v>54</v>
      </c>
      <c r="G108" s="63" t="s">
        <v>53</v>
      </c>
      <c r="H108" s="58"/>
      <c r="I108" s="64" t="s">
        <v>47</v>
      </c>
      <c r="J108" s="65"/>
      <c r="K108" s="52">
        <v>21621204</v>
      </c>
      <c r="L108" s="53">
        <v>9471718</v>
      </c>
      <c r="M108" s="52"/>
      <c r="N108" s="53">
        <v>109956</v>
      </c>
      <c r="O108" s="46">
        <f>+K108+L108+M108+N108</f>
        <v>31202878</v>
      </c>
      <c r="P108" s="53"/>
      <c r="Q108" s="45"/>
      <c r="R108" s="53"/>
      <c r="S108" s="53"/>
      <c r="T108" s="46">
        <f>+S108+O108</f>
        <v>31202878</v>
      </c>
      <c r="U108" s="54">
        <f>+O108/T108*100</f>
        <v>100</v>
      </c>
      <c r="V108" s="51"/>
      <c r="W108" s="2"/>
    </row>
    <row r="109" spans="1:23" ht="27">
      <c r="A109" s="9"/>
      <c r="B109" s="63">
        <v>3</v>
      </c>
      <c r="C109" s="63">
        <v>4</v>
      </c>
      <c r="D109" s="23">
        <v>1</v>
      </c>
      <c r="E109" s="24">
        <v>2</v>
      </c>
      <c r="F109" s="63" t="s">
        <v>54</v>
      </c>
      <c r="G109" s="63" t="s">
        <v>53</v>
      </c>
      <c r="H109" s="58"/>
      <c r="I109" s="64" t="s">
        <v>33</v>
      </c>
      <c r="J109" s="65"/>
      <c r="K109" s="52">
        <f>22554356-727274</f>
        <v>21827082</v>
      </c>
      <c r="L109" s="53">
        <v>8620594</v>
      </c>
      <c r="M109" s="52">
        <v>727274</v>
      </c>
      <c r="N109" s="53">
        <v>109956</v>
      </c>
      <c r="O109" s="46">
        <f>+K109+L109+M109+N109</f>
        <v>31284906</v>
      </c>
      <c r="P109" s="53"/>
      <c r="Q109" s="45"/>
      <c r="R109" s="53"/>
      <c r="S109" s="53"/>
      <c r="T109" s="46">
        <f>+S109+O109</f>
        <v>31284906</v>
      </c>
      <c r="U109" s="54">
        <f>+O109/T109*100</f>
        <v>100</v>
      </c>
      <c r="V109" s="51"/>
      <c r="W109" s="2"/>
    </row>
    <row r="110" spans="1:23" ht="27">
      <c r="A110" s="9"/>
      <c r="B110" s="63">
        <v>3</v>
      </c>
      <c r="C110" s="63">
        <v>4</v>
      </c>
      <c r="D110" s="23">
        <v>1</v>
      </c>
      <c r="E110" s="24">
        <v>2</v>
      </c>
      <c r="F110" s="63" t="s">
        <v>54</v>
      </c>
      <c r="G110" s="63" t="s">
        <v>53</v>
      </c>
      <c r="H110" s="58"/>
      <c r="I110" s="64" t="s">
        <v>58</v>
      </c>
      <c r="J110" s="65"/>
      <c r="K110" s="52">
        <f>22654500.74-727274</f>
        <v>21927226.74</v>
      </c>
      <c r="L110" s="53">
        <v>6271576.669999999</v>
      </c>
      <c r="M110" s="52">
        <v>727274</v>
      </c>
      <c r="N110" s="53">
        <v>99902</v>
      </c>
      <c r="O110" s="46">
        <f>+K110+L110+M110+N110</f>
        <v>29025979.409999996</v>
      </c>
      <c r="P110" s="53"/>
      <c r="Q110" s="45"/>
      <c r="R110" s="53"/>
      <c r="S110" s="53"/>
      <c r="T110" s="46">
        <f>+S110+O110</f>
        <v>29025979.409999996</v>
      </c>
      <c r="U110" s="54">
        <f>+O110/T110*100</f>
        <v>100</v>
      </c>
      <c r="V110" s="51"/>
      <c r="W110" s="2"/>
    </row>
    <row r="111" spans="1:23" ht="27">
      <c r="A111" s="9"/>
      <c r="B111" s="63">
        <v>3</v>
      </c>
      <c r="C111" s="63">
        <v>4</v>
      </c>
      <c r="D111" s="23">
        <v>1</v>
      </c>
      <c r="E111" s="24">
        <v>2</v>
      </c>
      <c r="F111" s="63" t="s">
        <v>54</v>
      </c>
      <c r="G111" s="63" t="s">
        <v>53</v>
      </c>
      <c r="H111" s="58"/>
      <c r="I111" s="64" t="s">
        <v>48</v>
      </c>
      <c r="J111" s="65"/>
      <c r="K111" s="52">
        <f>22639463.63-727274</f>
        <v>21912189.63</v>
      </c>
      <c r="L111" s="53">
        <v>6271576.669999999</v>
      </c>
      <c r="M111" s="52">
        <v>727274</v>
      </c>
      <c r="N111" s="53">
        <v>99902</v>
      </c>
      <c r="O111" s="46">
        <f>+K111+L111+M111+N111</f>
        <v>29010942.299999997</v>
      </c>
      <c r="P111" s="53"/>
      <c r="Q111" s="45"/>
      <c r="R111" s="53"/>
      <c r="S111" s="53"/>
      <c r="T111" s="46">
        <f>+S111+O111</f>
        <v>29010942.299999997</v>
      </c>
      <c r="U111" s="54">
        <f>+O111/T111*100</f>
        <v>100</v>
      </c>
      <c r="V111" s="51"/>
      <c r="W111" s="2"/>
    </row>
    <row r="112" spans="1:23" ht="27">
      <c r="A112" s="9"/>
      <c r="B112" s="63">
        <v>3</v>
      </c>
      <c r="C112" s="63">
        <v>4</v>
      </c>
      <c r="D112" s="23">
        <v>1</v>
      </c>
      <c r="E112" s="24">
        <v>2</v>
      </c>
      <c r="F112" s="63" t="s">
        <v>54</v>
      </c>
      <c r="G112" s="63" t="s">
        <v>53</v>
      </c>
      <c r="H112" s="58"/>
      <c r="I112" s="64" t="s">
        <v>49</v>
      </c>
      <c r="J112" s="65"/>
      <c r="K112" s="55">
        <f>+K111/K108*100</f>
        <v>101.34583453354402</v>
      </c>
      <c r="L112" s="55">
        <f>+L111/L108*100</f>
        <v>66.21371825048</v>
      </c>
      <c r="M112" s="55">
        <v>0</v>
      </c>
      <c r="N112" s="55">
        <f>+N111/N108*100</f>
        <v>90.85634253701481</v>
      </c>
      <c r="O112" s="55">
        <f>+O111/O108*100</f>
        <v>92.97521305566748</v>
      </c>
      <c r="P112" s="55"/>
      <c r="Q112" s="45"/>
      <c r="R112" s="53"/>
      <c r="S112" s="55"/>
      <c r="T112" s="55">
        <f>+T111/T108*100</f>
        <v>92.97521305566748</v>
      </c>
      <c r="U112" s="49"/>
      <c r="V112" s="51"/>
      <c r="W112" s="2"/>
    </row>
    <row r="113" spans="1:23" ht="27">
      <c r="A113" s="9"/>
      <c r="B113" s="63">
        <v>3</v>
      </c>
      <c r="C113" s="63">
        <v>4</v>
      </c>
      <c r="D113" s="23">
        <v>1</v>
      </c>
      <c r="E113" s="24">
        <v>2</v>
      </c>
      <c r="F113" s="63" t="s">
        <v>54</v>
      </c>
      <c r="G113" s="63" t="s">
        <v>53</v>
      </c>
      <c r="H113" s="58"/>
      <c r="I113" s="64" t="s">
        <v>50</v>
      </c>
      <c r="J113" s="65"/>
      <c r="K113" s="55">
        <f>+K111/K109*100</f>
        <v>100.38991758037102</v>
      </c>
      <c r="L113" s="55">
        <f>+L111/L109*100</f>
        <v>72.75109661816806</v>
      </c>
      <c r="M113" s="55">
        <f>+M111/M109*100</f>
        <v>100</v>
      </c>
      <c r="N113" s="55">
        <f>+N111/N109*100</f>
        <v>90.85634253701481</v>
      </c>
      <c r="O113" s="55">
        <f>+O111/O109*100</f>
        <v>92.73143508885721</v>
      </c>
      <c r="P113" s="55"/>
      <c r="Q113" s="45"/>
      <c r="R113" s="53"/>
      <c r="S113" s="55"/>
      <c r="T113" s="55">
        <f>+T111/T109*100</f>
        <v>92.73143508885721</v>
      </c>
      <c r="U113" s="51"/>
      <c r="V113" s="51"/>
      <c r="W113" s="2"/>
    </row>
    <row r="114" spans="1:23" ht="27">
      <c r="A114" s="9"/>
      <c r="B114" s="63"/>
      <c r="C114" s="63"/>
      <c r="D114" s="23"/>
      <c r="E114" s="24"/>
      <c r="F114" s="63"/>
      <c r="G114" s="63"/>
      <c r="H114" s="58"/>
      <c r="I114" s="64"/>
      <c r="J114" s="65"/>
      <c r="K114" s="52"/>
      <c r="L114" s="53"/>
      <c r="M114" s="52"/>
      <c r="N114" s="53"/>
      <c r="O114" s="53"/>
      <c r="P114" s="53"/>
      <c r="Q114" s="45"/>
      <c r="R114" s="53"/>
      <c r="S114" s="53"/>
      <c r="T114" s="53"/>
      <c r="U114" s="51"/>
      <c r="V114" s="51"/>
      <c r="W114" s="2"/>
    </row>
    <row r="115" spans="1:23" ht="27">
      <c r="A115" s="9"/>
      <c r="B115" s="63">
        <v>3</v>
      </c>
      <c r="C115" s="63">
        <v>4</v>
      </c>
      <c r="D115" s="23">
        <v>1</v>
      </c>
      <c r="E115" s="24">
        <v>2</v>
      </c>
      <c r="F115" s="63" t="s">
        <v>55</v>
      </c>
      <c r="G115" s="63"/>
      <c r="H115" s="58"/>
      <c r="I115" s="64" t="s">
        <v>43</v>
      </c>
      <c r="J115" s="65"/>
      <c r="K115" s="52"/>
      <c r="L115" s="53"/>
      <c r="M115" s="52"/>
      <c r="N115" s="53"/>
      <c r="O115" s="53"/>
      <c r="P115" s="53"/>
      <c r="Q115" s="45"/>
      <c r="R115" s="53"/>
      <c r="S115" s="53"/>
      <c r="T115" s="53"/>
      <c r="U115" s="51"/>
      <c r="V115" s="51"/>
      <c r="W115" s="2"/>
    </row>
    <row r="116" spans="1:23" ht="27">
      <c r="A116" s="9"/>
      <c r="B116" s="63">
        <v>3</v>
      </c>
      <c r="C116" s="63">
        <v>4</v>
      </c>
      <c r="D116" s="23">
        <v>1</v>
      </c>
      <c r="E116" s="24">
        <v>2</v>
      </c>
      <c r="F116" s="63" t="s">
        <v>55</v>
      </c>
      <c r="G116" s="63"/>
      <c r="H116" s="58"/>
      <c r="I116" s="64" t="s">
        <v>47</v>
      </c>
      <c r="J116" s="65"/>
      <c r="K116" s="52"/>
      <c r="L116" s="52"/>
      <c r="M116" s="52"/>
      <c r="N116" s="52"/>
      <c r="O116" s="52"/>
      <c r="P116" s="52"/>
      <c r="Q116" s="45"/>
      <c r="R116" s="53">
        <f aca="true" t="shared" si="23" ref="R116:T119">+R124</f>
        <v>19000000</v>
      </c>
      <c r="S116" s="53">
        <f t="shared" si="23"/>
        <v>19000000</v>
      </c>
      <c r="T116" s="53">
        <f t="shared" si="23"/>
        <v>19000000</v>
      </c>
      <c r="U116" s="54">
        <f>+O116/T116*100</f>
        <v>0</v>
      </c>
      <c r="V116" s="51">
        <f aca="true" t="shared" si="24" ref="V116:V121">+S116/T116*100</f>
        <v>100</v>
      </c>
      <c r="W116" s="2"/>
    </row>
    <row r="117" spans="1:23" ht="27">
      <c r="A117" s="9"/>
      <c r="B117" s="63">
        <v>3</v>
      </c>
      <c r="C117" s="63">
        <v>4</v>
      </c>
      <c r="D117" s="23">
        <v>1</v>
      </c>
      <c r="E117" s="24">
        <v>2</v>
      </c>
      <c r="F117" s="63" t="s">
        <v>55</v>
      </c>
      <c r="G117" s="63"/>
      <c r="H117" s="58"/>
      <c r="I117" s="64" t="s">
        <v>33</v>
      </c>
      <c r="J117" s="65"/>
      <c r="K117" s="52"/>
      <c r="L117" s="52"/>
      <c r="M117" s="52"/>
      <c r="N117" s="52"/>
      <c r="O117" s="52"/>
      <c r="P117" s="52"/>
      <c r="Q117" s="45"/>
      <c r="R117" s="53">
        <f t="shared" si="23"/>
        <v>19000000</v>
      </c>
      <c r="S117" s="53">
        <f t="shared" si="23"/>
        <v>19000000</v>
      </c>
      <c r="T117" s="53">
        <f t="shared" si="23"/>
        <v>19000000</v>
      </c>
      <c r="U117" s="54">
        <f>+O117/T117*100</f>
        <v>0</v>
      </c>
      <c r="V117" s="51">
        <f t="shared" si="24"/>
        <v>100</v>
      </c>
      <c r="W117" s="2"/>
    </row>
    <row r="118" spans="1:23" ht="27">
      <c r="A118" s="9"/>
      <c r="B118" s="63">
        <v>3</v>
      </c>
      <c r="C118" s="63">
        <v>4</v>
      </c>
      <c r="D118" s="23">
        <v>1</v>
      </c>
      <c r="E118" s="24">
        <v>2</v>
      </c>
      <c r="F118" s="63" t="s">
        <v>55</v>
      </c>
      <c r="G118" s="63"/>
      <c r="H118" s="58"/>
      <c r="I118" s="64" t="s">
        <v>58</v>
      </c>
      <c r="J118" s="65"/>
      <c r="K118" s="52"/>
      <c r="L118" s="52"/>
      <c r="M118" s="52"/>
      <c r="N118" s="52"/>
      <c r="O118" s="52"/>
      <c r="P118" s="52"/>
      <c r="Q118" s="45"/>
      <c r="R118" s="53">
        <f t="shared" si="23"/>
        <v>179194319.71</v>
      </c>
      <c r="S118" s="53">
        <f t="shared" si="23"/>
        <v>179194319.71</v>
      </c>
      <c r="T118" s="53">
        <f t="shared" si="23"/>
        <v>179194319.71</v>
      </c>
      <c r="U118" s="54">
        <f>+O118/T118*100</f>
        <v>0</v>
      </c>
      <c r="V118" s="51">
        <f t="shared" si="24"/>
        <v>100</v>
      </c>
      <c r="W118" s="2"/>
    </row>
    <row r="119" spans="1:23" ht="27">
      <c r="A119" s="9"/>
      <c r="B119" s="63">
        <v>3</v>
      </c>
      <c r="C119" s="63">
        <v>4</v>
      </c>
      <c r="D119" s="23">
        <v>1</v>
      </c>
      <c r="E119" s="24">
        <v>2</v>
      </c>
      <c r="F119" s="63" t="s">
        <v>55</v>
      </c>
      <c r="G119" s="63"/>
      <c r="H119" s="58"/>
      <c r="I119" s="64" t="s">
        <v>48</v>
      </c>
      <c r="J119" s="65"/>
      <c r="K119" s="52"/>
      <c r="L119" s="52"/>
      <c r="M119" s="52"/>
      <c r="N119" s="52"/>
      <c r="O119" s="52"/>
      <c r="P119" s="52"/>
      <c r="Q119" s="45"/>
      <c r="R119" s="53">
        <f t="shared" si="23"/>
        <v>179194319.71</v>
      </c>
      <c r="S119" s="53">
        <f t="shared" si="23"/>
        <v>179194319.71</v>
      </c>
      <c r="T119" s="53">
        <f t="shared" si="23"/>
        <v>179194319.71</v>
      </c>
      <c r="U119" s="54">
        <f>+O119/T119*100</f>
        <v>0</v>
      </c>
      <c r="V119" s="51">
        <f t="shared" si="24"/>
        <v>100</v>
      </c>
      <c r="W119" s="2"/>
    </row>
    <row r="120" spans="1:23" ht="27">
      <c r="A120" s="9"/>
      <c r="B120" s="63">
        <v>3</v>
      </c>
      <c r="C120" s="63">
        <v>4</v>
      </c>
      <c r="D120" s="23">
        <v>1</v>
      </c>
      <c r="E120" s="24">
        <v>2</v>
      </c>
      <c r="F120" s="63" t="s">
        <v>55</v>
      </c>
      <c r="G120" s="63"/>
      <c r="H120" s="58"/>
      <c r="I120" s="64" t="s">
        <v>49</v>
      </c>
      <c r="J120" s="65"/>
      <c r="K120" s="55"/>
      <c r="L120" s="55"/>
      <c r="M120" s="55"/>
      <c r="N120" s="55"/>
      <c r="O120" s="55"/>
      <c r="P120" s="55"/>
      <c r="Q120" s="45"/>
      <c r="R120" s="51">
        <f>+R119/R116*100</f>
        <v>943.1279984736843</v>
      </c>
      <c r="S120" s="55">
        <f>+S119/S116*100</f>
        <v>943.1279984736843</v>
      </c>
      <c r="T120" s="55">
        <f>+T119/T116*100</f>
        <v>943.1279984736843</v>
      </c>
      <c r="U120" s="49"/>
      <c r="V120" s="51">
        <f t="shared" si="24"/>
        <v>100</v>
      </c>
      <c r="W120" s="2"/>
    </row>
    <row r="121" spans="1:23" ht="27">
      <c r="A121" s="9"/>
      <c r="B121" s="63">
        <v>3</v>
      </c>
      <c r="C121" s="63">
        <v>4</v>
      </c>
      <c r="D121" s="23">
        <v>1</v>
      </c>
      <c r="E121" s="24">
        <v>2</v>
      </c>
      <c r="F121" s="63" t="s">
        <v>55</v>
      </c>
      <c r="G121" s="63"/>
      <c r="H121" s="58"/>
      <c r="I121" s="64" t="s">
        <v>50</v>
      </c>
      <c r="J121" s="65"/>
      <c r="K121" s="55"/>
      <c r="L121" s="55"/>
      <c r="M121" s="55"/>
      <c r="N121" s="55"/>
      <c r="O121" s="55"/>
      <c r="P121" s="55"/>
      <c r="Q121" s="45"/>
      <c r="R121" s="51">
        <f>+R119/R117*100</f>
        <v>943.1279984736843</v>
      </c>
      <c r="S121" s="55">
        <f>+S119/S117*100</f>
        <v>943.1279984736843</v>
      </c>
      <c r="T121" s="55">
        <f>+T119/T117*100</f>
        <v>943.1279984736843</v>
      </c>
      <c r="U121" s="51"/>
      <c r="V121" s="51">
        <f t="shared" si="24"/>
        <v>100</v>
      </c>
      <c r="W121" s="2"/>
    </row>
    <row r="122" spans="1:23" ht="27">
      <c r="A122" s="9"/>
      <c r="B122" s="63"/>
      <c r="C122" s="63"/>
      <c r="D122" s="23"/>
      <c r="E122" s="24"/>
      <c r="F122" s="63"/>
      <c r="G122" s="63"/>
      <c r="H122" s="58"/>
      <c r="I122" s="64"/>
      <c r="J122" s="65"/>
      <c r="K122" s="52"/>
      <c r="L122" s="53"/>
      <c r="M122" s="52"/>
      <c r="N122" s="53"/>
      <c r="O122" s="53"/>
      <c r="P122" s="53"/>
      <c r="Q122" s="45"/>
      <c r="R122" s="53"/>
      <c r="S122" s="53"/>
      <c r="T122" s="53"/>
      <c r="U122" s="51"/>
      <c r="V122" s="51"/>
      <c r="W122" s="2"/>
    </row>
    <row r="123" spans="1:23" ht="27">
      <c r="A123" s="9"/>
      <c r="B123" s="63">
        <v>3</v>
      </c>
      <c r="C123" s="63">
        <v>4</v>
      </c>
      <c r="D123" s="23">
        <v>1</v>
      </c>
      <c r="E123" s="24">
        <v>2</v>
      </c>
      <c r="F123" s="63" t="s">
        <v>55</v>
      </c>
      <c r="G123" s="63" t="s">
        <v>53</v>
      </c>
      <c r="H123" s="58"/>
      <c r="I123" s="64" t="s">
        <v>52</v>
      </c>
      <c r="J123" s="65"/>
      <c r="K123" s="52"/>
      <c r="L123" s="53"/>
      <c r="M123" s="52"/>
      <c r="N123" s="53"/>
      <c r="O123" s="53"/>
      <c r="P123" s="53"/>
      <c r="Q123" s="45"/>
      <c r="R123" s="53"/>
      <c r="S123" s="53"/>
      <c r="T123" s="53"/>
      <c r="U123" s="51"/>
      <c r="V123" s="51"/>
      <c r="W123" s="2"/>
    </row>
    <row r="124" spans="1:23" ht="27">
      <c r="A124" s="9"/>
      <c r="B124" s="63">
        <v>3</v>
      </c>
      <c r="C124" s="63">
        <v>4</v>
      </c>
      <c r="D124" s="23">
        <v>1</v>
      </c>
      <c r="E124" s="24">
        <v>2</v>
      </c>
      <c r="F124" s="63" t="s">
        <v>55</v>
      </c>
      <c r="G124" s="63" t="s">
        <v>53</v>
      </c>
      <c r="H124" s="58"/>
      <c r="I124" s="64" t="s">
        <v>47</v>
      </c>
      <c r="J124" s="65"/>
      <c r="K124" s="52"/>
      <c r="L124" s="53"/>
      <c r="M124" s="52"/>
      <c r="N124" s="53"/>
      <c r="O124" s="53"/>
      <c r="P124" s="53"/>
      <c r="Q124" s="45"/>
      <c r="R124" s="53">
        <v>19000000</v>
      </c>
      <c r="S124" s="53">
        <f>+P124+R124</f>
        <v>19000000</v>
      </c>
      <c r="T124" s="46">
        <f>+O124+S124</f>
        <v>19000000</v>
      </c>
      <c r="U124" s="54">
        <f>+O124/T124*100</f>
        <v>0</v>
      </c>
      <c r="V124" s="51">
        <f aca="true" t="shared" si="25" ref="V124:V129">+S124/T124*100</f>
        <v>100</v>
      </c>
      <c r="W124" s="2"/>
    </row>
    <row r="125" spans="1:23" ht="27">
      <c r="A125" s="9"/>
      <c r="B125" s="63">
        <v>3</v>
      </c>
      <c r="C125" s="63">
        <v>4</v>
      </c>
      <c r="D125" s="23">
        <v>1</v>
      </c>
      <c r="E125" s="24">
        <v>2</v>
      </c>
      <c r="F125" s="63" t="s">
        <v>55</v>
      </c>
      <c r="G125" s="63" t="s">
        <v>53</v>
      </c>
      <c r="H125" s="58"/>
      <c r="I125" s="64" t="s">
        <v>33</v>
      </c>
      <c r="J125" s="65"/>
      <c r="K125" s="52"/>
      <c r="L125" s="53"/>
      <c r="M125" s="52"/>
      <c r="N125" s="53"/>
      <c r="O125" s="53"/>
      <c r="P125" s="53"/>
      <c r="Q125" s="45"/>
      <c r="R125" s="53">
        <v>19000000</v>
      </c>
      <c r="S125" s="53">
        <f>+P125+R125</f>
        <v>19000000</v>
      </c>
      <c r="T125" s="46">
        <f>+O125+S125</f>
        <v>19000000</v>
      </c>
      <c r="U125" s="54">
        <f>+O125/T125*100</f>
        <v>0</v>
      </c>
      <c r="V125" s="51">
        <f t="shared" si="25"/>
        <v>100</v>
      </c>
      <c r="W125" s="2"/>
    </row>
    <row r="126" spans="1:23" ht="27">
      <c r="A126" s="9"/>
      <c r="B126" s="63">
        <v>3</v>
      </c>
      <c r="C126" s="63">
        <v>4</v>
      </c>
      <c r="D126" s="23">
        <v>1</v>
      </c>
      <c r="E126" s="24">
        <v>2</v>
      </c>
      <c r="F126" s="63" t="s">
        <v>55</v>
      </c>
      <c r="G126" s="63" t="s">
        <v>53</v>
      </c>
      <c r="H126" s="58"/>
      <c r="I126" s="64" t="s">
        <v>58</v>
      </c>
      <c r="J126" s="65"/>
      <c r="K126" s="52"/>
      <c r="L126" s="53"/>
      <c r="M126" s="52"/>
      <c r="N126" s="53"/>
      <c r="O126" s="53"/>
      <c r="P126" s="53"/>
      <c r="Q126" s="45"/>
      <c r="R126" s="53">
        <v>179194319.71</v>
      </c>
      <c r="S126" s="53">
        <f>+P126+R126</f>
        <v>179194319.71</v>
      </c>
      <c r="T126" s="46">
        <f>+O126+S126</f>
        <v>179194319.71</v>
      </c>
      <c r="U126" s="54"/>
      <c r="V126" s="51">
        <f t="shared" si="25"/>
        <v>100</v>
      </c>
      <c r="W126" s="2"/>
    </row>
    <row r="127" spans="1:23" ht="27">
      <c r="A127" s="9"/>
      <c r="B127" s="63">
        <v>3</v>
      </c>
      <c r="C127" s="63">
        <v>4</v>
      </c>
      <c r="D127" s="23">
        <v>1</v>
      </c>
      <c r="E127" s="24">
        <v>2</v>
      </c>
      <c r="F127" s="63" t="s">
        <v>55</v>
      </c>
      <c r="G127" s="63" t="s">
        <v>53</v>
      </c>
      <c r="H127" s="58"/>
      <c r="I127" s="64" t="s">
        <v>48</v>
      </c>
      <c r="J127" s="65"/>
      <c r="K127" s="52"/>
      <c r="L127" s="53"/>
      <c r="M127" s="52"/>
      <c r="N127" s="53"/>
      <c r="O127" s="53"/>
      <c r="P127" s="53"/>
      <c r="Q127" s="45"/>
      <c r="R127" s="53">
        <v>179194319.71</v>
      </c>
      <c r="S127" s="53">
        <f>+P127+R127</f>
        <v>179194319.71</v>
      </c>
      <c r="T127" s="46">
        <f>+O127+S127</f>
        <v>179194319.71</v>
      </c>
      <c r="U127" s="54">
        <f>+O127/T127*100</f>
        <v>0</v>
      </c>
      <c r="V127" s="51">
        <f t="shared" si="25"/>
        <v>100</v>
      </c>
      <c r="W127" s="2"/>
    </row>
    <row r="128" spans="1:23" ht="27">
      <c r="A128" s="9"/>
      <c r="B128" s="63">
        <v>3</v>
      </c>
      <c r="C128" s="63">
        <v>4</v>
      </c>
      <c r="D128" s="23">
        <v>1</v>
      </c>
      <c r="E128" s="24">
        <v>2</v>
      </c>
      <c r="F128" s="63" t="s">
        <v>55</v>
      </c>
      <c r="G128" s="63" t="s">
        <v>53</v>
      </c>
      <c r="H128" s="58"/>
      <c r="I128" s="64" t="s">
        <v>49</v>
      </c>
      <c r="J128" s="65"/>
      <c r="K128" s="52"/>
      <c r="L128" s="53"/>
      <c r="M128" s="52"/>
      <c r="N128" s="53"/>
      <c r="O128" s="53"/>
      <c r="P128" s="53"/>
      <c r="Q128" s="45"/>
      <c r="R128" s="51">
        <f>+R127/R124*100</f>
        <v>943.1279984736843</v>
      </c>
      <c r="S128" s="55">
        <f>+S127/S124*100</f>
        <v>943.1279984736843</v>
      </c>
      <c r="T128" s="55">
        <f>+T127/T124*100</f>
        <v>943.1279984736843</v>
      </c>
      <c r="U128" s="49"/>
      <c r="V128" s="51">
        <f t="shared" si="25"/>
        <v>100</v>
      </c>
      <c r="W128" s="2"/>
    </row>
    <row r="129" spans="1:23" ht="27">
      <c r="A129" s="9"/>
      <c r="B129" s="63">
        <v>3</v>
      </c>
      <c r="C129" s="63">
        <v>4</v>
      </c>
      <c r="D129" s="23">
        <v>1</v>
      </c>
      <c r="E129" s="24">
        <v>2</v>
      </c>
      <c r="F129" s="63" t="s">
        <v>55</v>
      </c>
      <c r="G129" s="63" t="s">
        <v>53</v>
      </c>
      <c r="H129" s="58"/>
      <c r="I129" s="64" t="s">
        <v>50</v>
      </c>
      <c r="J129" s="65"/>
      <c r="K129" s="52"/>
      <c r="L129" s="53"/>
      <c r="M129" s="52"/>
      <c r="N129" s="53"/>
      <c r="O129" s="53"/>
      <c r="P129" s="53"/>
      <c r="Q129" s="45"/>
      <c r="R129" s="51">
        <f>+R127/R125*100</f>
        <v>943.1279984736843</v>
      </c>
      <c r="S129" s="55">
        <f>+S127/S125*100</f>
        <v>943.1279984736843</v>
      </c>
      <c r="T129" s="55">
        <f>+T127/T125*100</f>
        <v>943.1279984736843</v>
      </c>
      <c r="U129" s="51"/>
      <c r="V129" s="51">
        <f t="shared" si="25"/>
        <v>100</v>
      </c>
      <c r="W129" s="2"/>
    </row>
    <row r="130" spans="1:23" ht="27">
      <c r="A130" s="9"/>
      <c r="B130" s="63"/>
      <c r="C130" s="63"/>
      <c r="D130" s="23"/>
      <c r="E130" s="24"/>
      <c r="F130" s="63"/>
      <c r="G130" s="63"/>
      <c r="H130" s="58"/>
      <c r="I130" s="64"/>
      <c r="J130" s="65"/>
      <c r="K130" s="52"/>
      <c r="L130" s="53"/>
      <c r="M130" s="52"/>
      <c r="N130" s="53"/>
      <c r="O130" s="53"/>
      <c r="P130" s="53"/>
      <c r="Q130" s="45"/>
      <c r="R130" s="53"/>
      <c r="S130" s="53"/>
      <c r="T130" s="53"/>
      <c r="U130" s="51"/>
      <c r="V130" s="51"/>
      <c r="W130" s="2"/>
    </row>
    <row r="131" spans="1:23" ht="54">
      <c r="A131" s="9"/>
      <c r="B131" s="63">
        <v>3</v>
      </c>
      <c r="C131" s="63">
        <v>4</v>
      </c>
      <c r="D131" s="23">
        <v>1</v>
      </c>
      <c r="E131" s="24">
        <v>3</v>
      </c>
      <c r="F131" s="63"/>
      <c r="G131" s="63"/>
      <c r="H131" s="58"/>
      <c r="I131" s="64" t="s">
        <v>44</v>
      </c>
      <c r="J131" s="65"/>
      <c r="K131" s="52"/>
      <c r="L131" s="53"/>
      <c r="M131" s="52"/>
      <c r="N131" s="53"/>
      <c r="O131" s="53"/>
      <c r="P131" s="53"/>
      <c r="Q131" s="45"/>
      <c r="R131" s="53"/>
      <c r="S131" s="53"/>
      <c r="T131" s="53"/>
      <c r="U131" s="51"/>
      <c r="V131" s="51"/>
      <c r="W131" s="2"/>
    </row>
    <row r="132" spans="1:23" ht="27">
      <c r="A132" s="9"/>
      <c r="B132" s="63">
        <v>3</v>
      </c>
      <c r="C132" s="63">
        <v>4</v>
      </c>
      <c r="D132" s="23">
        <v>1</v>
      </c>
      <c r="E132" s="24">
        <v>3</v>
      </c>
      <c r="F132" s="63"/>
      <c r="G132" s="63"/>
      <c r="H132" s="58"/>
      <c r="I132" s="64" t="s">
        <v>47</v>
      </c>
      <c r="J132" s="65"/>
      <c r="K132" s="52">
        <f aca="true" t="shared" si="26" ref="K132:L135">+K140+K156</f>
        <v>104772507</v>
      </c>
      <c r="L132" s="53">
        <f t="shared" si="26"/>
        <v>73439442</v>
      </c>
      <c r="M132" s="53">
        <f aca="true" t="shared" si="27" ref="M132:N135">+M140+M156</f>
        <v>0</v>
      </c>
      <c r="N132" s="53">
        <f t="shared" si="27"/>
        <v>204204</v>
      </c>
      <c r="O132" s="46">
        <f>+K132+L132+M132+N132</f>
        <v>178416153</v>
      </c>
      <c r="P132" s="53">
        <f>+P140+P156</f>
        <v>1657200</v>
      </c>
      <c r="Q132" s="45"/>
      <c r="R132" s="53"/>
      <c r="S132" s="53">
        <f>+P132+R132</f>
        <v>1657200</v>
      </c>
      <c r="T132" s="46">
        <f>+O132+S132</f>
        <v>180073353</v>
      </c>
      <c r="U132" s="54">
        <f>+O132/T132*100</f>
        <v>99.07970836751177</v>
      </c>
      <c r="V132" s="51">
        <f>+S132/T132*100</f>
        <v>0.9202916324882339</v>
      </c>
      <c r="W132" s="2"/>
    </row>
    <row r="133" spans="1:23" ht="27">
      <c r="A133" s="9"/>
      <c r="B133" s="63">
        <v>3</v>
      </c>
      <c r="C133" s="63">
        <v>4</v>
      </c>
      <c r="D133" s="23">
        <v>1</v>
      </c>
      <c r="E133" s="24">
        <v>3</v>
      </c>
      <c r="F133" s="63"/>
      <c r="G133" s="63"/>
      <c r="H133" s="58"/>
      <c r="I133" s="64" t="s">
        <v>33</v>
      </c>
      <c r="J133" s="65"/>
      <c r="K133" s="52">
        <f t="shared" si="26"/>
        <v>104527313</v>
      </c>
      <c r="L133" s="53">
        <f t="shared" si="26"/>
        <v>71731912</v>
      </c>
      <c r="M133" s="53">
        <f t="shared" si="27"/>
        <v>6672726</v>
      </c>
      <c r="N133" s="53">
        <f t="shared" si="27"/>
        <v>204204</v>
      </c>
      <c r="O133" s="46">
        <f>+K133+L133+M133+N133</f>
        <v>183136155</v>
      </c>
      <c r="P133" s="53">
        <f>+P141+P157</f>
        <v>1657200</v>
      </c>
      <c r="Q133" s="45"/>
      <c r="R133" s="53"/>
      <c r="S133" s="53">
        <f>+P133+R133</f>
        <v>1657200</v>
      </c>
      <c r="T133" s="46">
        <f>+O133+S133</f>
        <v>184793355</v>
      </c>
      <c r="U133" s="54">
        <f>+O133/T133*100</f>
        <v>99.10321450682034</v>
      </c>
      <c r="V133" s="51">
        <f>+S133/T133*100</f>
        <v>0.8967854931796655</v>
      </c>
      <c r="W133" s="2"/>
    </row>
    <row r="134" spans="1:23" ht="27">
      <c r="A134" s="9"/>
      <c r="B134" s="63">
        <v>3</v>
      </c>
      <c r="C134" s="63">
        <v>4</v>
      </c>
      <c r="D134" s="23">
        <v>1</v>
      </c>
      <c r="E134" s="24">
        <v>3</v>
      </c>
      <c r="F134" s="63"/>
      <c r="G134" s="63"/>
      <c r="H134" s="58"/>
      <c r="I134" s="64" t="s">
        <v>58</v>
      </c>
      <c r="J134" s="65"/>
      <c r="K134" s="52">
        <f t="shared" si="26"/>
        <v>103636850.80999999</v>
      </c>
      <c r="L134" s="53">
        <f t="shared" si="26"/>
        <v>48663469.780000016</v>
      </c>
      <c r="M134" s="53">
        <f t="shared" si="27"/>
        <v>6672726</v>
      </c>
      <c r="N134" s="53">
        <f t="shared" si="27"/>
        <v>189166</v>
      </c>
      <c r="O134" s="46">
        <f>+K134+L134+M134+N134</f>
        <v>159162212.59</v>
      </c>
      <c r="P134" s="53">
        <f>+P142+P158</f>
        <v>967733</v>
      </c>
      <c r="Q134" s="45"/>
      <c r="R134" s="53"/>
      <c r="S134" s="53">
        <f>+P134+R134</f>
        <v>967733</v>
      </c>
      <c r="T134" s="46">
        <f>+O134+S134</f>
        <v>160129945.59</v>
      </c>
      <c r="U134" s="54">
        <f>+O134/T134*100</f>
        <v>99.39565769760654</v>
      </c>
      <c r="V134" s="51">
        <f>+S134/T134*100</f>
        <v>0.6043423023934594</v>
      </c>
      <c r="W134" s="2"/>
    </row>
    <row r="135" spans="1:23" ht="27">
      <c r="A135" s="9"/>
      <c r="B135" s="63">
        <v>3</v>
      </c>
      <c r="C135" s="63">
        <v>4</v>
      </c>
      <c r="D135" s="23">
        <v>1</v>
      </c>
      <c r="E135" s="24">
        <v>3</v>
      </c>
      <c r="F135" s="63"/>
      <c r="G135" s="63"/>
      <c r="H135" s="58"/>
      <c r="I135" s="64" t="s">
        <v>48</v>
      </c>
      <c r="J135" s="65"/>
      <c r="K135" s="52">
        <f t="shared" si="26"/>
        <v>103571228.06</v>
      </c>
      <c r="L135" s="53">
        <f t="shared" si="26"/>
        <v>48663469.780000016</v>
      </c>
      <c r="M135" s="53">
        <f t="shared" si="27"/>
        <v>6672726</v>
      </c>
      <c r="N135" s="53">
        <f t="shared" si="27"/>
        <v>189166</v>
      </c>
      <c r="O135" s="46">
        <f>+K135+L135+M135+N135</f>
        <v>159096589.84000003</v>
      </c>
      <c r="P135" s="53">
        <f>+P143+P159</f>
        <v>967733</v>
      </c>
      <c r="Q135" s="45"/>
      <c r="R135" s="53"/>
      <c r="S135" s="53">
        <f>+P135+R135</f>
        <v>967733</v>
      </c>
      <c r="T135" s="46">
        <f>+O135+S135</f>
        <v>160064322.84000003</v>
      </c>
      <c r="U135" s="54">
        <f>+O135/T135*100</f>
        <v>99.39540993093924</v>
      </c>
      <c r="V135" s="51">
        <f>+S135/T135*100</f>
        <v>0.6045900690607637</v>
      </c>
      <c r="W135" s="2"/>
    </row>
    <row r="136" spans="1:23" ht="27">
      <c r="A136" s="9"/>
      <c r="B136" s="63">
        <v>3</v>
      </c>
      <c r="C136" s="63">
        <v>4</v>
      </c>
      <c r="D136" s="23">
        <v>1</v>
      </c>
      <c r="E136" s="24">
        <v>3</v>
      </c>
      <c r="F136" s="63"/>
      <c r="G136" s="63"/>
      <c r="H136" s="58"/>
      <c r="I136" s="64" t="s">
        <v>49</v>
      </c>
      <c r="J136" s="65"/>
      <c r="K136" s="55">
        <f>+K135/K132*100</f>
        <v>98.85344068363278</v>
      </c>
      <c r="L136" s="55">
        <f>+L135/L132*100</f>
        <v>66.26339805250701</v>
      </c>
      <c r="M136" s="55"/>
      <c r="N136" s="55">
        <f>+N135/N132*100</f>
        <v>92.63579557697204</v>
      </c>
      <c r="O136" s="55">
        <f>+O135/O132*100</f>
        <v>89.17162889393767</v>
      </c>
      <c r="P136" s="55">
        <f>+P135/P132*100</f>
        <v>58.39566739077963</v>
      </c>
      <c r="Q136" s="45"/>
      <c r="R136" s="53"/>
      <c r="S136" s="55">
        <f>+S135/S132*100</f>
        <v>58.39566739077963</v>
      </c>
      <c r="T136" s="55">
        <f>+T135/T132*100</f>
        <v>88.8884002954063</v>
      </c>
      <c r="U136" s="49"/>
      <c r="V136" s="50"/>
      <c r="W136" s="2"/>
    </row>
    <row r="137" spans="1:23" ht="27">
      <c r="A137" s="9"/>
      <c r="B137" s="63">
        <v>3</v>
      </c>
      <c r="C137" s="63">
        <v>4</v>
      </c>
      <c r="D137" s="23">
        <v>1</v>
      </c>
      <c r="E137" s="24">
        <v>3</v>
      </c>
      <c r="F137" s="63"/>
      <c r="G137" s="63"/>
      <c r="H137" s="58"/>
      <c r="I137" s="64" t="s">
        <v>50</v>
      </c>
      <c r="J137" s="65"/>
      <c r="K137" s="55">
        <f aca="true" t="shared" si="28" ref="K137:P137">+K135/K133*100</f>
        <v>99.08532524891365</v>
      </c>
      <c r="L137" s="55">
        <f t="shared" si="28"/>
        <v>67.84075374987916</v>
      </c>
      <c r="M137" s="55">
        <f t="shared" si="28"/>
        <v>100</v>
      </c>
      <c r="N137" s="55">
        <f t="shared" si="28"/>
        <v>92.63579557697204</v>
      </c>
      <c r="O137" s="55">
        <f t="shared" si="28"/>
        <v>86.87339200716539</v>
      </c>
      <c r="P137" s="55">
        <f t="shared" si="28"/>
        <v>58.39566739077963</v>
      </c>
      <c r="Q137" s="45"/>
      <c r="R137" s="53"/>
      <c r="S137" s="55">
        <f>+S135/S133*100</f>
        <v>58.39566739077963</v>
      </c>
      <c r="T137" s="55">
        <f>+T135/T133*100</f>
        <v>86.61800790401799</v>
      </c>
      <c r="U137" s="51"/>
      <c r="V137" s="51"/>
      <c r="W137" s="2"/>
    </row>
    <row r="138" spans="1:23" ht="27">
      <c r="A138" s="9"/>
      <c r="B138" s="63"/>
      <c r="C138" s="63"/>
      <c r="D138" s="23"/>
      <c r="E138" s="24"/>
      <c r="F138" s="63"/>
      <c r="G138" s="63"/>
      <c r="H138" s="58"/>
      <c r="I138" s="64"/>
      <c r="J138" s="65"/>
      <c r="K138" s="52"/>
      <c r="L138" s="53"/>
      <c r="M138" s="53"/>
      <c r="N138" s="53"/>
      <c r="O138" s="53"/>
      <c r="P138" s="53"/>
      <c r="Q138" s="45"/>
      <c r="R138" s="53"/>
      <c r="S138" s="53"/>
      <c r="T138" s="53"/>
      <c r="U138" s="51"/>
      <c r="V138" s="51"/>
      <c r="W138" s="2"/>
    </row>
    <row r="139" spans="1:23" ht="81">
      <c r="A139" s="9"/>
      <c r="B139" s="63">
        <v>3</v>
      </c>
      <c r="C139" s="63">
        <v>4</v>
      </c>
      <c r="D139" s="23">
        <v>1</v>
      </c>
      <c r="E139" s="24">
        <v>3</v>
      </c>
      <c r="F139" s="63" t="s">
        <v>56</v>
      </c>
      <c r="G139" s="63"/>
      <c r="H139" s="58"/>
      <c r="I139" s="64" t="s">
        <v>45</v>
      </c>
      <c r="J139" s="65"/>
      <c r="K139" s="52"/>
      <c r="L139" s="53"/>
      <c r="M139" s="53"/>
      <c r="N139" s="53"/>
      <c r="O139" s="53"/>
      <c r="P139" s="53"/>
      <c r="Q139" s="45"/>
      <c r="R139" s="53"/>
      <c r="S139" s="53"/>
      <c r="T139" s="53"/>
      <c r="U139" s="51"/>
      <c r="V139" s="51"/>
      <c r="W139" s="2"/>
    </row>
    <row r="140" spans="1:23" ht="27">
      <c r="A140" s="9"/>
      <c r="B140" s="63">
        <v>3</v>
      </c>
      <c r="C140" s="63">
        <v>4</v>
      </c>
      <c r="D140" s="23">
        <v>1</v>
      </c>
      <c r="E140" s="24">
        <v>3</v>
      </c>
      <c r="F140" s="63" t="s">
        <v>56</v>
      </c>
      <c r="G140" s="63"/>
      <c r="H140" s="58"/>
      <c r="I140" s="64" t="s">
        <v>47</v>
      </c>
      <c r="J140" s="65"/>
      <c r="K140" s="52">
        <f aca="true" t="shared" si="29" ref="K140:L143">+K148</f>
        <v>82805106</v>
      </c>
      <c r="L140" s="52">
        <f t="shared" si="29"/>
        <v>61825044</v>
      </c>
      <c r="M140" s="52">
        <f aca="true" t="shared" si="30" ref="M140:N143">+M148</f>
        <v>0</v>
      </c>
      <c r="N140" s="52">
        <f t="shared" si="30"/>
        <v>204204</v>
      </c>
      <c r="O140" s="46">
        <f>+K140+L140+M140+N140</f>
        <v>144834354</v>
      </c>
      <c r="P140" s="53"/>
      <c r="Q140" s="45"/>
      <c r="R140" s="53"/>
      <c r="S140" s="53"/>
      <c r="T140" s="46">
        <f>+S140+O140</f>
        <v>144834354</v>
      </c>
      <c r="U140" s="54">
        <f>+O140/T140*100</f>
        <v>100</v>
      </c>
      <c r="V140" s="51">
        <f>+S140/T140*100</f>
        <v>0</v>
      </c>
      <c r="W140" s="2"/>
    </row>
    <row r="141" spans="1:23" ht="27">
      <c r="A141" s="9"/>
      <c r="B141" s="63">
        <v>3</v>
      </c>
      <c r="C141" s="63">
        <v>4</v>
      </c>
      <c r="D141" s="23">
        <v>1</v>
      </c>
      <c r="E141" s="24">
        <v>3</v>
      </c>
      <c r="F141" s="63" t="s">
        <v>56</v>
      </c>
      <c r="G141" s="63"/>
      <c r="H141" s="58"/>
      <c r="I141" s="64" t="s">
        <v>33</v>
      </c>
      <c r="J141" s="65"/>
      <c r="K141" s="52">
        <f t="shared" si="29"/>
        <v>84706353</v>
      </c>
      <c r="L141" s="52">
        <f t="shared" si="29"/>
        <v>59733472</v>
      </c>
      <c r="M141" s="52">
        <f t="shared" si="30"/>
        <v>6227785</v>
      </c>
      <c r="N141" s="52">
        <f t="shared" si="30"/>
        <v>204204</v>
      </c>
      <c r="O141" s="46">
        <f>+K141+L141+M141+N141</f>
        <v>150871814</v>
      </c>
      <c r="P141" s="53"/>
      <c r="Q141" s="45"/>
      <c r="R141" s="53"/>
      <c r="S141" s="53"/>
      <c r="T141" s="46">
        <f>+S141+O141</f>
        <v>150871814</v>
      </c>
      <c r="U141" s="54">
        <f>+O141/T141*100</f>
        <v>100</v>
      </c>
      <c r="V141" s="51">
        <f>+S141/T141*100</f>
        <v>0</v>
      </c>
      <c r="W141" s="2"/>
    </row>
    <row r="142" spans="1:23" ht="27">
      <c r="A142" s="9"/>
      <c r="B142" s="63">
        <v>3</v>
      </c>
      <c r="C142" s="63">
        <v>4</v>
      </c>
      <c r="D142" s="23">
        <v>1</v>
      </c>
      <c r="E142" s="24">
        <v>3</v>
      </c>
      <c r="F142" s="63" t="s">
        <v>56</v>
      </c>
      <c r="G142" s="63"/>
      <c r="H142" s="58"/>
      <c r="I142" s="64" t="s">
        <v>58</v>
      </c>
      <c r="J142" s="65"/>
      <c r="K142" s="52">
        <f t="shared" si="29"/>
        <v>82884583.82</v>
      </c>
      <c r="L142" s="52">
        <f t="shared" si="29"/>
        <v>40097542.780000016</v>
      </c>
      <c r="M142" s="52">
        <f t="shared" si="30"/>
        <v>6227785</v>
      </c>
      <c r="N142" s="52">
        <f t="shared" si="30"/>
        <v>189166</v>
      </c>
      <c r="O142" s="46">
        <f>+K142+L142+M142+N142</f>
        <v>129399077.60000001</v>
      </c>
      <c r="P142" s="53"/>
      <c r="Q142" s="45"/>
      <c r="R142" s="53"/>
      <c r="S142" s="53"/>
      <c r="T142" s="46">
        <f>+S142+O142</f>
        <v>129399077.60000001</v>
      </c>
      <c r="U142" s="54">
        <f>+O142/T142*100</f>
        <v>100</v>
      </c>
      <c r="V142" s="51"/>
      <c r="W142" s="2"/>
    </row>
    <row r="143" spans="1:23" ht="27">
      <c r="A143" s="9"/>
      <c r="B143" s="63">
        <v>3</v>
      </c>
      <c r="C143" s="63">
        <v>4</v>
      </c>
      <c r="D143" s="23">
        <v>1</v>
      </c>
      <c r="E143" s="24">
        <v>3</v>
      </c>
      <c r="F143" s="63" t="s">
        <v>56</v>
      </c>
      <c r="G143" s="63"/>
      <c r="H143" s="58"/>
      <c r="I143" s="64" t="s">
        <v>48</v>
      </c>
      <c r="J143" s="65"/>
      <c r="K143" s="52">
        <f t="shared" si="29"/>
        <v>82832359.74</v>
      </c>
      <c r="L143" s="52">
        <f t="shared" si="29"/>
        <v>40097542.780000016</v>
      </c>
      <c r="M143" s="52">
        <f t="shared" si="30"/>
        <v>6227785</v>
      </c>
      <c r="N143" s="52">
        <f t="shared" si="30"/>
        <v>189166</v>
      </c>
      <c r="O143" s="46">
        <f>+K143+L143+M143+N143</f>
        <v>129346853.52000001</v>
      </c>
      <c r="P143" s="53"/>
      <c r="Q143" s="45"/>
      <c r="R143" s="53"/>
      <c r="S143" s="53"/>
      <c r="T143" s="46">
        <f>+S143+O143</f>
        <v>129346853.52000001</v>
      </c>
      <c r="U143" s="54">
        <f>+O143/T143*100</f>
        <v>100</v>
      </c>
      <c r="V143" s="51">
        <f>+S143/T143*100</f>
        <v>0</v>
      </c>
      <c r="W143" s="2"/>
    </row>
    <row r="144" spans="1:23" ht="27">
      <c r="A144" s="9"/>
      <c r="B144" s="63">
        <v>3</v>
      </c>
      <c r="C144" s="63">
        <v>4</v>
      </c>
      <c r="D144" s="23">
        <v>1</v>
      </c>
      <c r="E144" s="24">
        <v>3</v>
      </c>
      <c r="F144" s="63" t="s">
        <v>56</v>
      </c>
      <c r="G144" s="63"/>
      <c r="H144" s="58"/>
      <c r="I144" s="64" t="s">
        <v>49</v>
      </c>
      <c r="J144" s="65"/>
      <c r="K144" s="55">
        <f>+K143/K140*100</f>
        <v>100.03291311528541</v>
      </c>
      <c r="L144" s="55">
        <f>+L143/L140*100</f>
        <v>64.85647269413997</v>
      </c>
      <c r="M144" s="55"/>
      <c r="N144" s="55">
        <f>+N143/N140*100</f>
        <v>92.63579557697204</v>
      </c>
      <c r="O144" s="55">
        <f>+O143/O140*100</f>
        <v>89.30674936417364</v>
      </c>
      <c r="P144" s="55"/>
      <c r="Q144" s="45"/>
      <c r="R144" s="53"/>
      <c r="S144" s="55"/>
      <c r="T144" s="55">
        <f>+T143/T140*100</f>
        <v>89.30674936417364</v>
      </c>
      <c r="U144" s="49"/>
      <c r="V144" s="50"/>
      <c r="W144" s="2"/>
    </row>
    <row r="145" spans="1:23" ht="27">
      <c r="A145" s="9"/>
      <c r="B145" s="63">
        <v>3</v>
      </c>
      <c r="C145" s="63">
        <v>4</v>
      </c>
      <c r="D145" s="23">
        <v>1</v>
      </c>
      <c r="E145" s="24">
        <v>3</v>
      </c>
      <c r="F145" s="63" t="s">
        <v>56</v>
      </c>
      <c r="G145" s="63"/>
      <c r="H145" s="58"/>
      <c r="I145" s="64" t="s">
        <v>50</v>
      </c>
      <c r="J145" s="65"/>
      <c r="K145" s="55">
        <f>+K143/K141*100</f>
        <v>97.78765913815224</v>
      </c>
      <c r="L145" s="55">
        <f>+L143/L141*100</f>
        <v>67.12742694749105</v>
      </c>
      <c r="M145" s="55">
        <f>+M143/M141*100</f>
        <v>100</v>
      </c>
      <c r="N145" s="55">
        <f>+N143/N141*100</f>
        <v>92.63579557697204</v>
      </c>
      <c r="O145" s="55">
        <f>+O143/O141*100</f>
        <v>85.73294778572756</v>
      </c>
      <c r="P145" s="55"/>
      <c r="Q145" s="45"/>
      <c r="R145" s="53"/>
      <c r="S145" s="55"/>
      <c r="T145" s="55">
        <f>+T143/T141*100</f>
        <v>85.73294778572756</v>
      </c>
      <c r="U145" s="51"/>
      <c r="V145" s="51"/>
      <c r="W145" s="2"/>
    </row>
    <row r="146" spans="1:23" ht="27">
      <c r="A146" s="9"/>
      <c r="B146" s="63"/>
      <c r="C146" s="63"/>
      <c r="D146" s="23"/>
      <c r="E146" s="24"/>
      <c r="F146" s="63"/>
      <c r="G146" s="63"/>
      <c r="H146" s="58"/>
      <c r="I146" s="64"/>
      <c r="J146" s="65"/>
      <c r="K146" s="55"/>
      <c r="L146" s="55"/>
      <c r="M146" s="55"/>
      <c r="N146" s="55"/>
      <c r="O146" s="55"/>
      <c r="P146" s="55"/>
      <c r="Q146" s="45"/>
      <c r="R146" s="53"/>
      <c r="S146" s="55"/>
      <c r="T146" s="55"/>
      <c r="U146" s="51"/>
      <c r="V146" s="51"/>
      <c r="W146" s="2"/>
    </row>
    <row r="147" spans="1:23" ht="27">
      <c r="A147" s="9"/>
      <c r="B147" s="63">
        <v>3</v>
      </c>
      <c r="C147" s="63">
        <v>4</v>
      </c>
      <c r="D147" s="23">
        <v>1</v>
      </c>
      <c r="E147" s="24">
        <v>3</v>
      </c>
      <c r="F147" s="63" t="s">
        <v>56</v>
      </c>
      <c r="G147" s="63" t="s">
        <v>53</v>
      </c>
      <c r="H147" s="58"/>
      <c r="I147" s="64" t="s">
        <v>52</v>
      </c>
      <c r="J147" s="65"/>
      <c r="K147" s="55"/>
      <c r="L147" s="55"/>
      <c r="M147" s="55"/>
      <c r="N147" s="55"/>
      <c r="O147" s="55"/>
      <c r="P147" s="55"/>
      <c r="Q147" s="45"/>
      <c r="R147" s="53"/>
      <c r="S147" s="55"/>
      <c r="T147" s="55"/>
      <c r="U147" s="51"/>
      <c r="V147" s="51"/>
      <c r="W147" s="2"/>
    </row>
    <row r="148" spans="1:23" ht="27">
      <c r="A148" s="9"/>
      <c r="B148" s="63">
        <v>3</v>
      </c>
      <c r="C148" s="63">
        <v>4</v>
      </c>
      <c r="D148" s="23">
        <v>1</v>
      </c>
      <c r="E148" s="24">
        <v>3</v>
      </c>
      <c r="F148" s="63" t="s">
        <v>56</v>
      </c>
      <c r="G148" s="63" t="s">
        <v>53</v>
      </c>
      <c r="H148" s="58"/>
      <c r="I148" s="64" t="s">
        <v>47</v>
      </c>
      <c r="J148" s="65"/>
      <c r="K148" s="52">
        <v>82805106</v>
      </c>
      <c r="L148" s="53">
        <v>61825044</v>
      </c>
      <c r="M148" s="52"/>
      <c r="N148" s="53">
        <v>204204</v>
      </c>
      <c r="O148" s="46">
        <f>+K148+L148+M148+N148</f>
        <v>144834354</v>
      </c>
      <c r="P148" s="53"/>
      <c r="Q148" s="45"/>
      <c r="R148" s="53"/>
      <c r="S148" s="53"/>
      <c r="T148" s="46">
        <f>+S148+O148</f>
        <v>144834354</v>
      </c>
      <c r="U148" s="54">
        <f>+O148/T148*100</f>
        <v>100</v>
      </c>
      <c r="V148" s="51"/>
      <c r="W148" s="2"/>
    </row>
    <row r="149" spans="1:23" ht="27">
      <c r="A149" s="9"/>
      <c r="B149" s="63">
        <v>3</v>
      </c>
      <c r="C149" s="63">
        <v>4</v>
      </c>
      <c r="D149" s="23">
        <v>1</v>
      </c>
      <c r="E149" s="24">
        <v>3</v>
      </c>
      <c r="F149" s="63" t="s">
        <v>56</v>
      </c>
      <c r="G149" s="63" t="s">
        <v>53</v>
      </c>
      <c r="H149" s="58"/>
      <c r="I149" s="64" t="s">
        <v>33</v>
      </c>
      <c r="J149" s="65"/>
      <c r="K149" s="52">
        <f>90934138-6227785</f>
        <v>84706353</v>
      </c>
      <c r="L149" s="53">
        <v>59733472</v>
      </c>
      <c r="M149" s="52">
        <v>6227785</v>
      </c>
      <c r="N149" s="53">
        <v>204204</v>
      </c>
      <c r="O149" s="46">
        <f>+K149+L149+M149+N149</f>
        <v>150871814</v>
      </c>
      <c r="P149" s="53"/>
      <c r="Q149" s="45"/>
      <c r="R149" s="53"/>
      <c r="S149" s="53"/>
      <c r="T149" s="46">
        <f>+S149+O149</f>
        <v>150871814</v>
      </c>
      <c r="U149" s="54">
        <f>+O149/T149*100</f>
        <v>100</v>
      </c>
      <c r="V149" s="51"/>
      <c r="W149" s="2"/>
    </row>
    <row r="150" spans="1:23" ht="27">
      <c r="A150" s="9"/>
      <c r="B150" s="63">
        <v>3</v>
      </c>
      <c r="C150" s="63">
        <v>4</v>
      </c>
      <c r="D150" s="23">
        <v>1</v>
      </c>
      <c r="E150" s="24">
        <v>3</v>
      </c>
      <c r="F150" s="63" t="s">
        <v>56</v>
      </c>
      <c r="G150" s="63" t="s">
        <v>53</v>
      </c>
      <c r="H150" s="58"/>
      <c r="I150" s="64" t="s">
        <v>58</v>
      </c>
      <c r="J150" s="65"/>
      <c r="K150" s="52">
        <f>89112368.82-6227785</f>
        <v>82884583.82</v>
      </c>
      <c r="L150" s="53">
        <v>40097542.780000016</v>
      </c>
      <c r="M150" s="52">
        <v>6227785</v>
      </c>
      <c r="N150" s="53">
        <v>189166</v>
      </c>
      <c r="O150" s="46">
        <f>+K150+L150+M150+N150</f>
        <v>129399077.60000001</v>
      </c>
      <c r="P150" s="53"/>
      <c r="Q150" s="45"/>
      <c r="R150" s="53"/>
      <c r="S150" s="53"/>
      <c r="T150" s="46">
        <f>+S150+O150</f>
        <v>129399077.60000001</v>
      </c>
      <c r="U150" s="54">
        <f>+O150/T150*100</f>
        <v>100</v>
      </c>
      <c r="V150" s="51"/>
      <c r="W150" s="2"/>
    </row>
    <row r="151" spans="1:23" ht="27">
      <c r="A151" s="9"/>
      <c r="B151" s="63">
        <v>3</v>
      </c>
      <c r="C151" s="63">
        <v>4</v>
      </c>
      <c r="D151" s="23">
        <v>1</v>
      </c>
      <c r="E151" s="24">
        <v>3</v>
      </c>
      <c r="F151" s="63" t="s">
        <v>56</v>
      </c>
      <c r="G151" s="63" t="s">
        <v>53</v>
      </c>
      <c r="H151" s="58"/>
      <c r="I151" s="64" t="s">
        <v>48</v>
      </c>
      <c r="J151" s="65"/>
      <c r="K151" s="52">
        <f>89060144.74-6227785</f>
        <v>82832359.74</v>
      </c>
      <c r="L151" s="53">
        <v>40097542.780000016</v>
      </c>
      <c r="M151" s="52">
        <v>6227785</v>
      </c>
      <c r="N151" s="53">
        <v>189166</v>
      </c>
      <c r="O151" s="46">
        <f>+K151+L151+M151+N151</f>
        <v>129346853.52000001</v>
      </c>
      <c r="P151" s="53"/>
      <c r="Q151" s="45"/>
      <c r="R151" s="53"/>
      <c r="S151" s="53"/>
      <c r="T151" s="46">
        <f>+S151+O151</f>
        <v>129346853.52000001</v>
      </c>
      <c r="U151" s="54">
        <f>+O151/T151*100</f>
        <v>100</v>
      </c>
      <c r="V151" s="51"/>
      <c r="W151" s="2"/>
    </row>
    <row r="152" spans="1:23" ht="27">
      <c r="A152" s="9"/>
      <c r="B152" s="63">
        <v>3</v>
      </c>
      <c r="C152" s="63">
        <v>4</v>
      </c>
      <c r="D152" s="23">
        <v>1</v>
      </c>
      <c r="E152" s="24">
        <v>3</v>
      </c>
      <c r="F152" s="63" t="s">
        <v>56</v>
      </c>
      <c r="G152" s="63" t="s">
        <v>53</v>
      </c>
      <c r="H152" s="58"/>
      <c r="I152" s="64" t="s">
        <v>49</v>
      </c>
      <c r="J152" s="65"/>
      <c r="K152" s="55">
        <f>+K151/K148*100</f>
        <v>100.03291311528541</v>
      </c>
      <c r="L152" s="55">
        <f>+L151/L148*100</f>
        <v>64.85647269413997</v>
      </c>
      <c r="M152" s="55"/>
      <c r="N152" s="55">
        <f>+N151/N148*100</f>
        <v>92.63579557697204</v>
      </c>
      <c r="O152" s="55">
        <f>+O151/O148*100</f>
        <v>89.30674936417364</v>
      </c>
      <c r="P152" s="55"/>
      <c r="Q152" s="45"/>
      <c r="R152" s="53"/>
      <c r="S152" s="55"/>
      <c r="T152" s="55">
        <f>+T151/T148*100</f>
        <v>89.30674936417364</v>
      </c>
      <c r="U152" s="49"/>
      <c r="V152" s="51"/>
      <c r="W152" s="2"/>
    </row>
    <row r="153" spans="1:23" ht="27">
      <c r="A153" s="9"/>
      <c r="B153" s="63">
        <v>3</v>
      </c>
      <c r="C153" s="63">
        <v>4</v>
      </c>
      <c r="D153" s="23">
        <v>1</v>
      </c>
      <c r="E153" s="24">
        <v>3</v>
      </c>
      <c r="F153" s="63" t="s">
        <v>56</v>
      </c>
      <c r="G153" s="63" t="s">
        <v>53</v>
      </c>
      <c r="H153" s="58"/>
      <c r="I153" s="64" t="s">
        <v>50</v>
      </c>
      <c r="J153" s="65"/>
      <c r="K153" s="55">
        <f>+K151/K149*100</f>
        <v>97.78765913815224</v>
      </c>
      <c r="L153" s="55">
        <f>+L151/L149*100</f>
        <v>67.12742694749105</v>
      </c>
      <c r="M153" s="55">
        <f>+M151/M149*100</f>
        <v>100</v>
      </c>
      <c r="N153" s="55">
        <f>+N151/N149*100</f>
        <v>92.63579557697204</v>
      </c>
      <c r="O153" s="55">
        <f>+O151/O149*100</f>
        <v>85.73294778572756</v>
      </c>
      <c r="P153" s="55"/>
      <c r="Q153" s="45"/>
      <c r="R153" s="53"/>
      <c r="S153" s="55"/>
      <c r="T153" s="55">
        <f>+T151/T149*100</f>
        <v>85.73294778572756</v>
      </c>
      <c r="U153" s="51"/>
      <c r="V153" s="51"/>
      <c r="W153" s="2"/>
    </row>
    <row r="154" spans="1:23" ht="27">
      <c r="A154" s="9"/>
      <c r="B154" s="63"/>
      <c r="C154" s="63"/>
      <c r="D154" s="23"/>
      <c r="E154" s="24"/>
      <c r="F154" s="63"/>
      <c r="G154" s="63"/>
      <c r="H154" s="58"/>
      <c r="I154" s="64"/>
      <c r="J154" s="65"/>
      <c r="K154" s="52"/>
      <c r="L154" s="53"/>
      <c r="M154" s="52"/>
      <c r="N154" s="53"/>
      <c r="O154" s="53"/>
      <c r="P154" s="53"/>
      <c r="Q154" s="45"/>
      <c r="R154" s="53"/>
      <c r="S154" s="53"/>
      <c r="T154" s="53"/>
      <c r="U154" s="51"/>
      <c r="V154" s="51"/>
      <c r="W154" s="2"/>
    </row>
    <row r="155" spans="1:23" ht="54">
      <c r="A155" s="9"/>
      <c r="B155" s="63">
        <v>3</v>
      </c>
      <c r="C155" s="63">
        <v>4</v>
      </c>
      <c r="D155" s="23">
        <v>1</v>
      </c>
      <c r="E155" s="24">
        <v>3</v>
      </c>
      <c r="F155" s="63" t="s">
        <v>57</v>
      </c>
      <c r="G155" s="63"/>
      <c r="H155" s="58"/>
      <c r="I155" s="64" t="s">
        <v>46</v>
      </c>
      <c r="J155" s="65"/>
      <c r="K155" s="52"/>
      <c r="L155" s="53"/>
      <c r="M155" s="52"/>
      <c r="N155" s="53"/>
      <c r="O155" s="53"/>
      <c r="P155" s="53"/>
      <c r="Q155" s="45"/>
      <c r="R155" s="53"/>
      <c r="S155" s="53"/>
      <c r="T155" s="53"/>
      <c r="U155" s="51"/>
      <c r="V155" s="51"/>
      <c r="W155" s="2"/>
    </row>
    <row r="156" spans="1:23" ht="27">
      <c r="A156" s="9"/>
      <c r="B156" s="63">
        <v>3</v>
      </c>
      <c r="C156" s="63">
        <v>4</v>
      </c>
      <c r="D156" s="23">
        <v>1</v>
      </c>
      <c r="E156" s="24">
        <v>3</v>
      </c>
      <c r="F156" s="63" t="s">
        <v>57</v>
      </c>
      <c r="G156" s="63"/>
      <c r="H156" s="58"/>
      <c r="I156" s="64" t="s">
        <v>47</v>
      </c>
      <c r="J156" s="65"/>
      <c r="K156" s="52">
        <f aca="true" t="shared" si="31" ref="K156:L159">+K164</f>
        <v>21967401</v>
      </c>
      <c r="L156" s="52">
        <f t="shared" si="31"/>
        <v>11614398</v>
      </c>
      <c r="M156" s="52">
        <f>+M164</f>
        <v>0</v>
      </c>
      <c r="N156" s="53">
        <v>0</v>
      </c>
      <c r="O156" s="46">
        <f>+K156+L156+M156+N156</f>
        <v>33581799</v>
      </c>
      <c r="P156" s="53">
        <f>+P164</f>
        <v>1657200</v>
      </c>
      <c r="Q156" s="45"/>
      <c r="R156" s="53"/>
      <c r="S156" s="53">
        <f>+P156+R156</f>
        <v>1657200</v>
      </c>
      <c r="T156" s="46">
        <f>+S156+O156</f>
        <v>35238999</v>
      </c>
      <c r="U156" s="54">
        <f>+O156/T156*100</f>
        <v>95.29725574781509</v>
      </c>
      <c r="V156" s="51">
        <f>+S156/T156*100</f>
        <v>4.702744252184916</v>
      </c>
      <c r="W156" s="2"/>
    </row>
    <row r="157" spans="1:23" ht="27">
      <c r="A157" s="9"/>
      <c r="B157" s="63">
        <v>3</v>
      </c>
      <c r="C157" s="63">
        <v>4</v>
      </c>
      <c r="D157" s="23">
        <v>1</v>
      </c>
      <c r="E157" s="24">
        <v>3</v>
      </c>
      <c r="F157" s="63" t="s">
        <v>57</v>
      </c>
      <c r="G157" s="63"/>
      <c r="H157" s="58"/>
      <c r="I157" s="64" t="s">
        <v>33</v>
      </c>
      <c r="J157" s="65"/>
      <c r="K157" s="52">
        <f t="shared" si="31"/>
        <v>19820960</v>
      </c>
      <c r="L157" s="52">
        <f t="shared" si="31"/>
        <v>11998440</v>
      </c>
      <c r="M157" s="52">
        <f>+M165</f>
        <v>444941</v>
      </c>
      <c r="N157" s="53">
        <v>0</v>
      </c>
      <c r="O157" s="46">
        <f>+K157+L157+M157+N157</f>
        <v>32264341</v>
      </c>
      <c r="P157" s="53">
        <f>+P165</f>
        <v>1657200</v>
      </c>
      <c r="Q157" s="45"/>
      <c r="R157" s="53"/>
      <c r="S157" s="53">
        <f>+P157+R157</f>
        <v>1657200</v>
      </c>
      <c r="T157" s="46">
        <f>+S157+O157</f>
        <v>33921541</v>
      </c>
      <c r="U157" s="54">
        <f>+O157/T157*100</f>
        <v>95.11460873785185</v>
      </c>
      <c r="V157" s="51">
        <f>+S157/T157*100</f>
        <v>4.8853912621481435</v>
      </c>
      <c r="W157" s="2"/>
    </row>
    <row r="158" spans="1:23" ht="27">
      <c r="A158" s="9"/>
      <c r="B158" s="63">
        <v>3</v>
      </c>
      <c r="C158" s="63">
        <v>4</v>
      </c>
      <c r="D158" s="23">
        <v>1</v>
      </c>
      <c r="E158" s="24">
        <v>3</v>
      </c>
      <c r="F158" s="63" t="s">
        <v>57</v>
      </c>
      <c r="G158" s="63"/>
      <c r="H158" s="58"/>
      <c r="I158" s="64" t="s">
        <v>58</v>
      </c>
      <c r="J158" s="65"/>
      <c r="K158" s="52">
        <f t="shared" si="31"/>
        <v>20752266.99</v>
      </c>
      <c r="L158" s="52">
        <f t="shared" si="31"/>
        <v>8565927</v>
      </c>
      <c r="M158" s="52">
        <f>+M166</f>
        <v>444941</v>
      </c>
      <c r="N158" s="53">
        <v>0</v>
      </c>
      <c r="O158" s="46">
        <f>+K158+L158+M158+N158</f>
        <v>29763134.99</v>
      </c>
      <c r="P158" s="53">
        <f>+P166</f>
        <v>967733</v>
      </c>
      <c r="Q158" s="45"/>
      <c r="R158" s="53"/>
      <c r="S158" s="53">
        <f>+P158+R158</f>
        <v>967733</v>
      </c>
      <c r="T158" s="46">
        <f>+S158+O158</f>
        <v>30730867.99</v>
      </c>
      <c r="U158" s="54">
        <f>+O158/T158*100</f>
        <v>96.8509415343722</v>
      </c>
      <c r="V158" s="51">
        <f>+S158/T158*100</f>
        <v>3.149058465627804</v>
      </c>
      <c r="W158" s="2"/>
    </row>
    <row r="159" spans="1:23" ht="27">
      <c r="A159" s="9"/>
      <c r="B159" s="63">
        <v>3</v>
      </c>
      <c r="C159" s="63">
        <v>4</v>
      </c>
      <c r="D159" s="23">
        <v>1</v>
      </c>
      <c r="E159" s="24">
        <v>3</v>
      </c>
      <c r="F159" s="63" t="s">
        <v>57</v>
      </c>
      <c r="G159" s="63"/>
      <c r="H159" s="58"/>
      <c r="I159" s="64" t="s">
        <v>48</v>
      </c>
      <c r="J159" s="65"/>
      <c r="K159" s="52">
        <f t="shared" si="31"/>
        <v>20738868.32</v>
      </c>
      <c r="L159" s="52">
        <f t="shared" si="31"/>
        <v>8565927</v>
      </c>
      <c r="M159" s="52">
        <f>+M167</f>
        <v>444941</v>
      </c>
      <c r="N159" s="53"/>
      <c r="O159" s="46">
        <f>+K159+L159+M159+N159</f>
        <v>29749736.32</v>
      </c>
      <c r="P159" s="53">
        <f>+P167</f>
        <v>967733</v>
      </c>
      <c r="Q159" s="45"/>
      <c r="R159" s="53"/>
      <c r="S159" s="53">
        <f>+P159+R159</f>
        <v>967733</v>
      </c>
      <c r="T159" s="46">
        <f>+S159+O159</f>
        <v>30717469.32</v>
      </c>
      <c r="U159" s="54">
        <f>+O159/T159*100</f>
        <v>96.84956794481141</v>
      </c>
      <c r="V159" s="51">
        <f>+S159/T159*100</f>
        <v>3.150432055188588</v>
      </c>
      <c r="W159" s="2"/>
    </row>
    <row r="160" spans="1:23" ht="27">
      <c r="A160" s="9"/>
      <c r="B160" s="63">
        <v>3</v>
      </c>
      <c r="C160" s="63">
        <v>4</v>
      </c>
      <c r="D160" s="23">
        <v>1</v>
      </c>
      <c r="E160" s="24">
        <v>3</v>
      </c>
      <c r="F160" s="63" t="s">
        <v>57</v>
      </c>
      <c r="G160" s="63"/>
      <c r="H160" s="58"/>
      <c r="I160" s="64" t="s">
        <v>49</v>
      </c>
      <c r="J160" s="65"/>
      <c r="K160" s="55">
        <f>+K159/K156*100</f>
        <v>94.40747369249553</v>
      </c>
      <c r="L160" s="55">
        <f>+L159/L156*100</f>
        <v>73.7526559706323</v>
      </c>
      <c r="M160" s="55"/>
      <c r="N160" s="55"/>
      <c r="O160" s="55">
        <f>+O159/O156*100</f>
        <v>88.58887017934923</v>
      </c>
      <c r="P160" s="55">
        <f>+P159/P156*100</f>
        <v>58.39566739077963</v>
      </c>
      <c r="Q160" s="45"/>
      <c r="R160" s="53"/>
      <c r="S160" s="55">
        <f>+S159/S156*100</f>
        <v>58.39566739077963</v>
      </c>
      <c r="T160" s="55">
        <f>+T159/T156*100</f>
        <v>87.16896107065925</v>
      </c>
      <c r="U160" s="49"/>
      <c r="V160" s="50"/>
      <c r="W160" s="2"/>
    </row>
    <row r="161" spans="1:23" ht="27">
      <c r="A161" s="9"/>
      <c r="B161" s="63">
        <v>3</v>
      </c>
      <c r="C161" s="63">
        <v>4</v>
      </c>
      <c r="D161" s="23">
        <v>1</v>
      </c>
      <c r="E161" s="24">
        <v>3</v>
      </c>
      <c r="F161" s="63" t="s">
        <v>57</v>
      </c>
      <c r="G161" s="63"/>
      <c r="H161" s="58"/>
      <c r="I161" s="64" t="s">
        <v>50</v>
      </c>
      <c r="J161" s="65"/>
      <c r="K161" s="55">
        <f>+K159/K157*100</f>
        <v>104.63099829675254</v>
      </c>
      <c r="L161" s="55">
        <f>+L159/L157*100</f>
        <v>71.3920059607749</v>
      </c>
      <c r="M161" s="55">
        <f>+M159/M157*100</f>
        <v>100</v>
      </c>
      <c r="N161" s="55"/>
      <c r="O161" s="55">
        <f>+O159/O157*100</f>
        <v>92.20624193130118</v>
      </c>
      <c r="P161" s="55">
        <f>+P159/P157*100</f>
        <v>58.39566739077963</v>
      </c>
      <c r="Q161" s="45"/>
      <c r="R161" s="53"/>
      <c r="S161" s="55">
        <f>+S159/S157*100</f>
        <v>58.39566739077963</v>
      </c>
      <c r="T161" s="55">
        <f>+T159/T157*100</f>
        <v>90.55446307701645</v>
      </c>
      <c r="U161" s="51"/>
      <c r="V161" s="51"/>
      <c r="W161" s="2"/>
    </row>
    <row r="162" spans="1:23" ht="27">
      <c r="A162" s="9"/>
      <c r="B162" s="63"/>
      <c r="C162" s="63"/>
      <c r="D162" s="23"/>
      <c r="E162" s="24"/>
      <c r="F162" s="63"/>
      <c r="G162" s="63"/>
      <c r="H162" s="58"/>
      <c r="I162" s="64"/>
      <c r="J162" s="65"/>
      <c r="K162" s="55"/>
      <c r="L162" s="55"/>
      <c r="M162" s="55"/>
      <c r="N162" s="55"/>
      <c r="O162" s="55"/>
      <c r="P162" s="55"/>
      <c r="Q162" s="45"/>
      <c r="R162" s="53"/>
      <c r="S162" s="55"/>
      <c r="T162" s="55"/>
      <c r="U162" s="51"/>
      <c r="V162" s="51"/>
      <c r="W162" s="2"/>
    </row>
    <row r="163" spans="1:23" ht="27">
      <c r="A163" s="9"/>
      <c r="B163" s="63">
        <v>3</v>
      </c>
      <c r="C163" s="63">
        <v>4</v>
      </c>
      <c r="D163" s="23">
        <v>1</v>
      </c>
      <c r="E163" s="24">
        <v>3</v>
      </c>
      <c r="F163" s="63" t="s">
        <v>57</v>
      </c>
      <c r="G163" s="63" t="s">
        <v>53</v>
      </c>
      <c r="H163" s="58"/>
      <c r="I163" s="64" t="s">
        <v>52</v>
      </c>
      <c r="J163" s="65"/>
      <c r="K163" s="55"/>
      <c r="L163" s="55"/>
      <c r="M163" s="55"/>
      <c r="N163" s="55"/>
      <c r="O163" s="55"/>
      <c r="P163" s="55"/>
      <c r="Q163" s="45"/>
      <c r="R163" s="53"/>
      <c r="S163" s="55"/>
      <c r="T163" s="55"/>
      <c r="U163" s="51"/>
      <c r="V163" s="51"/>
      <c r="W163" s="2"/>
    </row>
    <row r="164" spans="1:23" ht="27">
      <c r="A164" s="9"/>
      <c r="B164" s="63">
        <v>3</v>
      </c>
      <c r="C164" s="63">
        <v>4</v>
      </c>
      <c r="D164" s="23">
        <v>1</v>
      </c>
      <c r="E164" s="24">
        <v>3</v>
      </c>
      <c r="F164" s="63" t="s">
        <v>57</v>
      </c>
      <c r="G164" s="63" t="s">
        <v>53</v>
      </c>
      <c r="H164" s="58"/>
      <c r="I164" s="64" t="s">
        <v>47</v>
      </c>
      <c r="J164" s="65"/>
      <c r="K164" s="52">
        <v>21967401</v>
      </c>
      <c r="L164" s="53">
        <v>11614398</v>
      </c>
      <c r="M164" s="52"/>
      <c r="N164" s="53">
        <v>0</v>
      </c>
      <c r="O164" s="46">
        <f>+K164+L164+M164+N164</f>
        <v>33581799</v>
      </c>
      <c r="P164" s="53">
        <v>1657200</v>
      </c>
      <c r="Q164" s="45"/>
      <c r="R164" s="53"/>
      <c r="S164" s="53">
        <f>+P164+R164</f>
        <v>1657200</v>
      </c>
      <c r="T164" s="46">
        <f>+S164+O164</f>
        <v>35238999</v>
      </c>
      <c r="U164" s="54">
        <f>+O164/T164*100</f>
        <v>95.29725574781509</v>
      </c>
      <c r="V164" s="51">
        <f>+S164/T164*100</f>
        <v>4.702744252184916</v>
      </c>
      <c r="W164" s="2"/>
    </row>
    <row r="165" spans="1:23" ht="27">
      <c r="A165" s="9"/>
      <c r="B165" s="63">
        <v>3</v>
      </c>
      <c r="C165" s="63">
        <v>4</v>
      </c>
      <c r="D165" s="23">
        <v>1</v>
      </c>
      <c r="E165" s="24">
        <v>3</v>
      </c>
      <c r="F165" s="63" t="s">
        <v>57</v>
      </c>
      <c r="G165" s="63" t="s">
        <v>53</v>
      </c>
      <c r="H165" s="58"/>
      <c r="I165" s="64" t="s">
        <v>33</v>
      </c>
      <c r="J165" s="65"/>
      <c r="K165" s="52">
        <f>20265901-444941</f>
        <v>19820960</v>
      </c>
      <c r="L165" s="53">
        <v>11998440</v>
      </c>
      <c r="M165" s="52">
        <v>444941</v>
      </c>
      <c r="N165" s="53">
        <v>0</v>
      </c>
      <c r="O165" s="46">
        <f>+K165+L165+M165+N165</f>
        <v>32264341</v>
      </c>
      <c r="P165" s="53">
        <v>1657200</v>
      </c>
      <c r="Q165" s="45"/>
      <c r="R165" s="53"/>
      <c r="S165" s="53">
        <f>+P165+R165</f>
        <v>1657200</v>
      </c>
      <c r="T165" s="46">
        <f>+S165+O165</f>
        <v>33921541</v>
      </c>
      <c r="U165" s="54">
        <f>+O165/T165*100</f>
        <v>95.11460873785185</v>
      </c>
      <c r="V165" s="51">
        <f>+S165/T165*100</f>
        <v>4.8853912621481435</v>
      </c>
      <c r="W165" s="2"/>
    </row>
    <row r="166" spans="1:23" ht="27">
      <c r="A166" s="9"/>
      <c r="B166" s="63">
        <v>3</v>
      </c>
      <c r="C166" s="63">
        <v>4</v>
      </c>
      <c r="D166" s="23">
        <v>1</v>
      </c>
      <c r="E166" s="24">
        <v>3</v>
      </c>
      <c r="F166" s="63" t="s">
        <v>57</v>
      </c>
      <c r="G166" s="63" t="s">
        <v>53</v>
      </c>
      <c r="H166" s="58"/>
      <c r="I166" s="64" t="s">
        <v>58</v>
      </c>
      <c r="J166" s="65"/>
      <c r="K166" s="52">
        <f>21197207.99-444941</f>
        <v>20752266.99</v>
      </c>
      <c r="L166" s="53">
        <v>8565927</v>
      </c>
      <c r="M166" s="52">
        <v>444941</v>
      </c>
      <c r="N166" s="53"/>
      <c r="O166" s="46">
        <f>+K166+L166+M166+N166</f>
        <v>29763134.99</v>
      </c>
      <c r="P166" s="53">
        <v>967733</v>
      </c>
      <c r="Q166" s="45"/>
      <c r="R166" s="53"/>
      <c r="S166" s="53">
        <f>+P166+R166</f>
        <v>967733</v>
      </c>
      <c r="T166" s="46">
        <f>+S166+O166</f>
        <v>30730867.99</v>
      </c>
      <c r="U166" s="54">
        <f>+O166/T166*100</f>
        <v>96.8509415343722</v>
      </c>
      <c r="V166" s="51">
        <f>+S166/T166*100</f>
        <v>3.149058465627804</v>
      </c>
      <c r="W166" s="2"/>
    </row>
    <row r="167" spans="1:23" ht="27">
      <c r="A167" s="9"/>
      <c r="B167" s="63">
        <v>3</v>
      </c>
      <c r="C167" s="63">
        <v>4</v>
      </c>
      <c r="D167" s="23">
        <v>1</v>
      </c>
      <c r="E167" s="24">
        <v>3</v>
      </c>
      <c r="F167" s="63" t="s">
        <v>57</v>
      </c>
      <c r="G167" s="63" t="s">
        <v>53</v>
      </c>
      <c r="H167" s="58"/>
      <c r="I167" s="64" t="s">
        <v>48</v>
      </c>
      <c r="J167" s="65"/>
      <c r="K167" s="52">
        <f>21183809.32-444941</f>
        <v>20738868.32</v>
      </c>
      <c r="L167" s="53">
        <v>8565927</v>
      </c>
      <c r="M167" s="52">
        <v>444941</v>
      </c>
      <c r="N167" s="53">
        <v>0</v>
      </c>
      <c r="O167" s="46">
        <f>+K167+L167+M167+N167</f>
        <v>29749736.32</v>
      </c>
      <c r="P167" s="53">
        <v>967733</v>
      </c>
      <c r="Q167" s="45"/>
      <c r="R167" s="53"/>
      <c r="S167" s="53">
        <f>+P167+R167</f>
        <v>967733</v>
      </c>
      <c r="T167" s="46">
        <f>+S167+O167</f>
        <v>30717469.32</v>
      </c>
      <c r="U167" s="54">
        <f>+O167/T167*100</f>
        <v>96.84956794481141</v>
      </c>
      <c r="V167" s="51">
        <f>+S167/T167*100</f>
        <v>3.150432055188588</v>
      </c>
      <c r="W167" s="2"/>
    </row>
    <row r="168" spans="1:23" ht="27">
      <c r="A168" s="9"/>
      <c r="B168" s="63">
        <v>3</v>
      </c>
      <c r="C168" s="63">
        <v>4</v>
      </c>
      <c r="D168" s="23">
        <v>1</v>
      </c>
      <c r="E168" s="24">
        <v>3</v>
      </c>
      <c r="F168" s="63" t="s">
        <v>57</v>
      </c>
      <c r="G168" s="63" t="s">
        <v>53</v>
      </c>
      <c r="H168" s="58"/>
      <c r="I168" s="64" t="s">
        <v>49</v>
      </c>
      <c r="J168" s="65"/>
      <c r="K168" s="55">
        <f>+K167/K164*100</f>
        <v>94.40747369249553</v>
      </c>
      <c r="L168" s="55">
        <f>+L167/L164*100</f>
        <v>73.7526559706323</v>
      </c>
      <c r="M168" s="55"/>
      <c r="N168" s="55"/>
      <c r="O168" s="55">
        <f>+O167/O164*100</f>
        <v>88.58887017934923</v>
      </c>
      <c r="P168" s="55">
        <f>+P167/P164*100</f>
        <v>58.39566739077963</v>
      </c>
      <c r="Q168" s="45"/>
      <c r="R168" s="53"/>
      <c r="S168" s="55">
        <f>+S167/S164*100</f>
        <v>58.39566739077963</v>
      </c>
      <c r="T168" s="55">
        <f>+T167/T164*100</f>
        <v>87.16896107065925</v>
      </c>
      <c r="U168" s="49"/>
      <c r="V168" s="50"/>
      <c r="W168" s="2"/>
    </row>
    <row r="169" spans="1:23" ht="27">
      <c r="A169" s="9"/>
      <c r="B169" s="63">
        <v>3</v>
      </c>
      <c r="C169" s="63">
        <v>4</v>
      </c>
      <c r="D169" s="23">
        <v>1</v>
      </c>
      <c r="E169" s="24">
        <v>3</v>
      </c>
      <c r="F169" s="63" t="s">
        <v>57</v>
      </c>
      <c r="G169" s="63" t="s">
        <v>53</v>
      </c>
      <c r="H169" s="58"/>
      <c r="I169" s="64" t="s">
        <v>50</v>
      </c>
      <c r="J169" s="65"/>
      <c r="K169" s="55">
        <f>+K167/K165*100</f>
        <v>104.63099829675254</v>
      </c>
      <c r="L169" s="55">
        <f>+L167/L165*100</f>
        <v>71.3920059607749</v>
      </c>
      <c r="M169" s="55">
        <f>+M167/M165*100</f>
        <v>100</v>
      </c>
      <c r="N169" s="55"/>
      <c r="O169" s="55">
        <f>+O167/O165*100</f>
        <v>92.20624193130118</v>
      </c>
      <c r="P169" s="55">
        <f>+P167/P165*100</f>
        <v>58.39566739077963</v>
      </c>
      <c r="Q169" s="45"/>
      <c r="R169" s="53"/>
      <c r="S169" s="55">
        <f>+S167/S165*100</f>
        <v>58.39566739077963</v>
      </c>
      <c r="T169" s="55">
        <f>+T167/T165*100</f>
        <v>90.55446307701645</v>
      </c>
      <c r="U169" s="51"/>
      <c r="V169" s="51"/>
      <c r="W169" s="2"/>
    </row>
    <row r="170" spans="1:23" ht="27">
      <c r="A170" s="9"/>
      <c r="B170" s="25"/>
      <c r="C170" s="25"/>
      <c r="D170" s="25"/>
      <c r="E170" s="25"/>
      <c r="F170" s="25"/>
      <c r="G170" s="26"/>
      <c r="H170" s="27"/>
      <c r="I170" s="43"/>
      <c r="J170" s="28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0"/>
      <c r="V170" s="30"/>
      <c r="W170" s="9"/>
    </row>
    <row r="171" spans="1:23" ht="33" customHeight="1">
      <c r="A171" s="16" t="s">
        <v>19</v>
      </c>
      <c r="B171" s="114" t="s">
        <v>61</v>
      </c>
      <c r="C171" s="66"/>
      <c r="D171" s="66"/>
      <c r="E171" s="66"/>
      <c r="F171" s="66"/>
      <c r="G171" s="66"/>
      <c r="H171" s="66"/>
      <c r="I171" s="44"/>
      <c r="J171" s="9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9"/>
      <c r="V171" s="9"/>
      <c r="W171" s="9" t="s">
        <v>19</v>
      </c>
    </row>
    <row r="172" spans="1:23" ht="38.25" customHeight="1">
      <c r="A172" s="16"/>
      <c r="B172" s="39" t="s">
        <v>62</v>
      </c>
      <c r="C172" s="16"/>
      <c r="D172" s="16"/>
      <c r="E172" s="16"/>
      <c r="F172" s="16"/>
      <c r="G172" s="16"/>
      <c r="H172" s="16"/>
      <c r="I172" s="16"/>
      <c r="J172" s="16"/>
      <c r="K172" s="33"/>
      <c r="L172" s="33"/>
      <c r="M172" s="33"/>
      <c r="N172" s="33"/>
      <c r="O172" s="33"/>
      <c r="P172" s="33"/>
      <c r="Q172" s="33"/>
      <c r="R172" s="33"/>
      <c r="S172" s="34"/>
      <c r="T172" s="34"/>
      <c r="U172" s="17"/>
      <c r="V172" s="17"/>
      <c r="W172" s="16"/>
    </row>
    <row r="173" spans="1:23" ht="23.25">
      <c r="A173" s="16"/>
      <c r="B173" s="18"/>
      <c r="C173" s="18"/>
      <c r="D173" s="18"/>
      <c r="E173" s="18"/>
      <c r="F173" s="18"/>
      <c r="G173" s="16"/>
      <c r="H173" s="16"/>
      <c r="I173" s="16"/>
      <c r="J173" s="16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18"/>
      <c r="V173" s="18"/>
      <c r="W173" s="16"/>
    </row>
    <row r="174" spans="1:23" ht="23.25">
      <c r="A174" s="16"/>
      <c r="B174" s="18"/>
      <c r="C174" s="18"/>
      <c r="D174" s="18"/>
      <c r="E174" s="18"/>
      <c r="F174" s="18"/>
      <c r="G174" s="16"/>
      <c r="H174" s="16"/>
      <c r="I174" s="41"/>
      <c r="J174" s="16"/>
      <c r="K174" s="36"/>
      <c r="L174" s="36"/>
      <c r="M174" s="36"/>
      <c r="N174" s="36"/>
      <c r="O174" s="36"/>
      <c r="P174" s="37"/>
      <c r="Q174" s="37"/>
      <c r="R174" s="37"/>
      <c r="S174" s="36"/>
      <c r="T174" s="38"/>
      <c r="U174" s="5"/>
      <c r="V174" s="5"/>
      <c r="W174" s="16"/>
    </row>
    <row r="175" spans="1:23" ht="23.25">
      <c r="A175" s="16"/>
      <c r="B175" s="19"/>
      <c r="C175" s="19"/>
      <c r="D175" s="19"/>
      <c r="E175" s="19"/>
      <c r="F175" s="19"/>
      <c r="G175" s="19"/>
      <c r="H175" s="16"/>
      <c r="I175" s="19"/>
      <c r="J175" s="16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4"/>
      <c r="V175" s="4"/>
      <c r="W175" s="16"/>
    </row>
    <row r="176" spans="1:23" ht="23.25">
      <c r="A176" s="16"/>
      <c r="B176" s="19"/>
      <c r="C176" s="19"/>
      <c r="D176" s="19"/>
      <c r="E176" s="19"/>
      <c r="F176" s="19"/>
      <c r="G176" s="19"/>
      <c r="H176" s="16"/>
      <c r="I176" s="19"/>
      <c r="J176" s="16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4"/>
      <c r="V176" s="4"/>
      <c r="W176" s="16"/>
    </row>
    <row r="177" spans="1:23" ht="23.25">
      <c r="A177" s="16"/>
      <c r="B177" s="20"/>
      <c r="C177" s="20"/>
      <c r="D177" s="20"/>
      <c r="E177" s="20"/>
      <c r="F177" s="20"/>
      <c r="G177" s="20"/>
      <c r="H177" s="6"/>
      <c r="I177" s="6"/>
      <c r="J177" s="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"/>
      <c r="V177" s="3"/>
      <c r="W177" s="16"/>
    </row>
    <row r="178" spans="1:23" ht="23.25">
      <c r="A178" s="16"/>
      <c r="B178" s="20"/>
      <c r="C178" s="20"/>
      <c r="D178" s="20"/>
      <c r="E178" s="20"/>
      <c r="F178" s="20"/>
      <c r="G178" s="20"/>
      <c r="H178" s="6"/>
      <c r="I178" s="6"/>
      <c r="J178" s="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"/>
      <c r="V178" s="3"/>
      <c r="W178" s="16"/>
    </row>
    <row r="179" spans="1:23" ht="23.25">
      <c r="A179" s="16"/>
      <c r="B179" s="20"/>
      <c r="C179" s="20"/>
      <c r="D179" s="20"/>
      <c r="E179" s="20"/>
      <c r="F179" s="20"/>
      <c r="G179" s="20"/>
      <c r="H179" s="6"/>
      <c r="I179" s="7"/>
      <c r="J179" s="7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"/>
      <c r="V179" s="3"/>
      <c r="W179" s="16"/>
    </row>
    <row r="180" spans="1:23" ht="23.25">
      <c r="A180" s="16"/>
      <c r="B180" s="20"/>
      <c r="C180" s="20"/>
      <c r="D180" s="20"/>
      <c r="E180" s="20"/>
      <c r="F180" s="20"/>
      <c r="G180" s="20"/>
      <c r="H180" s="6"/>
      <c r="I180" s="7"/>
      <c r="J180" s="7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"/>
      <c r="V180" s="3"/>
      <c r="W180" s="16"/>
    </row>
    <row r="181" spans="1:23" ht="23.25">
      <c r="A181" s="16"/>
      <c r="B181" s="20"/>
      <c r="C181" s="20"/>
      <c r="D181" s="20"/>
      <c r="E181" s="20"/>
      <c r="F181" s="20"/>
      <c r="G181" s="20"/>
      <c r="H181" s="6"/>
      <c r="I181" s="6"/>
      <c r="J181" s="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"/>
      <c r="V181" s="3"/>
      <c r="W181" s="16"/>
    </row>
    <row r="182" spans="1:23" ht="23.25">
      <c r="A182" s="16"/>
      <c r="B182" s="20"/>
      <c r="C182" s="20"/>
      <c r="D182" s="20"/>
      <c r="E182" s="20"/>
      <c r="F182" s="20"/>
      <c r="G182" s="20"/>
      <c r="H182" s="6"/>
      <c r="I182" s="6"/>
      <c r="J182" s="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"/>
      <c r="V182" s="3"/>
      <c r="W182" s="16"/>
    </row>
    <row r="183" spans="1:23" ht="23.25">
      <c r="A183" s="16"/>
      <c r="B183" s="20"/>
      <c r="C183" s="20"/>
      <c r="D183" s="20"/>
      <c r="E183" s="20"/>
      <c r="F183" s="20"/>
      <c r="G183" s="20"/>
      <c r="H183" s="6"/>
      <c r="I183" s="6"/>
      <c r="J183" s="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"/>
      <c r="V183" s="3"/>
      <c r="W183" s="16"/>
    </row>
    <row r="184" spans="1:23" ht="23.25">
      <c r="A184" s="16"/>
      <c r="B184" s="20"/>
      <c r="C184" s="20"/>
      <c r="D184" s="20"/>
      <c r="E184" s="20"/>
      <c r="F184" s="20"/>
      <c r="G184" s="20"/>
      <c r="H184" s="6"/>
      <c r="I184" s="6"/>
      <c r="J184" s="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"/>
      <c r="V184" s="3"/>
      <c r="W184" s="16"/>
    </row>
    <row r="185" spans="1:23" ht="23.25">
      <c r="A185" s="16"/>
      <c r="B185" s="20"/>
      <c r="C185" s="20"/>
      <c r="D185" s="20"/>
      <c r="E185" s="20"/>
      <c r="F185" s="20"/>
      <c r="G185" s="20"/>
      <c r="H185" s="6"/>
      <c r="I185" s="6"/>
      <c r="J185" s="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"/>
      <c r="V185" s="3"/>
      <c r="W185" s="16"/>
    </row>
    <row r="186" spans="1:23" ht="23.25">
      <c r="A186" s="16"/>
      <c r="B186" s="20"/>
      <c r="C186" s="20"/>
      <c r="D186" s="20"/>
      <c r="E186" s="20"/>
      <c r="F186" s="20"/>
      <c r="G186" s="20"/>
      <c r="H186" s="6"/>
      <c r="I186" s="6"/>
      <c r="J186" s="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"/>
      <c r="V186" s="3"/>
      <c r="W186" s="16"/>
    </row>
    <row r="187" spans="1:23" ht="23.25">
      <c r="A187" s="16"/>
      <c r="B187" s="20"/>
      <c r="C187" s="20"/>
      <c r="D187" s="20"/>
      <c r="E187" s="20"/>
      <c r="F187" s="20"/>
      <c r="G187" s="20"/>
      <c r="H187" s="6"/>
      <c r="I187" s="6"/>
      <c r="J187" s="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"/>
      <c r="V187" s="3"/>
      <c r="W187" s="16"/>
    </row>
    <row r="188" spans="1:23" ht="23.25">
      <c r="A188" s="16"/>
      <c r="B188" s="20"/>
      <c r="C188" s="20"/>
      <c r="D188" s="20"/>
      <c r="E188" s="20"/>
      <c r="F188" s="20"/>
      <c r="G188" s="20"/>
      <c r="H188" s="6"/>
      <c r="I188" s="6"/>
      <c r="J188" s="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"/>
      <c r="V188" s="3"/>
      <c r="W188" s="16"/>
    </row>
    <row r="189" spans="1:23" ht="23.25">
      <c r="A189" s="16"/>
      <c r="B189" s="20"/>
      <c r="C189" s="20"/>
      <c r="D189" s="20"/>
      <c r="E189" s="20"/>
      <c r="F189" s="20"/>
      <c r="G189" s="20"/>
      <c r="H189" s="6"/>
      <c r="I189" s="6"/>
      <c r="J189" s="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"/>
      <c r="V189" s="3"/>
      <c r="W189" s="16"/>
    </row>
    <row r="190" spans="1:23" ht="23.25">
      <c r="A190" s="16"/>
      <c r="B190" s="20"/>
      <c r="C190" s="20"/>
      <c r="D190" s="20"/>
      <c r="E190" s="20"/>
      <c r="F190" s="20"/>
      <c r="G190" s="20"/>
      <c r="H190" s="6"/>
      <c r="I190" s="6"/>
      <c r="J190" s="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"/>
      <c r="V190" s="3"/>
      <c r="W190" s="16"/>
    </row>
    <row r="191" spans="1:23" ht="23.25">
      <c r="A191" s="16"/>
      <c r="B191" s="20"/>
      <c r="C191" s="20"/>
      <c r="D191" s="20"/>
      <c r="E191" s="20"/>
      <c r="F191" s="20"/>
      <c r="G191" s="20"/>
      <c r="H191" s="6"/>
      <c r="I191" s="6"/>
      <c r="J191" s="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"/>
      <c r="V191" s="3"/>
      <c r="W191" s="16"/>
    </row>
    <row r="192" spans="1:23" ht="23.25">
      <c r="A192" s="16"/>
      <c r="B192" s="20"/>
      <c r="C192" s="20"/>
      <c r="D192" s="20"/>
      <c r="E192" s="20"/>
      <c r="F192" s="20"/>
      <c r="G192" s="20"/>
      <c r="H192" s="6"/>
      <c r="I192" s="6"/>
      <c r="J192" s="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"/>
      <c r="V192" s="3"/>
      <c r="W192" s="16"/>
    </row>
    <row r="193" spans="1:23" ht="23.25">
      <c r="A193" s="16"/>
      <c r="B193" s="20"/>
      <c r="C193" s="20"/>
      <c r="D193" s="20"/>
      <c r="E193" s="20"/>
      <c r="F193" s="20"/>
      <c r="G193" s="20"/>
      <c r="H193" s="6"/>
      <c r="I193" s="6"/>
      <c r="J193" s="6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16"/>
      <c r="V193" s="16"/>
      <c r="W193" s="16"/>
    </row>
    <row r="194" spans="1:23" ht="23.25">
      <c r="A194" s="16"/>
      <c r="B194" s="20"/>
      <c r="C194" s="20"/>
      <c r="D194" s="20"/>
      <c r="E194" s="20"/>
      <c r="F194" s="20"/>
      <c r="G194" s="20"/>
      <c r="H194" s="6"/>
      <c r="I194" s="6"/>
      <c r="J194" s="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"/>
      <c r="V194" s="3"/>
      <c r="W194" s="16"/>
    </row>
    <row r="195" spans="1:23" ht="23.25">
      <c r="A195" s="16"/>
      <c r="B195" s="20"/>
      <c r="C195" s="20"/>
      <c r="D195" s="20"/>
      <c r="E195" s="20"/>
      <c r="F195" s="20"/>
      <c r="G195" s="20"/>
      <c r="H195" s="6"/>
      <c r="I195" s="6"/>
      <c r="J195" s="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"/>
      <c r="V195" s="3"/>
      <c r="W195" s="16"/>
    </row>
    <row r="196" spans="1:23" ht="23.25">
      <c r="A196" s="16"/>
      <c r="B196" s="20"/>
      <c r="C196" s="20"/>
      <c r="D196" s="20"/>
      <c r="E196" s="20"/>
      <c r="F196" s="20"/>
      <c r="G196" s="20"/>
      <c r="H196" s="6"/>
      <c r="I196" s="6"/>
      <c r="J196" s="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"/>
      <c r="V196" s="3"/>
      <c r="W196" s="16"/>
    </row>
    <row r="197" spans="1:23" ht="23.25">
      <c r="A197" s="16"/>
      <c r="B197" s="20"/>
      <c r="C197" s="20"/>
      <c r="D197" s="20"/>
      <c r="E197" s="20"/>
      <c r="F197" s="20"/>
      <c r="G197" s="20"/>
      <c r="H197" s="6"/>
      <c r="I197" s="6"/>
      <c r="J197" s="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"/>
      <c r="V197" s="3"/>
      <c r="W197" s="16"/>
    </row>
    <row r="198" spans="1:23" ht="23.25">
      <c r="A198" s="16"/>
      <c r="B198" s="20"/>
      <c r="C198" s="20"/>
      <c r="D198" s="20"/>
      <c r="E198" s="20"/>
      <c r="F198" s="20"/>
      <c r="G198" s="20"/>
      <c r="H198" s="6"/>
      <c r="I198" s="6"/>
      <c r="J198" s="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"/>
      <c r="V198" s="3"/>
      <c r="W198" s="16"/>
    </row>
    <row r="199" spans="1:23" ht="23.25">
      <c r="A199" s="16"/>
      <c r="B199" s="20"/>
      <c r="C199" s="20"/>
      <c r="D199" s="20"/>
      <c r="E199" s="20"/>
      <c r="F199" s="20"/>
      <c r="G199" s="20"/>
      <c r="H199" s="6"/>
      <c r="I199" s="6"/>
      <c r="J199" s="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"/>
      <c r="V199" s="3"/>
      <c r="W199" s="16"/>
    </row>
    <row r="200" spans="1:23" ht="23.25">
      <c r="A200" s="16"/>
      <c r="B200" s="20"/>
      <c r="C200" s="20"/>
      <c r="D200" s="20"/>
      <c r="E200" s="20"/>
      <c r="F200" s="20"/>
      <c r="G200" s="20"/>
      <c r="H200" s="6"/>
      <c r="I200" s="6"/>
      <c r="J200" s="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"/>
      <c r="V200" s="3"/>
      <c r="W200" s="16"/>
    </row>
    <row r="201" spans="1:23" ht="23.25">
      <c r="A201" s="16"/>
      <c r="B201" s="20"/>
      <c r="C201" s="20"/>
      <c r="D201" s="20"/>
      <c r="E201" s="20"/>
      <c r="F201" s="20"/>
      <c r="G201" s="20"/>
      <c r="H201" s="6"/>
      <c r="I201" s="6"/>
      <c r="J201" s="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"/>
      <c r="V201" s="3"/>
      <c r="W201" s="16"/>
    </row>
    <row r="202" spans="1:23" ht="23.25">
      <c r="A202" s="16"/>
      <c r="B202" s="20"/>
      <c r="C202" s="20"/>
      <c r="D202" s="20"/>
      <c r="E202" s="20"/>
      <c r="F202" s="20"/>
      <c r="G202" s="20"/>
      <c r="H202" s="6"/>
      <c r="I202" s="6"/>
      <c r="J202" s="6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16"/>
      <c r="V202" s="16"/>
      <c r="W202" s="16"/>
    </row>
    <row r="203" spans="1:23" ht="23.25">
      <c r="A203" s="16"/>
      <c r="B203" s="20"/>
      <c r="C203" s="20"/>
      <c r="D203" s="20"/>
      <c r="E203" s="20"/>
      <c r="F203" s="20"/>
      <c r="G203" s="20"/>
      <c r="H203" s="6"/>
      <c r="I203" s="6"/>
      <c r="J203" s="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"/>
      <c r="V203" s="3"/>
      <c r="W203" s="16"/>
    </row>
    <row r="204" spans="1:23" ht="23.25">
      <c r="A204" s="16"/>
      <c r="B204" s="20"/>
      <c r="C204" s="20"/>
      <c r="D204" s="20"/>
      <c r="E204" s="20"/>
      <c r="F204" s="20"/>
      <c r="G204" s="20"/>
      <c r="H204" s="6"/>
      <c r="I204" s="6"/>
      <c r="J204" s="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"/>
      <c r="V204" s="3"/>
      <c r="W204" s="16"/>
    </row>
    <row r="205" spans="1:23" ht="23.25">
      <c r="A205" s="16"/>
      <c r="B205" s="20"/>
      <c r="C205" s="20"/>
      <c r="D205" s="20"/>
      <c r="E205" s="20"/>
      <c r="F205" s="20"/>
      <c r="G205" s="20"/>
      <c r="H205" s="6"/>
      <c r="I205" s="6"/>
      <c r="J205" s="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"/>
      <c r="V205" s="3"/>
      <c r="W205" s="16"/>
    </row>
    <row r="206" spans="1:23" ht="23.25">
      <c r="A206" s="16"/>
      <c r="B206" s="20"/>
      <c r="C206" s="20"/>
      <c r="D206" s="20"/>
      <c r="E206" s="20"/>
      <c r="F206" s="20"/>
      <c r="G206" s="20"/>
      <c r="H206" s="6"/>
      <c r="I206" s="6"/>
      <c r="J206" s="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"/>
      <c r="V206" s="3"/>
      <c r="W206" s="16"/>
    </row>
    <row r="207" spans="1:23" ht="23.25">
      <c r="A207" s="16"/>
      <c r="B207" s="20"/>
      <c r="C207" s="20"/>
      <c r="D207" s="20"/>
      <c r="E207" s="20"/>
      <c r="F207" s="20"/>
      <c r="G207" s="20"/>
      <c r="H207" s="6"/>
      <c r="I207" s="6"/>
      <c r="J207" s="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"/>
      <c r="V207" s="3"/>
      <c r="W207" s="16"/>
    </row>
    <row r="208" spans="1:23" ht="23.25">
      <c r="A208" s="16"/>
      <c r="B208" s="20"/>
      <c r="C208" s="20"/>
      <c r="D208" s="20"/>
      <c r="E208" s="20"/>
      <c r="F208" s="20"/>
      <c r="G208" s="20"/>
      <c r="H208" s="6"/>
      <c r="I208" s="6"/>
      <c r="J208" s="6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16"/>
      <c r="V208" s="16"/>
      <c r="W208" s="16"/>
    </row>
    <row r="209" spans="1:23" ht="23.25">
      <c r="A209" s="16"/>
      <c r="B209" s="20"/>
      <c r="C209" s="20"/>
      <c r="D209" s="20"/>
      <c r="E209" s="20"/>
      <c r="F209" s="20"/>
      <c r="G209" s="20"/>
      <c r="H209" s="6"/>
      <c r="I209" s="6"/>
      <c r="J209" s="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"/>
      <c r="V209" s="3"/>
      <c r="W209" s="16"/>
    </row>
    <row r="210" spans="1:23" ht="23.25">
      <c r="A210" s="16"/>
      <c r="B210" s="20"/>
      <c r="C210" s="20"/>
      <c r="D210" s="20"/>
      <c r="E210" s="20"/>
      <c r="F210" s="20"/>
      <c r="G210" s="20"/>
      <c r="H210" s="6"/>
      <c r="I210" s="6"/>
      <c r="J210" s="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"/>
      <c r="V210" s="3"/>
      <c r="W210" s="16"/>
    </row>
    <row r="211" spans="1:23" ht="23.25">
      <c r="A211" s="16"/>
      <c r="B211" s="20"/>
      <c r="C211" s="20"/>
      <c r="D211" s="20"/>
      <c r="E211" s="20"/>
      <c r="F211" s="20"/>
      <c r="G211" s="20"/>
      <c r="H211" s="6"/>
      <c r="I211" s="6"/>
      <c r="J211" s="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"/>
      <c r="V211" s="3"/>
      <c r="W211" s="16"/>
    </row>
    <row r="212" spans="1:23" ht="23.25">
      <c r="A212" s="16"/>
      <c r="B212" s="20"/>
      <c r="C212" s="20"/>
      <c r="D212" s="20"/>
      <c r="E212" s="20"/>
      <c r="F212" s="20"/>
      <c r="G212" s="20"/>
      <c r="H212" s="6"/>
      <c r="I212" s="6"/>
      <c r="J212" s="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"/>
      <c r="V212" s="3"/>
      <c r="W212" s="16"/>
    </row>
    <row r="213" spans="1:23" ht="23.25">
      <c r="A213" s="16"/>
      <c r="B213" s="20"/>
      <c r="C213" s="20"/>
      <c r="D213" s="20"/>
      <c r="E213" s="20"/>
      <c r="F213" s="20"/>
      <c r="G213" s="20"/>
      <c r="H213" s="6"/>
      <c r="I213" s="6"/>
      <c r="J213" s="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"/>
      <c r="V213" s="3"/>
      <c r="W213" s="16"/>
    </row>
    <row r="214" spans="1:23" ht="23.25">
      <c r="A214" s="16"/>
      <c r="B214" s="20"/>
      <c r="C214" s="20"/>
      <c r="D214" s="20"/>
      <c r="E214" s="20"/>
      <c r="F214" s="20"/>
      <c r="G214" s="20"/>
      <c r="H214" s="6"/>
      <c r="I214" s="6"/>
      <c r="J214" s="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"/>
      <c r="V214" s="3"/>
      <c r="W214" s="16"/>
    </row>
    <row r="215" spans="1:23" ht="23.25">
      <c r="A215" s="16"/>
      <c r="B215" s="20"/>
      <c r="C215" s="20"/>
      <c r="D215" s="20"/>
      <c r="E215" s="20"/>
      <c r="F215" s="20"/>
      <c r="G215" s="20"/>
      <c r="H215" s="6"/>
      <c r="I215" s="6"/>
      <c r="J215" s="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"/>
      <c r="V215" s="3"/>
      <c r="W215" s="16"/>
    </row>
    <row r="216" spans="2:23" ht="23.25">
      <c r="B216" s="16"/>
      <c r="C216" s="16"/>
      <c r="D216" s="16"/>
      <c r="E216" s="16"/>
      <c r="F216" s="16"/>
      <c r="G216" s="19"/>
      <c r="H216" s="16"/>
      <c r="I216" s="16"/>
      <c r="J216" s="1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"/>
      <c r="V216" s="3"/>
      <c r="W216" s="16"/>
    </row>
  </sheetData>
  <sheetProtection/>
  <mergeCells count="3">
    <mergeCell ref="M1:O1"/>
    <mergeCell ref="T7:V7"/>
    <mergeCell ref="U8:V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 del Pres de Egresos en Clasif Funcional-Prog</dc:title>
  <dc:subject/>
  <dc:creator>susana_escartin</dc:creator>
  <cp:keywords/>
  <dc:description/>
  <cp:lastModifiedBy>Christian Michelle Crisostomo Jimenez</cp:lastModifiedBy>
  <cp:lastPrinted>2014-04-06T02:04:58Z</cp:lastPrinted>
  <dcterms:created xsi:type="dcterms:W3CDTF">2014-02-18T18:42:36Z</dcterms:created>
  <dcterms:modified xsi:type="dcterms:W3CDTF">2014-04-06T02:27:06Z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