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1932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<sst xmlns="http://schemas.openxmlformats.org/spreadsheetml/2006/main" count="199" uniqueCount="79">
  <si>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</si>
  <si>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</si>
  <si>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</si>
  <si>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</si>
  <si>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</si>
  <si>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</si>
  <si>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</si>
  <si>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</si>
  <si>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</si>
  <si>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</si>
  <si>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</si>
  <si>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</si>
  <si>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</si>
  <si>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</si>
  <si>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</si>
  <si>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</si>
  <si>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</si>
  <si>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</si>
  <si>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</si>
  <si>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</si>
  <si>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</si>
  <si>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</si>
  <si>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</si>
  <si>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</si>
  <si>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</si>
  <si>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</si>
  <si>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</si>
  <si>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</si>
  <si>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</si>
  <si>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</si>
  <si>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</si>
  <si>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</si>
  <si>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</si>
  <si>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</si>
  <si>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</si>
  <si>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</si>
  <si>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</si>
  <si>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</si>
  <si>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</si>
  <si>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</si>
  <si>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</si>
  <si>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</si>
  <si>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</si>
  <si>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</si>
  <si>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</si>
  <si>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</si>
  <si>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</si>
  <si>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</si>
  <si>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</si>
  <si>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</si>
  <si>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</si>
  <si>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</si>
  <si>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</si>
  <si>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</si>
  <si>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</si>
  <si>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</si>
  <si>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</si>
  <si>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</si>
  <si>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</si>
  <si>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</si>
  <si>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</si>
  <si>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</si>
  <si>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</si>
  <si>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</si>
  <si>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</si>
  <si>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</si>
  <si>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</si>
  <si>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</si>
  <si>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</si>
  <si>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</si>
  <si>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</si>
  <si>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</si>
  <si>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</si>
  <si>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</si>
  <si>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</si>
  <si>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</si>
  <si>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EDUCAL S.A. DE C.V.</t>
  </si>
  <si>
    <t>LIC LUIS GERARDO JARAMILLO HERRERA                                                 DIRECTOR GENERAL</t>
  </si>
  <si>
    <t>LIC. RODRIGO BERNARDO SOTO ZERMEÑO                                       GERENTE TÉCNICO ADMINISTRATIVO  APARTIR DEL 01-01-14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</si>
</sst>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 wrapText="1"/>
      <protection locked="0"/>
    </xf>
    <xf numFmtId="0" fontId="47" fillId="34" borderId="14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6">
      <selection activeCell="H17" sqref="H1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70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209724653</v>
      </c>
      <c r="H14" s="40">
        <f>SUM(H15:H27)</f>
        <v>631596900</v>
      </c>
      <c r="I14" s="21"/>
      <c r="J14" s="21"/>
      <c r="K14" s="67" t="s">
        <v>7</v>
      </c>
      <c r="L14" s="67"/>
      <c r="M14" s="67"/>
      <c r="N14" s="67"/>
      <c r="O14" s="40">
        <f>SUM(O16:O19)</f>
        <v>169795381</v>
      </c>
      <c r="P14" s="40">
        <f>SUM(P16:P19)</f>
        <v>19878303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f>2180299+125170966</f>
        <v>127351265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5151771</v>
      </c>
      <c r="P18" s="41">
        <v>7471841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f>16248778+21043567</f>
        <v>37292345</v>
      </c>
      <c r="P19" s="41">
        <f>6287194+5998791+120477</f>
        <v>12406462</v>
      </c>
      <c r="Q19" s="34"/>
    </row>
    <row r="20" spans="1:17" ht="15" customHeight="1">
      <c r="A20" s="35"/>
      <c r="B20" s="21"/>
      <c r="C20" s="42"/>
      <c r="D20" s="69" t="s">
        <v>71</v>
      </c>
      <c r="E20" s="69"/>
      <c r="F20" s="69"/>
      <c r="G20" s="41">
        <v>131297386</v>
      </c>
      <c r="H20" s="41">
        <v>140270321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133405207</v>
      </c>
      <c r="P21" s="40">
        <f>SUM(P22:P25)</f>
        <v>54058031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127313175</v>
      </c>
      <c r="P22" s="41">
        <f>15080714+12018895+288054+13620898</f>
        <v>41008561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5835622</v>
      </c>
      <c r="P23" s="41">
        <f>12952854</f>
        <v>12952854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64376897</v>
      </c>
      <c r="H25" s="41">
        <v>469510104</v>
      </c>
      <c r="I25" s="21"/>
      <c r="J25" s="21"/>
      <c r="K25" s="33"/>
      <c r="L25" s="66" t="s">
        <v>40</v>
      </c>
      <c r="M25" s="66"/>
      <c r="N25" s="66"/>
      <c r="O25" s="41">
        <f>217809+38601</f>
        <v>256410</v>
      </c>
      <c r="P25" s="41">
        <v>96616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f>2211337+11839033</f>
        <v>14050370</v>
      </c>
      <c r="H27" s="41">
        <f>20572506+1243969</f>
        <v>21816475</v>
      </c>
      <c r="I27" s="21"/>
      <c r="J27" s="20"/>
      <c r="K27" s="67" t="s">
        <v>73</v>
      </c>
      <c r="L27" s="67"/>
      <c r="M27" s="67"/>
      <c r="N27" s="67"/>
      <c r="O27" s="40">
        <f>O14-O21</f>
        <v>36390174</v>
      </c>
      <c r="P27" s="40">
        <f>P14-P21</f>
        <v>-34179728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213505832</v>
      </c>
      <c r="H29" s="40">
        <f>SUM(H30:H48)</f>
        <v>617387319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73623451</v>
      </c>
      <c r="H30" s="41">
        <v>69882719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3174368</v>
      </c>
      <c r="H31" s="41">
        <v>312013735</v>
      </c>
      <c r="I31" s="21"/>
      <c r="J31" s="20"/>
      <c r="K31" s="67" t="s">
        <v>7</v>
      </c>
      <c r="L31" s="67"/>
      <c r="M31" s="67"/>
      <c r="N31" s="67"/>
      <c r="O31" s="40">
        <f>O33+O36+O37</f>
        <v>38841687</v>
      </c>
      <c r="P31" s="40">
        <f>P33+P36+P37</f>
        <v>60821751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51674400</v>
      </c>
      <c r="H32" s="41">
        <v>143230556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28101739</v>
      </c>
      <c r="P33" s="41">
        <f>SUM(P34:P35)</f>
        <v>30546631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f>26792923+1308816</f>
        <v>28101739</v>
      </c>
      <c r="P34" s="41">
        <v>30546631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f>110009451-100000198</f>
        <v>10009253</v>
      </c>
      <c r="P36" s="41">
        <v>14771202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f>730696-1</f>
        <v>730695</v>
      </c>
      <c r="P37" s="41">
        <f>13647509+1856409</f>
        <v>15503918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61707020</v>
      </c>
      <c r="P39" s="40">
        <f>P41+P44+P45</f>
        <v>6014918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f>46555317+1116647+13157943+877113</f>
        <v>61707020</v>
      </c>
      <c r="P45" s="41">
        <f>2804477+3210439+2</f>
        <v>6014918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74</v>
      </c>
      <c r="L47" s="67"/>
      <c r="M47" s="67"/>
      <c r="N47" s="67"/>
      <c r="O47" s="40">
        <f>O31-O39</f>
        <v>-22865333</v>
      </c>
      <c r="P47" s="40">
        <f>P31-P39</f>
        <v>54806833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f>77991072+35795+7006746</f>
        <v>85033613</v>
      </c>
      <c r="H48" s="41">
        <f>134516+5765738+86360053+2</f>
        <v>92260309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72</v>
      </c>
      <c r="D50" s="67"/>
      <c r="E50" s="67"/>
      <c r="F50" s="67"/>
      <c r="G50" s="59">
        <f>G14-G29</f>
        <v>-3781179</v>
      </c>
      <c r="H50" s="59">
        <f>H14-H29</f>
        <v>14209581</v>
      </c>
      <c r="I50" s="55"/>
      <c r="J50" s="73" t="s">
        <v>75</v>
      </c>
      <c r="K50" s="73"/>
      <c r="L50" s="73"/>
      <c r="M50" s="73"/>
      <c r="N50" s="73"/>
      <c r="O50" s="59">
        <f>G50+O27+O47</f>
        <v>9743662</v>
      </c>
      <c r="P50" s="59">
        <f>H50+P27+P47</f>
        <v>34836686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77</v>
      </c>
      <c r="E56" s="76"/>
      <c r="F56" s="76"/>
      <c r="G56" s="76"/>
      <c r="H56" s="49"/>
      <c r="I56" s="50"/>
      <c r="J56" s="50"/>
      <c r="K56" s="20"/>
      <c r="L56" s="77" t="s">
        <v>78</v>
      </c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68</v>
      </c>
      <c r="E57" s="74"/>
      <c r="F57" s="74"/>
      <c r="G57" s="74"/>
      <c r="H57" s="20"/>
      <c r="I57" s="53"/>
      <c r="J57" s="20"/>
      <c r="K57" s="19"/>
      <c r="L57" s="74" t="s">
        <v>66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69</v>
      </c>
      <c r="E58" s="75"/>
      <c r="F58" s="75"/>
      <c r="G58" s="75"/>
      <c r="H58" s="20"/>
      <c r="I58" s="53"/>
      <c r="J58" s="20"/>
      <c r="L58" s="75" t="s">
        <v>67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.7874015748031497" footer="0"/>
  <pageSetup fitToHeight="1" fitToWidth="1" horizontalDpi="600" verticalDpi="600" orientation="landscape" scale="49" r:id="rId1"/>
  <headerFooter>
    <oddHeader xml:space="preserve">&amp;R&amp;"-,Negrita"&amp;72  &amp;"-,Normal"&amp;14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23.25">
      <c r="A4" s="83" t="s">
        <v>5</v>
      </c>
      <c r="B4" s="83"/>
      <c r="C4" s="83"/>
      <c r="D4" s="83"/>
      <c r="E4" s="83"/>
      <c r="F4" s="83"/>
      <c r="G4" s="15" t="str">
        <f>EFE!E6</f>
        <v>EDUCAL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209724653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131297386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64376897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14050370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213505832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73623451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3174368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51674400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85033613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-3781179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169795381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127351265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5151771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37292345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133405207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127313175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5835622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256410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36390174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38841687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28101739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28101739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10009253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730695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61707020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61707020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-22865333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9743662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631596900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140270321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469510104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21816475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617387319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69882719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312013735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143230556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92260309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14209581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19878303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7471841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12406462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54058031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41008561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12952854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96616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-34179728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60821751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30546631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30546631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14771202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15503918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6014918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6014918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54806833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34836686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Nombre de quien autoriza</v>
      </c>
    </row>
    <row r="114" spans="3:7" ht="15">
      <c r="C114" s="78"/>
      <c r="D114" s="78"/>
      <c r="E114" s="78"/>
      <c r="F114" s="16" t="s">
        <v>56</v>
      </c>
      <c r="G114" s="17" t="str">
        <f>EFE!D58</f>
        <v>Cargo de quien autoriza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Nombre de quien elabora</v>
      </c>
    </row>
    <row r="116" spans="3:7" ht="15">
      <c r="C116" s="78"/>
      <c r="D116" s="78"/>
      <c r="E116" s="78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Claudia Denisse Juseppe Zagala</cp:lastModifiedBy>
  <cp:lastPrinted>2014-03-15T00:10:28Z</cp:lastPrinted>
  <dcterms:created xsi:type="dcterms:W3CDTF">2014-01-27T17:55:30Z</dcterms:created>
  <dcterms:modified xsi:type="dcterms:W3CDTF">2014-03-26T01:15:22Z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