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<sst xmlns="http://schemas.openxmlformats.org/spreadsheetml/2006/main" count="157" uniqueCount="53">
  <si>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</si>
  <si>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</si>
  <si>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</si>
  <si>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</si>
  <si>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</si>
  <si>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</si>
  <si>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</si>
  <si>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</si>
  <si>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</si>
  <si>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</si>
  <si>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</si>
  <si>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</si>
  <si>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</si>
  <si>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</si>
  <si>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</si>
  <si>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</si>
  <si>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</si>
  <si>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</si>
  <si>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</si>
  <si>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</si>
  <si>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</si>
  <si>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</si>
  <si>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</si>
  <si>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</si>
  <si>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</si>
  <si>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</si>
  <si>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</si>
  <si>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</si>
  <si>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</si>
  <si>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</si>
  <si>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</si>
  <si>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</si>
  <si>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</si>
  <si>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</si>
  <si>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</si>
  <si>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</si>
  <si>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</si>
  <si>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</si>
  <si>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</si>
  <si>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</si>
  <si>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</si>
  <si>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</si>
  <si>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</si>
  <si>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</si>
  <si>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</si>
  <si>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</si>
  <si>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</si>
  <si>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</si>
  <si>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HOSPITAL REGIONAL DE ALTA ESPECIALIDAD DE LA PENINSULA DE YUCATAN</t>
  </si>
  <si>
    <t>C.P. GENNER ALBERTO RUIZ MOGUEL</t>
  </si>
  <si>
    <t>DIRECTOR DE ADMINISTRACION Y FINANZAS</t>
  </si>
  <si>
    <t>C.P. CARLOS IVAN LARA TAMAYO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</si>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</sst>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/>
    </xf>
    <xf numFmtId="3" fontId="6" fillId="34" borderId="0" xfId="47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left" vertical="top"/>
    </xf>
    <xf numFmtId="3" fontId="9" fillId="34" borderId="0" xfId="47" applyNumberFormat="1" applyFont="1" applyFill="1" applyBorder="1" applyAlignment="1">
      <alignment vertical="top"/>
    </xf>
    <xf numFmtId="0" fontId="9" fillId="35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wrapText="1"/>
    </xf>
    <xf numFmtId="0" fontId="0" fillId="35" borderId="0" xfId="0" applyFill="1" applyBorder="1" applyAlignment="1">
      <alignment/>
    </xf>
    <xf numFmtId="0" fontId="10" fillId="0" borderId="0" xfId="0" applyFont="1" applyAlignment="1">
      <alignment/>
    </xf>
    <xf numFmtId="0" fontId="11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0" fontId="11" fillId="35" borderId="0" xfId="0" applyNumberFormat="1" applyFont="1" applyFill="1" applyBorder="1" applyAlignment="1" applyProtection="1">
      <alignment horizontal="left"/>
      <protection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 horizontal="right"/>
    </xf>
    <xf numFmtId="0" fontId="13" fillId="35" borderId="0" xfId="15" applyNumberFormat="1" applyFont="1" applyFill="1" applyBorder="1" applyAlignment="1">
      <alignment horizontal="centerContinuous" vertical="center"/>
      <protection/>
    </xf>
    <xf numFmtId="0" fontId="13" fillId="35" borderId="0" xfId="0" applyFont="1" applyFill="1" applyBorder="1" applyAlignment="1">
      <alignment horizontal="right"/>
    </xf>
    <xf numFmtId="0" fontId="12" fillId="35" borderId="0" xfId="0" applyFont="1" applyFill="1" applyAlignment="1">
      <alignment/>
    </xf>
    <xf numFmtId="0" fontId="11" fillId="35" borderId="0" xfId="0" applyFont="1" applyFill="1" applyBorder="1" applyAlignment="1">
      <alignment/>
    </xf>
    <xf numFmtId="43" fontId="11" fillId="35" borderId="0" xfId="47" applyFont="1" applyFill="1" applyBorder="1" applyAlignment="1">
      <alignment/>
    </xf>
    <xf numFmtId="0" fontId="11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vertical="top"/>
    </xf>
    <xf numFmtId="0" fontId="14" fillId="35" borderId="0" xfId="0" applyFont="1" applyFill="1" applyBorder="1" applyAlignment="1">
      <alignment/>
    </xf>
    <xf numFmtId="0" fontId="15" fillId="35" borderId="10" xfId="0" applyFont="1" applyFill="1" applyBorder="1" applyAlignment="1">
      <alignment vertical="top"/>
    </xf>
    <xf numFmtId="0" fontId="15" fillId="35" borderId="0" xfId="0" applyFont="1" applyFill="1" applyBorder="1" applyAlignment="1">
      <alignment vertical="top"/>
    </xf>
    <xf numFmtId="3" fontId="15" fillId="35" borderId="0" xfId="0" applyNumberFormat="1" applyFont="1" applyFill="1" applyBorder="1" applyAlignment="1">
      <alignment vertical="top"/>
    </xf>
    <xf numFmtId="0" fontId="15" fillId="35" borderId="11" xfId="0" applyFont="1" applyFill="1" applyBorder="1" applyAlignment="1">
      <alignment vertical="top"/>
    </xf>
    <xf numFmtId="0" fontId="16" fillId="35" borderId="10" xfId="0" applyFont="1" applyFill="1" applyBorder="1" applyAlignment="1">
      <alignment vertical="top"/>
    </xf>
    <xf numFmtId="3" fontId="15" fillId="35" borderId="0" xfId="47" applyNumberFormat="1" applyFont="1" applyFill="1" applyBorder="1" applyAlignment="1">
      <alignment vertical="top"/>
    </xf>
    <xf numFmtId="0" fontId="16" fillId="35" borderId="11" xfId="0" applyFont="1" applyFill="1" applyBorder="1" applyAlignment="1">
      <alignment vertical="top"/>
    </xf>
    <xf numFmtId="0" fontId="12" fillId="35" borderId="10" xfId="0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0" fontId="12" fillId="35" borderId="11" xfId="0" applyFont="1" applyFill="1" applyBorder="1" applyAlignment="1">
      <alignment vertical="top"/>
    </xf>
    <xf numFmtId="0" fontId="12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 applyProtection="1">
      <alignment vertical="top"/>
      <protection locked="0"/>
    </xf>
    <xf numFmtId="3" fontId="11" fillId="35" borderId="0" xfId="47" applyNumberFormat="1" applyFont="1" applyFill="1" applyBorder="1" applyAlignment="1">
      <alignment vertical="top"/>
    </xf>
    <xf numFmtId="3" fontId="12" fillId="35" borderId="0" xfId="47" applyNumberFormat="1" applyFont="1" applyFill="1" applyBorder="1" applyAlignment="1">
      <alignment vertical="top"/>
    </xf>
    <xf numFmtId="0" fontId="12" fillId="35" borderId="0" xfId="0" applyFont="1" applyFill="1" applyAlignment="1">
      <alignment/>
    </xf>
    <xf numFmtId="0" fontId="12" fillId="35" borderId="0" xfId="0" applyFont="1" applyFill="1" applyAlignment="1">
      <alignment horizontal="left"/>
    </xf>
    <xf numFmtId="0" fontId="12" fillId="35" borderId="0" xfId="0" applyFont="1" applyFill="1" applyAlignment="1">
      <alignment vertical="center"/>
    </xf>
    <xf numFmtId="0" fontId="12" fillId="35" borderId="0" xfId="0" applyFont="1" applyFill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vertical="top" wrapText="1"/>
    </xf>
    <xf numFmtId="0" fontId="11" fillId="35" borderId="12" xfId="0" applyNumberFormat="1" applyFont="1" applyFill="1" applyBorder="1" applyAlignment="1" applyProtection="1">
      <alignment/>
      <protection locked="0"/>
    </xf>
    <xf numFmtId="0" fontId="13" fillId="35" borderId="0" xfId="0" applyFont="1" applyFill="1" applyBorder="1" applyAlignment="1">
      <alignment/>
    </xf>
    <xf numFmtId="0" fontId="14" fillId="36" borderId="13" xfId="52" applyFont="1" applyFill="1" applyBorder="1" applyAlignment="1">
      <alignment horizontal="center" vertical="center" wrapText="1"/>
      <protection/>
    </xf>
    <xf numFmtId="0" fontId="14" fillId="36" borderId="14" xfId="0" applyFont="1" applyFill="1" applyBorder="1" applyAlignment="1">
      <alignment horizontal="center" vertical="center" wrapText="1"/>
    </xf>
    <xf numFmtId="0" fontId="14" fillId="36" borderId="14" xfId="52" applyFont="1" applyFill="1" applyBorder="1" applyAlignment="1">
      <alignment horizontal="center" vertical="center" wrapText="1"/>
      <protection/>
    </xf>
    <xf numFmtId="0" fontId="14" fillId="36" borderId="15" xfId="52" applyFont="1" applyFill="1" applyBorder="1" applyAlignment="1">
      <alignment horizontal="center" vertical="center" wrapText="1"/>
      <protection/>
    </xf>
    <xf numFmtId="0" fontId="14" fillId="36" borderId="16" xfId="52" applyFont="1" applyFill="1" applyBorder="1" applyAlignment="1">
      <alignment horizontal="center" vertical="center" wrapText="1"/>
      <protection/>
    </xf>
    <xf numFmtId="0" fontId="14" fillId="36" borderId="12" xfId="0" applyFont="1" applyFill="1" applyBorder="1" applyAlignment="1">
      <alignment horizontal="center" vertical="center" wrapText="1"/>
    </xf>
    <xf numFmtId="0" fontId="14" fillId="36" borderId="12" xfId="52" applyFont="1" applyFill="1" applyBorder="1" applyAlignment="1">
      <alignment horizontal="center" vertical="center" wrapText="1"/>
      <protection/>
    </xf>
    <xf numFmtId="0" fontId="14" fillId="36" borderId="17" xfId="52" applyFont="1" applyFill="1" applyBorder="1" applyAlignment="1">
      <alignment horizontal="center" vertical="center" wrapText="1"/>
      <protection/>
    </xf>
    <xf numFmtId="0" fontId="13" fillId="35" borderId="10" xfId="15" applyNumberFormat="1" applyFont="1" applyFill="1" applyBorder="1" applyAlignment="1">
      <alignment horizontal="center" vertical="top"/>
      <protection/>
    </xf>
    <xf numFmtId="0" fontId="13" fillId="35" borderId="0" xfId="15" applyNumberFormat="1" applyFont="1" applyFill="1" applyBorder="1" applyAlignment="1">
      <alignment horizontal="center" vertical="top"/>
      <protection/>
    </xf>
    <xf numFmtId="0" fontId="13" fillId="35" borderId="11" xfId="15" applyNumberFormat="1" applyFont="1" applyFill="1" applyBorder="1" applyAlignment="1">
      <alignment horizontal="center" vertical="top"/>
      <protection/>
    </xf>
    <xf numFmtId="0" fontId="12" fillId="35" borderId="0" xfId="0" applyFont="1" applyFill="1" applyBorder="1" applyAlignment="1">
      <alignment horizontal="left"/>
    </xf>
    <xf numFmtId="0" fontId="12" fillId="35" borderId="0" xfId="0" applyFont="1" applyFill="1" applyBorder="1" applyAlignment="1">
      <alignment horizontal="right"/>
    </xf>
    <xf numFmtId="0" fontId="13" fillId="35" borderId="12" xfId="0" applyNumberFormat="1" applyFont="1" applyFill="1" applyBorder="1" applyAlignment="1" applyProtection="1">
      <alignment horizontal="center"/>
      <protection locked="0"/>
    </xf>
    <xf numFmtId="0" fontId="13" fillId="35" borderId="0" xfId="0" applyFont="1" applyFill="1" applyBorder="1" applyAlignment="1">
      <alignment horizontal="center"/>
    </xf>
    <xf numFmtId="0" fontId="13" fillId="35" borderId="0" xfId="15" applyNumberFormat="1" applyFont="1" applyFill="1" applyBorder="1" applyAlignment="1">
      <alignment horizontal="center" vertical="center"/>
      <protection/>
    </xf>
    <xf numFmtId="0" fontId="15" fillId="35" borderId="0" xfId="0" applyFont="1" applyFill="1" applyBorder="1" applyAlignment="1">
      <alignment horizontal="left" vertical="top"/>
    </xf>
    <xf numFmtId="0" fontId="12" fillId="35" borderId="0" xfId="0" applyFont="1" applyFill="1" applyBorder="1" applyAlignment="1">
      <alignment horizontal="left" vertical="top"/>
    </xf>
    <xf numFmtId="0" fontId="14" fillId="36" borderId="14" xfId="52" applyFont="1" applyFill="1" applyBorder="1" applyAlignment="1">
      <alignment horizontal="center" vertical="center" wrapText="1"/>
      <protection/>
    </xf>
    <xf numFmtId="0" fontId="14" fillId="36" borderId="12" xfId="52" applyFont="1" applyFill="1" applyBorder="1" applyAlignment="1">
      <alignment horizontal="center" vertical="center" wrapText="1"/>
      <protection/>
    </xf>
    <xf numFmtId="0" fontId="13" fillId="35" borderId="10" xfId="15" applyNumberFormat="1" applyFont="1" applyFill="1" applyBorder="1" applyAlignment="1">
      <alignment horizontal="center" vertical="center"/>
      <protection/>
    </xf>
    <xf numFmtId="0" fontId="13" fillId="35" borderId="11" xfId="15" applyNumberFormat="1" applyFont="1" applyFill="1" applyBorder="1" applyAlignment="1">
      <alignment horizontal="center" vertical="center"/>
      <protection/>
    </xf>
    <xf numFmtId="0" fontId="13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 applyProtection="1">
      <alignment horizontal="center" vertical="top" wrapText="1"/>
      <protection locked="0"/>
    </xf>
    <xf numFmtId="0" fontId="12" fillId="35" borderId="14" xfId="0" applyFont="1" applyFill="1" applyBorder="1" applyAlignment="1" applyProtection="1">
      <alignment horizontal="center"/>
      <protection locked="0"/>
    </xf>
    <xf numFmtId="0" fontId="12" fillId="35" borderId="16" xfId="0" applyFont="1" applyFill="1" applyBorder="1" applyAlignment="1">
      <alignment horizontal="center" vertical="top"/>
    </xf>
    <xf numFmtId="0" fontId="12" fillId="35" borderId="12" xfId="0" applyFont="1" applyFill="1" applyBorder="1" applyAlignment="1">
      <alignment horizontal="center" vertical="top"/>
    </xf>
    <xf numFmtId="0" fontId="12" fillId="35" borderId="17" xfId="0" applyFont="1" applyFill="1" applyBorder="1" applyAlignment="1">
      <alignment horizontal="center" vertical="top"/>
    </xf>
    <xf numFmtId="0" fontId="11" fillId="35" borderId="0" xfId="0" applyFont="1" applyFill="1" applyBorder="1" applyAlignment="1">
      <alignment horizontal="left" vertical="top" wrapText="1"/>
    </xf>
    <xf numFmtId="0" fontId="12" fillId="35" borderId="12" xfId="0" applyFont="1" applyFill="1" applyBorder="1" applyAlignment="1" applyProtection="1">
      <alignment horizontal="center"/>
      <protection locked="0"/>
    </xf>
    <xf numFmtId="0" fontId="11" fillId="35" borderId="12" xfId="0" applyFont="1" applyFill="1" applyBorder="1" applyAlignment="1" applyProtection="1">
      <alignment horizontal="center" vertical="top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7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7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75" zoomScaleNormal="75" zoomScalePageLayoutView="0" workbookViewId="0" topLeftCell="A7">
      <selection activeCell="F33" sqref="F33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0"/>
      <c r="D1" s="60"/>
      <c r="E1" s="60"/>
      <c r="F1" s="59"/>
      <c r="G1" s="59"/>
      <c r="H1" s="59"/>
      <c r="I1" s="17"/>
      <c r="J1" s="59"/>
      <c r="K1" s="59"/>
    </row>
    <row r="2" s="15" customFormat="1" ht="6" customHeight="1">
      <c r="B2" s="16"/>
    </row>
    <row r="3" spans="2:11" s="15" customFormat="1" ht="13.5" customHeight="1">
      <c r="B3" s="47"/>
      <c r="C3" s="62" t="s">
        <v>36</v>
      </c>
      <c r="D3" s="62"/>
      <c r="E3" s="62"/>
      <c r="F3" s="62"/>
      <c r="G3" s="62"/>
      <c r="H3" s="47"/>
      <c r="I3" s="47"/>
      <c r="J3" s="20"/>
      <c r="K3" s="20"/>
    </row>
    <row r="4" spans="2:11" s="15" customFormat="1" ht="13.5" customHeight="1">
      <c r="B4" s="47"/>
      <c r="C4" s="62" t="s">
        <v>0</v>
      </c>
      <c r="D4" s="62"/>
      <c r="E4" s="62"/>
      <c r="F4" s="62"/>
      <c r="G4" s="62"/>
      <c r="H4" s="47"/>
      <c r="I4" s="47"/>
      <c r="J4" s="20"/>
      <c r="K4" s="20"/>
    </row>
    <row r="5" spans="2:11" s="15" customFormat="1" ht="13.5" customHeight="1">
      <c r="B5" s="47"/>
      <c r="C5" s="62" t="s">
        <v>1</v>
      </c>
      <c r="D5" s="62"/>
      <c r="E5" s="62"/>
      <c r="F5" s="62"/>
      <c r="G5" s="62"/>
      <c r="H5" s="47"/>
      <c r="I5" s="47"/>
      <c r="J5" s="20"/>
      <c r="K5" s="20"/>
    </row>
    <row r="6" spans="2:11" s="15" customFormat="1" ht="13.5" customHeight="1">
      <c r="B6" s="47"/>
      <c r="C6" s="62" t="s">
        <v>2</v>
      </c>
      <c r="D6" s="62"/>
      <c r="E6" s="62"/>
      <c r="F6" s="62"/>
      <c r="G6" s="62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61" t="s">
        <v>48</v>
      </c>
      <c r="D7" s="61"/>
      <c r="E7" s="61"/>
      <c r="F7" s="61"/>
      <c r="G7" s="61"/>
      <c r="H7" s="46"/>
      <c r="I7" s="14"/>
      <c r="J7" s="14"/>
      <c r="K7" s="14"/>
      <c r="L7" s="14"/>
      <c r="M7" s="14"/>
    </row>
    <row r="8" spans="1:9" s="15" customFormat="1" ht="6.75" customHeight="1">
      <c r="A8" s="63"/>
      <c r="B8" s="63"/>
      <c r="C8" s="63"/>
      <c r="D8" s="63"/>
      <c r="E8" s="63"/>
      <c r="F8" s="63"/>
      <c r="G8" s="63"/>
      <c r="H8" s="63"/>
      <c r="I8" s="63"/>
    </row>
    <row r="9" spans="1:9" s="15" customFormat="1" ht="3" customHeight="1">
      <c r="A9" s="63"/>
      <c r="B9" s="63"/>
      <c r="C9" s="63"/>
      <c r="D9" s="63"/>
      <c r="E9" s="63"/>
      <c r="F9" s="63"/>
      <c r="G9" s="63"/>
      <c r="H9" s="63"/>
      <c r="I9" s="63"/>
    </row>
    <row r="10" spans="1:9" s="25" customFormat="1" ht="27">
      <c r="A10" s="48"/>
      <c r="B10" s="66" t="s">
        <v>6</v>
      </c>
      <c r="C10" s="66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7"/>
      <c r="C11" s="67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8"/>
      <c r="B12" s="63"/>
      <c r="C12" s="63"/>
      <c r="D12" s="63"/>
      <c r="E12" s="63"/>
      <c r="F12" s="63"/>
      <c r="G12" s="63"/>
      <c r="H12" s="63"/>
      <c r="I12" s="69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64" t="s">
        <v>14</v>
      </c>
      <c r="C14" s="64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70" t="s">
        <v>15</v>
      </c>
      <c r="C16" s="70"/>
      <c r="D16" s="31">
        <f>SUM(D18:D24)</f>
        <v>27008945</v>
      </c>
      <c r="E16" s="31">
        <f>SUM(E18:E24)</f>
        <v>817494391.66</v>
      </c>
      <c r="F16" s="31">
        <f>SUM(F18:F24)</f>
        <v>826650469</v>
      </c>
      <c r="G16" s="31">
        <f>D16+E16-F16</f>
        <v>17852867.659999967</v>
      </c>
      <c r="H16" s="31">
        <f>G16-D16</f>
        <v>-9156077.340000033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65" t="s">
        <v>16</v>
      </c>
      <c r="C18" s="65"/>
      <c r="D18" s="37">
        <f>20255+924352</f>
        <v>944607</v>
      </c>
      <c r="E18" s="37">
        <f>-D18+25127631+94668631+1931517+1304294+217126+526878</f>
        <v>122831470</v>
      </c>
      <c r="F18" s="37">
        <f>25062678+95396695+766087</f>
        <v>121225460</v>
      </c>
      <c r="G18" s="38">
        <f>D18+E18-F18</f>
        <v>2550617</v>
      </c>
      <c r="H18" s="38">
        <f>G18-D18</f>
        <v>1606010</v>
      </c>
      <c r="I18" s="35"/>
      <c r="J18" s="20"/>
      <c r="K18" s="20"/>
    </row>
    <row r="19" spans="1:11" s="15" customFormat="1" ht="19.5" customHeight="1">
      <c r="A19" s="33"/>
      <c r="B19" s="65" t="s">
        <v>17</v>
      </c>
      <c r="C19" s="65"/>
      <c r="D19" s="37">
        <f>6274986+10078955</f>
        <v>16353941</v>
      </c>
      <c r="E19" s="37">
        <f>-D19+679410196+12434573+14498+6666.66-2107-1366109</f>
        <v>674143776.66</v>
      </c>
      <c r="F19" s="37">
        <f>667768757+10469149+12391</f>
        <v>678250297</v>
      </c>
      <c r="G19" s="38">
        <f aca="true" t="shared" si="0" ref="G19:G24">D19+E19-F19</f>
        <v>12247420.659999967</v>
      </c>
      <c r="H19" s="38">
        <f aca="true" t="shared" si="1" ref="H19:H24">G19-D19</f>
        <v>-4106520.3400000334</v>
      </c>
      <c r="I19" s="35"/>
      <c r="J19" s="20"/>
      <c r="K19" s="20"/>
    </row>
    <row r="20" spans="1:11" s="15" customFormat="1" ht="19.5" customHeight="1">
      <c r="A20" s="33"/>
      <c r="B20" s="65" t="s">
        <v>18</v>
      </c>
      <c r="C20" s="65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65" t="s">
        <v>19</v>
      </c>
      <c r="C21" s="65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65" t="s">
        <v>20</v>
      </c>
      <c r="C22" s="65"/>
      <c r="D22" s="37">
        <f>17302671</f>
        <v>17302671</v>
      </c>
      <c r="E22" s="37">
        <f>-D22+30886833</f>
        <v>13584162</v>
      </c>
      <c r="F22" s="37">
        <v>27174712</v>
      </c>
      <c r="G22" s="38">
        <f t="shared" si="0"/>
        <v>3712121</v>
      </c>
      <c r="H22" s="38">
        <f t="shared" si="1"/>
        <v>-13590550</v>
      </c>
      <c r="I22" s="35"/>
      <c r="J22" s="20"/>
      <c r="K22" s="20"/>
    </row>
    <row r="23" spans="1:12" s="15" customFormat="1" ht="19.5" customHeight="1">
      <c r="A23" s="33"/>
      <c r="B23" s="65" t="s">
        <v>21</v>
      </c>
      <c r="C23" s="65"/>
      <c r="D23" s="37">
        <f>-655961-6936313</f>
        <v>-7592274</v>
      </c>
      <c r="E23" s="37">
        <v>6934983</v>
      </c>
      <c r="F23" s="37">
        <f>D23+655961+6936313</f>
        <v>0</v>
      </c>
      <c r="G23" s="38">
        <f t="shared" si="0"/>
        <v>-657291</v>
      </c>
      <c r="H23" s="38">
        <f t="shared" si="1"/>
        <v>6934983</v>
      </c>
      <c r="I23" s="35"/>
      <c r="J23" s="20"/>
      <c r="K23" s="20"/>
      <c r="L23" s="15" t="s">
        <v>46</v>
      </c>
    </row>
    <row r="24" spans="1:9" ht="19.5" customHeight="1">
      <c r="A24" s="33"/>
      <c r="B24" s="65" t="s">
        <v>22</v>
      </c>
      <c r="C24" s="65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70" t="s">
        <v>23</v>
      </c>
      <c r="C26" s="70"/>
      <c r="D26" s="31">
        <f>SUM(D28:D36)</f>
        <v>826882630</v>
      </c>
      <c r="E26" s="31">
        <f>SUM(E28:E36)</f>
        <v>32018</v>
      </c>
      <c r="F26" s="31">
        <f>SUM(F28:F36)</f>
        <v>57116686</v>
      </c>
      <c r="G26" s="31">
        <f>D26+E26-F26</f>
        <v>769797962</v>
      </c>
      <c r="H26" s="31">
        <f>G26-D26</f>
        <v>-57084668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65" t="s">
        <v>24</v>
      </c>
      <c r="C28" s="65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65" t="s">
        <v>25</v>
      </c>
      <c r="C29" s="65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65" t="s">
        <v>26</v>
      </c>
      <c r="C30" s="65"/>
      <c r="D30" s="37">
        <f>83666841+573286658</f>
        <v>656953499</v>
      </c>
      <c r="E30" s="37">
        <v>0</v>
      </c>
      <c r="F30" s="37">
        <v>0</v>
      </c>
      <c r="G30" s="38">
        <f t="shared" si="2"/>
        <v>656953499</v>
      </c>
      <c r="H30" s="38">
        <f t="shared" si="3"/>
        <v>0</v>
      </c>
      <c r="I30" s="35"/>
    </row>
    <row r="31" spans="1:9" ht="19.5" customHeight="1">
      <c r="A31" s="33"/>
      <c r="B31" s="65" t="s">
        <v>27</v>
      </c>
      <c r="C31" s="65"/>
      <c r="D31" s="37">
        <f>21069063+10298249+215577462+1168800+30728068</f>
        <v>278841642</v>
      </c>
      <c r="E31" s="37">
        <v>0</v>
      </c>
      <c r="F31" s="37">
        <v>142306</v>
      </c>
      <c r="G31" s="38">
        <f t="shared" si="2"/>
        <v>278699336</v>
      </c>
      <c r="H31" s="38">
        <f t="shared" si="3"/>
        <v>-142306</v>
      </c>
      <c r="I31" s="35"/>
    </row>
    <row r="32" spans="1:9" ht="19.5" customHeight="1">
      <c r="A32" s="33"/>
      <c r="B32" s="65" t="s">
        <v>28</v>
      </c>
      <c r="C32" s="65"/>
      <c r="D32" s="37">
        <f>103077+135135</f>
        <v>238212</v>
      </c>
      <c r="E32" s="37">
        <v>0</v>
      </c>
      <c r="F32" s="37">
        <v>0</v>
      </c>
      <c r="G32" s="38">
        <f t="shared" si="2"/>
        <v>238212</v>
      </c>
      <c r="H32" s="38">
        <f t="shared" si="3"/>
        <v>0</v>
      </c>
      <c r="I32" s="35"/>
    </row>
    <row r="33" spans="1:9" ht="19.5" customHeight="1">
      <c r="A33" s="33"/>
      <c r="B33" s="65" t="s">
        <v>29</v>
      </c>
      <c r="C33" s="65"/>
      <c r="D33" s="37">
        <f>-54939971-54181117-29635</f>
        <v>-109150723</v>
      </c>
      <c r="E33" s="37">
        <v>32018</v>
      </c>
      <c r="F33" s="37">
        <f>D33+83604304+82475703+45096</f>
        <v>56974380</v>
      </c>
      <c r="G33" s="38">
        <f t="shared" si="2"/>
        <v>-166093085</v>
      </c>
      <c r="H33" s="38">
        <f t="shared" si="3"/>
        <v>-56942362</v>
      </c>
      <c r="I33" s="35"/>
    </row>
    <row r="34" spans="1:9" ht="19.5" customHeight="1">
      <c r="A34" s="33"/>
      <c r="B34" s="65" t="s">
        <v>30</v>
      </c>
      <c r="C34" s="65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65" t="s">
        <v>31</v>
      </c>
      <c r="C35" s="65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65" t="s">
        <v>32</v>
      </c>
      <c r="C36" s="65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4" t="s">
        <v>33</v>
      </c>
      <c r="C38" s="64"/>
      <c r="D38" s="31">
        <f>D16+D26</f>
        <v>853891575</v>
      </c>
      <c r="E38" s="31">
        <f>E16+E26</f>
        <v>817526409.66</v>
      </c>
      <c r="F38" s="31">
        <f>F16+F26</f>
        <v>883767155</v>
      </c>
      <c r="G38" s="31">
        <f>G16+G26</f>
        <v>787650829.66</v>
      </c>
      <c r="H38" s="31">
        <f>H16+H26</f>
        <v>-66240745.34000003</v>
      </c>
      <c r="I38" s="29"/>
    </row>
    <row r="39" spans="1:9" ht="6" customHeight="1">
      <c r="A39" s="73"/>
      <c r="B39" s="74"/>
      <c r="C39" s="74"/>
      <c r="D39" s="74"/>
      <c r="E39" s="74"/>
      <c r="F39" s="74"/>
      <c r="G39" s="74"/>
      <c r="H39" s="74"/>
      <c r="I39" s="75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76" t="s">
        <v>47</v>
      </c>
      <c r="C41" s="76"/>
      <c r="D41" s="76"/>
      <c r="E41" s="76"/>
      <c r="F41" s="76"/>
      <c r="G41" s="76"/>
      <c r="H41" s="7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8"/>
      <c r="C43" s="78"/>
      <c r="D43" s="22"/>
      <c r="E43" s="77"/>
      <c r="F43" s="77"/>
      <c r="G43" s="77"/>
      <c r="H43" s="7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72" t="s">
        <v>49</v>
      </c>
      <c r="C44" s="72"/>
      <c r="D44" s="13"/>
      <c r="E44" s="72" t="s">
        <v>51</v>
      </c>
      <c r="F44" s="72"/>
      <c r="G44" s="72"/>
      <c r="H44" s="72"/>
      <c r="I44" s="24"/>
      <c r="J44" s="15"/>
      <c r="P44" s="15"/>
      <c r="Q44" s="15"/>
    </row>
    <row r="45" spans="1:17" ht="13.5" customHeight="1">
      <c r="A45" s="15"/>
      <c r="B45" s="71" t="s">
        <v>50</v>
      </c>
      <c r="C45" s="71"/>
      <c r="D45" s="45"/>
      <c r="E45" s="71" t="s">
        <v>52</v>
      </c>
      <c r="F45" s="71"/>
      <c r="G45" s="71"/>
      <c r="H45" s="71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B26:C26"/>
    <mergeCell ref="B36:C36"/>
    <mergeCell ref="B29:C29"/>
    <mergeCell ref="B41:H41"/>
    <mergeCell ref="B45:C45"/>
    <mergeCell ref="B44:C44"/>
    <mergeCell ref="B33:C33"/>
    <mergeCell ref="E43:H43"/>
    <mergeCell ref="B43:C43"/>
    <mergeCell ref="E45:H45"/>
    <mergeCell ref="E44:H44"/>
    <mergeCell ref="A39:I39"/>
    <mergeCell ref="B30:C30"/>
    <mergeCell ref="B32:C32"/>
    <mergeCell ref="B20:C20"/>
    <mergeCell ref="B21:C21"/>
    <mergeCell ref="B24:C24"/>
    <mergeCell ref="A9:I9"/>
    <mergeCell ref="B10:C11"/>
    <mergeCell ref="A12:I12"/>
    <mergeCell ref="B18:C18"/>
    <mergeCell ref="B14:C14"/>
    <mergeCell ref="B23:C23"/>
    <mergeCell ref="B19:C19"/>
    <mergeCell ref="B16:C16"/>
    <mergeCell ref="B22:C22"/>
    <mergeCell ref="B38:C38"/>
    <mergeCell ref="B28:C28"/>
    <mergeCell ref="B34:C34"/>
    <mergeCell ref="B35:C35"/>
    <mergeCell ref="B31:C31"/>
    <mergeCell ref="A13:I13"/>
    <mergeCell ref="J1:K1"/>
    <mergeCell ref="C1:E1"/>
    <mergeCell ref="F1:H1"/>
    <mergeCell ref="C7:G7"/>
    <mergeCell ref="C3:G3"/>
    <mergeCell ref="C4:G4"/>
    <mergeCell ref="C5:G5"/>
    <mergeCell ref="C6:G6"/>
    <mergeCell ref="A8:I8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27008945</v>
      </c>
    </row>
    <row r="7" spans="2:5" ht="15">
      <c r="B7" s="81"/>
      <c r="C7" s="82"/>
      <c r="D7" s="4" t="s">
        <v>16</v>
      </c>
      <c r="E7" s="5">
        <f>EAA!D18</f>
        <v>944607</v>
      </c>
    </row>
    <row r="8" spans="2:5" ht="15">
      <c r="B8" s="81"/>
      <c r="C8" s="82"/>
      <c r="D8" s="4" t="s">
        <v>17</v>
      </c>
      <c r="E8" s="5">
        <f>EAA!D19</f>
        <v>16353941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17302671</v>
      </c>
    </row>
    <row r="12" spans="2:5" ht="15">
      <c r="B12" s="81"/>
      <c r="C12" s="82"/>
      <c r="D12" s="3" t="s">
        <v>21</v>
      </c>
      <c r="E12" s="5">
        <f>EAA!D23</f>
        <v>-7592274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826882630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656953499</v>
      </c>
    </row>
    <row r="18" spans="2:5" ht="15">
      <c r="B18" s="81"/>
      <c r="C18" s="82"/>
      <c r="D18" s="4" t="s">
        <v>27</v>
      </c>
      <c r="E18" s="5">
        <f>EAA!D31</f>
        <v>278841642</v>
      </c>
    </row>
    <row r="19" spans="2:5" ht="15">
      <c r="B19" s="81"/>
      <c r="C19" s="82"/>
      <c r="D19" s="4" t="s">
        <v>28</v>
      </c>
      <c r="E19" s="5">
        <f>EAA!D32</f>
        <v>238212</v>
      </c>
    </row>
    <row r="20" spans="2:5" ht="15">
      <c r="B20" s="81"/>
      <c r="C20" s="82"/>
      <c r="D20" s="4" t="s">
        <v>29</v>
      </c>
      <c r="E20" s="5">
        <f>EAA!D33</f>
        <v>-109150723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853891575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817494391.66</v>
      </c>
    </row>
    <row r="26" spans="2:5" ht="15">
      <c r="B26" s="81"/>
      <c r="C26" s="82"/>
      <c r="D26" s="4" t="s">
        <v>16</v>
      </c>
      <c r="E26" s="5">
        <f>EAA!E18</f>
        <v>122831470</v>
      </c>
    </row>
    <row r="27" spans="2:5" ht="15">
      <c r="B27" s="81"/>
      <c r="C27" s="82"/>
      <c r="D27" s="4" t="s">
        <v>17</v>
      </c>
      <c r="E27" s="5">
        <f>EAA!E19</f>
        <v>674143776.66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13584162</v>
      </c>
    </row>
    <row r="31" spans="2:5" ht="15">
      <c r="B31" s="81"/>
      <c r="C31" s="82"/>
      <c r="D31" s="3" t="s">
        <v>21</v>
      </c>
      <c r="E31" s="5">
        <f>EAA!E23</f>
        <v>6934983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32018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0</v>
      </c>
    </row>
    <row r="37" spans="2:5" ht="15">
      <c r="B37" s="81"/>
      <c r="C37" s="82"/>
      <c r="D37" s="4" t="s">
        <v>27</v>
      </c>
      <c r="E37" s="5">
        <f>EAA!E31</f>
        <v>0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32018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817526409.66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826650469</v>
      </c>
    </row>
    <row r="45" spans="2:5" ht="15">
      <c r="B45" s="81"/>
      <c r="C45" s="82"/>
      <c r="D45" s="4" t="s">
        <v>16</v>
      </c>
      <c r="E45" s="5">
        <f>EAA!F18</f>
        <v>121225460</v>
      </c>
    </row>
    <row r="46" spans="2:5" ht="15">
      <c r="B46" s="81"/>
      <c r="C46" s="82"/>
      <c r="D46" s="4" t="s">
        <v>17</v>
      </c>
      <c r="E46" s="5">
        <f>EAA!F19</f>
        <v>678250297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27174712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57116686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142306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56974380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883767155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17852867.659999967</v>
      </c>
    </row>
    <row r="64" spans="2:5" ht="15">
      <c r="B64" s="84"/>
      <c r="C64" s="82"/>
      <c r="D64" s="4" t="s">
        <v>16</v>
      </c>
      <c r="E64" s="5">
        <f>EAA!G18</f>
        <v>2550617</v>
      </c>
    </row>
    <row r="65" spans="2:5" ht="15">
      <c r="B65" s="84"/>
      <c r="C65" s="82"/>
      <c r="D65" s="4" t="s">
        <v>17</v>
      </c>
      <c r="E65" s="5">
        <f>EAA!G19</f>
        <v>12247420.659999967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3712121</v>
      </c>
    </row>
    <row r="69" spans="2:5" ht="15">
      <c r="B69" s="84"/>
      <c r="C69" s="82"/>
      <c r="D69" s="3" t="s">
        <v>21</v>
      </c>
      <c r="E69" s="5">
        <f>EAA!G23</f>
        <v>-657291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769797962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656953499</v>
      </c>
    </row>
    <row r="75" spans="2:5" ht="15">
      <c r="B75" s="84"/>
      <c r="C75" s="82"/>
      <c r="D75" s="4" t="s">
        <v>27</v>
      </c>
      <c r="E75" s="5">
        <f>EAA!G31</f>
        <v>278699336</v>
      </c>
    </row>
    <row r="76" spans="2:5" ht="15">
      <c r="B76" s="84"/>
      <c r="C76" s="82"/>
      <c r="D76" s="4" t="s">
        <v>28</v>
      </c>
      <c r="E76" s="5">
        <f>EAA!G32</f>
        <v>238212</v>
      </c>
    </row>
    <row r="77" spans="2:5" ht="15">
      <c r="B77" s="84"/>
      <c r="C77" s="82"/>
      <c r="D77" s="4" t="s">
        <v>29</v>
      </c>
      <c r="E77" s="5">
        <f>EAA!G33</f>
        <v>-166093085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787650829.66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-9156077.340000033</v>
      </c>
    </row>
    <row r="83" spans="2:5" ht="15">
      <c r="B83" s="84"/>
      <c r="C83" s="82"/>
      <c r="D83" s="4" t="s">
        <v>16</v>
      </c>
      <c r="E83" s="5">
        <f>EAA!H18</f>
        <v>1606010</v>
      </c>
    </row>
    <row r="84" spans="2:5" ht="15">
      <c r="B84" s="84"/>
      <c r="C84" s="82"/>
      <c r="D84" s="4" t="s">
        <v>17</v>
      </c>
      <c r="E84" s="5">
        <f>EAA!H19</f>
        <v>-4106520.3400000334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-13590550</v>
      </c>
    </row>
    <row r="88" spans="2:5" ht="15">
      <c r="B88" s="84"/>
      <c r="C88" s="82"/>
      <c r="D88" s="3" t="s">
        <v>21</v>
      </c>
      <c r="E88" s="5">
        <f>EAA!H23</f>
        <v>6934983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-57084668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0</v>
      </c>
    </row>
    <row r="94" spans="2:5" ht="15">
      <c r="B94" s="84"/>
      <c r="C94" s="82"/>
      <c r="D94" s="4" t="s">
        <v>27</v>
      </c>
      <c r="E94" s="5">
        <f>EAA!H31</f>
        <v>-142306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-56942362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-66240745.34000003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82:B99"/>
    <mergeCell ref="C82:C100"/>
    <mergeCell ref="C25:C43"/>
    <mergeCell ref="B25:B43"/>
    <mergeCell ref="B63:B81"/>
    <mergeCell ref="C63:C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DEL ACTIVO</dc:title>
  <dc:subject/>
  <dc:creator>teresita_quezada</dc:creator>
  <cp:keywords/>
  <dc:description/>
  <cp:lastModifiedBy>Raymundo Zaith Rosas Rios</cp:lastModifiedBy>
  <cp:lastPrinted>2014-02-14T16:28:54Z</cp:lastPrinted>
  <dcterms:created xsi:type="dcterms:W3CDTF">2014-01-27T18:04:15Z</dcterms:created>
  <dcterms:modified xsi:type="dcterms:W3CDTF">2014-03-21T01:50:49Z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