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<sst xmlns="http://schemas.openxmlformats.org/spreadsheetml/2006/main" count="157" uniqueCount="53">
  <si>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</si>
  <si>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</si>
  <si>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</si>
  <si>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</si>
  <si>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</si>
  <si>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</si>
  <si>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</si>
  <si>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</si>
  <si>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</si>
  <si>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</si>
  <si>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</si>
  <si>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</si>
  <si>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</si>
  <si>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</si>
  <si>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</si>
  <si>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</si>
  <si>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</si>
  <si>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</si>
  <si>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</si>
  <si>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</si>
  <si>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</si>
  <si>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</si>
  <si>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</si>
  <si>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</si>
  <si>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</si>
  <si>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</si>
  <si>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</si>
  <si>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</si>
  <si>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</si>
  <si>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</si>
  <si>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</si>
  <si>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</si>
  <si>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</si>
  <si>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</si>
  <si>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</si>
  <si>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</si>
  <si>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</si>
  <si>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</si>
  <si>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</si>
  <si>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</si>
  <si>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</si>
  <si>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</si>
  <si>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</si>
  <si>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</si>
  <si>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</si>
  <si>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</si>
  <si>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</si>
  <si>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</si>
  <si>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DIRECTOR DE ADMINISTRACIÓN</t>
  </si>
  <si>
    <t>L.C. ARMANDO ACEVEDO VALADEZ</t>
  </si>
  <si>
    <t>SUBDIRECTOR DE FINANZAS</t>
  </si>
  <si>
    <t>INSTITUTO NACIONAL DE CARDIOLOGÍA "IGNACIO CHÁVEZ"</t>
  </si>
  <si>
    <t>C.P. FRANCISCO JAVIER LÓPEZ BÁRCENAS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</si>
</sst>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 vertical="top" wrapText="1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4">
      <selection activeCell="E20" sqref="E20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51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121353325</v>
      </c>
      <c r="E16" s="31">
        <f>SUM(E18:E24)</f>
        <v>11444484260</v>
      </c>
      <c r="F16" s="31">
        <f>SUM(F18:F24)</f>
        <v>11416385956</v>
      </c>
      <c r="G16" s="31">
        <f>D16+E16-F16</f>
        <v>149451629</v>
      </c>
      <c r="H16" s="31">
        <f>G16-D16</f>
        <v>28098304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42626210</v>
      </c>
      <c r="E18" s="37">
        <f>9076503+5353281554+4403945009+17632821</f>
        <v>9783935887</v>
      </c>
      <c r="F18" s="37">
        <f>9041238+5317745836+4400344354+17727044</f>
        <v>9744858472</v>
      </c>
      <c r="G18" s="38">
        <f>D18+E18-F18</f>
        <v>81703625</v>
      </c>
      <c r="H18" s="38">
        <f>G18-D18</f>
        <v>39077415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119700987</v>
      </c>
      <c r="E19" s="37">
        <f>1340537355-13718000</f>
        <v>1326819355</v>
      </c>
      <c r="F19" s="37">
        <f>368615572+967973191</f>
        <v>1336588763</v>
      </c>
      <c r="G19" s="38">
        <f aca="true" t="shared" si="0" ref="G19:G24">D19+E19-F19</f>
        <v>109931579</v>
      </c>
      <c r="H19" s="38">
        <f aca="true" t="shared" si="1" ref="H19:H24">G19-D19</f>
        <v>-9769408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34610349</v>
      </c>
      <c r="E22" s="37">
        <v>328231755</v>
      </c>
      <c r="F22" s="37">
        <v>327399073</v>
      </c>
      <c r="G22" s="38">
        <f t="shared" si="0"/>
        <v>35443031</v>
      </c>
      <c r="H22" s="38">
        <f t="shared" si="1"/>
        <v>832682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-75584221</v>
      </c>
      <c r="E23" s="37">
        <v>5497263</v>
      </c>
      <c r="F23" s="37">
        <f>7418253+121395</f>
        <v>7539648</v>
      </c>
      <c r="G23" s="38">
        <f t="shared" si="0"/>
        <v>-77626606</v>
      </c>
      <c r="H23" s="38">
        <f t="shared" si="1"/>
        <v>-2042385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400850823</v>
      </c>
      <c r="E26" s="31">
        <f>SUM(E28:E36)</f>
        <v>68110165</v>
      </c>
      <c r="F26" s="31">
        <f>SUM(F28:F36)</f>
        <v>68188822</v>
      </c>
      <c r="G26" s="31">
        <f>D26+E26-F26</f>
        <v>400772166</v>
      </c>
      <c r="H26" s="31">
        <f>G26-D26</f>
        <v>-78657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f>65118730+886704117</f>
        <v>951822847</v>
      </c>
      <c r="E30" s="37">
        <v>0</v>
      </c>
      <c r="F30" s="37">
        <v>0</v>
      </c>
      <c r="G30" s="38">
        <f t="shared" si="2"/>
        <v>951822847</v>
      </c>
      <c r="H30" s="38">
        <f t="shared" si="3"/>
        <v>0</v>
      </c>
      <c r="I30" s="35"/>
    </row>
    <row r="31" spans="1:9" ht="19.5" customHeight="1">
      <c r="A31" s="33"/>
      <c r="B31" s="77" t="s">
        <v>27</v>
      </c>
      <c r="C31" s="77"/>
      <c r="D31" s="37">
        <f>63560858+771034975+1598965</f>
        <v>836194798</v>
      </c>
      <c r="E31" s="37">
        <f>-32062+15789651+1</f>
        <v>15757590</v>
      </c>
      <c r="F31" s="37">
        <f>357847+4997161</f>
        <v>5355008</v>
      </c>
      <c r="G31" s="38">
        <f t="shared" si="2"/>
        <v>846597380</v>
      </c>
      <c r="H31" s="38">
        <f t="shared" si="3"/>
        <v>10402582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f>-760402142-626766680</f>
        <v>-1387168822</v>
      </c>
      <c r="E33" s="37">
        <v>5355008</v>
      </c>
      <c r="F33" s="37">
        <v>62833814</v>
      </c>
      <c r="G33" s="38">
        <f t="shared" si="2"/>
        <v>-1444647628</v>
      </c>
      <c r="H33" s="38">
        <f t="shared" si="3"/>
        <v>-57478806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46997567</v>
      </c>
      <c r="F34" s="37">
        <v>0</v>
      </c>
      <c r="G34" s="38">
        <f t="shared" si="2"/>
        <v>46997567</v>
      </c>
      <c r="H34" s="38">
        <f t="shared" si="3"/>
        <v>46997567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2000</v>
      </c>
      <c r="E36" s="37">
        <v>0</v>
      </c>
      <c r="F36" s="37">
        <v>0</v>
      </c>
      <c r="G36" s="38">
        <f t="shared" si="2"/>
        <v>2000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522204148</v>
      </c>
      <c r="E38" s="31">
        <f>E16+E26</f>
        <v>11512594425</v>
      </c>
      <c r="F38" s="31">
        <f>F16+F26</f>
        <v>11484574778</v>
      </c>
      <c r="G38" s="31">
        <f>G16+G26</f>
        <v>550223795</v>
      </c>
      <c r="H38" s="31">
        <f>H16+H26</f>
        <v>28019647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4" t="s">
        <v>47</v>
      </c>
      <c r="C41" s="64"/>
      <c r="D41" s="64"/>
      <c r="E41" s="64"/>
      <c r="F41" s="64"/>
      <c r="G41" s="64"/>
      <c r="H41" s="64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6" t="s">
        <v>49</v>
      </c>
      <c r="C44" s="66"/>
      <c r="D44" s="13"/>
      <c r="E44" s="66" t="s">
        <v>52</v>
      </c>
      <c r="F44" s="66"/>
      <c r="G44" s="66"/>
      <c r="H44" s="66"/>
      <c r="I44" s="24"/>
      <c r="J44" s="15"/>
      <c r="P44" s="15"/>
      <c r="Q44" s="15"/>
    </row>
    <row r="45" spans="1:17" ht="13.5" customHeight="1">
      <c r="A45" s="15"/>
      <c r="B45" s="65" t="s">
        <v>50</v>
      </c>
      <c r="C45" s="65"/>
      <c r="D45" s="45"/>
      <c r="E45" s="65" t="s">
        <v>48</v>
      </c>
      <c r="F45" s="65"/>
      <c r="G45" s="65"/>
      <c r="H45" s="65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3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41:H41"/>
    <mergeCell ref="B45:C45"/>
    <mergeCell ref="B44:C44"/>
    <mergeCell ref="E43:H43"/>
    <mergeCell ref="B43:C43"/>
    <mergeCell ref="E44:F44"/>
    <mergeCell ref="G44:H44"/>
    <mergeCell ref="E45:F45"/>
    <mergeCell ref="G45:H45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121353325</v>
      </c>
    </row>
    <row r="7" spans="2:5" ht="15">
      <c r="B7" s="81"/>
      <c r="C7" s="82"/>
      <c r="D7" s="4" t="s">
        <v>16</v>
      </c>
      <c r="E7" s="5">
        <f>EAA!D18</f>
        <v>42626210</v>
      </c>
    </row>
    <row r="8" spans="2:5" ht="15">
      <c r="B8" s="81"/>
      <c r="C8" s="82"/>
      <c r="D8" s="4" t="s">
        <v>17</v>
      </c>
      <c r="E8" s="5">
        <f>EAA!D19</f>
        <v>119700987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34610349</v>
      </c>
    </row>
    <row r="12" spans="2:5" ht="15">
      <c r="B12" s="81"/>
      <c r="C12" s="82"/>
      <c r="D12" s="3" t="s">
        <v>21</v>
      </c>
      <c r="E12" s="5">
        <f>EAA!D23</f>
        <v>-75584221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400850823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951822847</v>
      </c>
    </row>
    <row r="18" spans="2:5" ht="15">
      <c r="B18" s="81"/>
      <c r="C18" s="82"/>
      <c r="D18" s="4" t="s">
        <v>27</v>
      </c>
      <c r="E18" s="5">
        <f>EAA!D31</f>
        <v>836194798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-1387168822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2000</v>
      </c>
    </row>
    <row r="24" spans="2:5" ht="15">
      <c r="B24" s="81"/>
      <c r="C24" s="82"/>
      <c r="D24" s="1" t="s">
        <v>33</v>
      </c>
      <c r="E24" s="2">
        <f>EAA!D38</f>
        <v>522204148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11444484260</v>
      </c>
    </row>
    <row r="26" spans="2:5" ht="15">
      <c r="B26" s="81"/>
      <c r="C26" s="82"/>
      <c r="D26" s="4" t="s">
        <v>16</v>
      </c>
      <c r="E26" s="5">
        <f>EAA!E18</f>
        <v>9783935887</v>
      </c>
    </row>
    <row r="27" spans="2:5" ht="15">
      <c r="B27" s="81"/>
      <c r="C27" s="82"/>
      <c r="D27" s="4" t="s">
        <v>17</v>
      </c>
      <c r="E27" s="5">
        <f>EAA!E19</f>
        <v>1326819355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328231755</v>
      </c>
    </row>
    <row r="31" spans="2:5" ht="15">
      <c r="B31" s="81"/>
      <c r="C31" s="82"/>
      <c r="D31" s="3" t="s">
        <v>21</v>
      </c>
      <c r="E31" s="5">
        <f>EAA!E23</f>
        <v>5497263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68110165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15757590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5355008</v>
      </c>
    </row>
    <row r="40" spans="2:5" ht="15">
      <c r="B40" s="81"/>
      <c r="C40" s="82"/>
      <c r="D40" s="4" t="s">
        <v>30</v>
      </c>
      <c r="E40" s="5">
        <f>EAA!E34</f>
        <v>46997567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11512594425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11416385956</v>
      </c>
    </row>
    <row r="45" spans="2:5" ht="15">
      <c r="B45" s="81"/>
      <c r="C45" s="82"/>
      <c r="D45" s="4" t="s">
        <v>16</v>
      </c>
      <c r="E45" s="5">
        <f>EAA!F18</f>
        <v>9744858472</v>
      </c>
    </row>
    <row r="46" spans="2:5" ht="15">
      <c r="B46" s="81"/>
      <c r="C46" s="82"/>
      <c r="D46" s="4" t="s">
        <v>17</v>
      </c>
      <c r="E46" s="5">
        <f>EAA!F19</f>
        <v>1336588763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327399073</v>
      </c>
    </row>
    <row r="50" spans="2:5" ht="15">
      <c r="B50" s="81"/>
      <c r="C50" s="82"/>
      <c r="D50" s="3" t="s">
        <v>21</v>
      </c>
      <c r="E50" s="5">
        <f>EAA!F23</f>
        <v>7539648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68188822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5355008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62833814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11484574778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149451629</v>
      </c>
    </row>
    <row r="64" spans="2:5" ht="15">
      <c r="B64" s="84"/>
      <c r="C64" s="82"/>
      <c r="D64" s="4" t="s">
        <v>16</v>
      </c>
      <c r="E64" s="5">
        <f>EAA!G18</f>
        <v>81703625</v>
      </c>
    </row>
    <row r="65" spans="2:5" ht="15">
      <c r="B65" s="84"/>
      <c r="C65" s="82"/>
      <c r="D65" s="4" t="s">
        <v>17</v>
      </c>
      <c r="E65" s="5">
        <f>EAA!G19</f>
        <v>109931579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35443031</v>
      </c>
    </row>
    <row r="69" spans="2:5" ht="15">
      <c r="B69" s="84"/>
      <c r="C69" s="82"/>
      <c r="D69" s="3" t="s">
        <v>21</v>
      </c>
      <c r="E69" s="5">
        <f>EAA!G23</f>
        <v>-77626606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400772166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951822847</v>
      </c>
    </row>
    <row r="75" spans="2:5" ht="15">
      <c r="B75" s="84"/>
      <c r="C75" s="82"/>
      <c r="D75" s="4" t="s">
        <v>27</v>
      </c>
      <c r="E75" s="5">
        <f>EAA!G31</f>
        <v>846597380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-1444647628</v>
      </c>
    </row>
    <row r="78" spans="2:5" ht="15">
      <c r="B78" s="84"/>
      <c r="C78" s="82"/>
      <c r="D78" s="4" t="s">
        <v>30</v>
      </c>
      <c r="E78" s="5">
        <f>EAA!G34</f>
        <v>46997567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2000</v>
      </c>
    </row>
    <row r="81" spans="2:5" ht="15">
      <c r="B81" s="84"/>
      <c r="C81" s="82"/>
      <c r="D81" s="1" t="s">
        <v>33</v>
      </c>
      <c r="E81" s="2">
        <f>EAA!G38</f>
        <v>550223795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28098304</v>
      </c>
    </row>
    <row r="83" spans="2:5" ht="15">
      <c r="B83" s="84"/>
      <c r="C83" s="82"/>
      <c r="D83" s="4" t="s">
        <v>16</v>
      </c>
      <c r="E83" s="5">
        <f>EAA!H18</f>
        <v>39077415</v>
      </c>
    </row>
    <row r="84" spans="2:5" ht="15">
      <c r="B84" s="84"/>
      <c r="C84" s="82"/>
      <c r="D84" s="4" t="s">
        <v>17</v>
      </c>
      <c r="E84" s="5">
        <f>EAA!H19</f>
        <v>-9769408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832682</v>
      </c>
    </row>
    <row r="88" spans="2:5" ht="15">
      <c r="B88" s="84"/>
      <c r="C88" s="82"/>
      <c r="D88" s="3" t="s">
        <v>21</v>
      </c>
      <c r="E88" s="5">
        <f>EAA!H23</f>
        <v>-2042385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-78657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0</v>
      </c>
    </row>
    <row r="94" spans="2:5" ht="15">
      <c r="B94" s="84"/>
      <c r="C94" s="82"/>
      <c r="D94" s="4" t="s">
        <v>27</v>
      </c>
      <c r="E94" s="5">
        <f>EAA!H31</f>
        <v>10402582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-57478806</v>
      </c>
    </row>
    <row r="97" spans="2:5" ht="15">
      <c r="B97" s="84"/>
      <c r="C97" s="82"/>
      <c r="D97" s="4" t="s">
        <v>30</v>
      </c>
      <c r="E97" s="5">
        <f>EAA!H34</f>
        <v>46997567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28019647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2014-03-11T17:31:54Z</cp:lastPrinted>
  <dcterms:created xsi:type="dcterms:W3CDTF">2014-01-27T18:04:15Z</dcterms:created>
  <dcterms:modified xsi:type="dcterms:W3CDTF">2014-04-02T16:29:10Z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