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440" windowHeight="11535" tabRatio="371" activeTab="0"/>
  </bookViews>
  <sheets>
    <sheet name="MASCRILLA PP" sheetId="1" r:id="rId1"/>
  </sheets>
  <definedNames>
    <definedName name="_Fill" hidden="1">#REF!</definedName>
    <definedName name="A_impresión_IM">#REF!</definedName>
    <definedName name="_xlnm.Print_Area" localSheetId="0">'MASCRILLA PP'!$A$1:$U$100</definedName>
    <definedName name="DIFERENCIAS">#N/A</definedName>
    <definedName name="FORM" localSheetId="0">'MASCRILLA PP'!$A$100</definedName>
    <definedName name="FORM">#REF!</definedName>
    <definedName name="MASCARILLA">#REF!</definedName>
    <definedName name="_xlnm.Print_Titles" localSheetId="0">'MASCRILLA PP'!$1:$12</definedName>
    <definedName name="VARIABLES">#N/A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C3AP400</t>
        </r>
      </text>
    </comment>
  </commentList>
</comments>
</file>

<file path=xl/sharedStrings.xml><?xml version="1.0" encoding="utf-8"?>
<sst xmlns="http://schemas.openxmlformats.org/spreadsheetml/2006/main" count="185" uniqueCount="54">
  <si>
    <t>(Pesos)</t>
  </si>
  <si>
    <t>G A S T O    C O R R I E N T E</t>
  </si>
  <si>
    <t>G A S T O   D E   I N V E R S I Ó N</t>
  </si>
  <si>
    <t>TOTAL</t>
  </si>
  <si>
    <t>Suma</t>
  </si>
  <si>
    <t>Inversión</t>
  </si>
  <si>
    <t>Total</t>
  </si>
  <si>
    <t>Corriente</t>
  </si>
  <si>
    <t>*</t>
  </si>
  <si>
    <t>CUENTA DE LA HACIENDA PÚBLICA FEDERAL DE 2013</t>
  </si>
  <si>
    <t>Servicios Personales</t>
  </si>
  <si>
    <t xml:space="preserve"> </t>
  </si>
  <si>
    <t>Subsidios</t>
  </si>
  <si>
    <t>DENOMINACIÓN</t>
  </si>
  <si>
    <t>PROGRAMA PRESUPESTARIO</t>
  </si>
  <si>
    <t>Tipo</t>
  </si>
  <si>
    <t>Grupo</t>
  </si>
  <si>
    <t>Modalidad</t>
  </si>
  <si>
    <t>Programa</t>
  </si>
  <si>
    <t>Gasto de Operación</t>
  </si>
  <si>
    <t xml:space="preserve">Otros de     Corriente  </t>
  </si>
  <si>
    <t>Inversión       Física</t>
  </si>
  <si>
    <t>Otros de        Inversión</t>
  </si>
  <si>
    <t>Estructura</t>
  </si>
  <si>
    <t>Porcentual</t>
  </si>
  <si>
    <t>GASTO POR CATEGORÍA PROGRAMÁTICA</t>
  </si>
  <si>
    <t>PROGRAMAS FEDERALES</t>
  </si>
  <si>
    <t>TOTAL APROBADO</t>
  </si>
  <si>
    <t>TOTAL MODIFICADO</t>
  </si>
  <si>
    <t>TOTAL DEVENGADO</t>
  </si>
  <si>
    <t>TOTAL PAGADO</t>
  </si>
  <si>
    <t>Porcentaje Pag/Aprob</t>
  </si>
  <si>
    <t>Porcentaje Pag/Modif</t>
  </si>
  <si>
    <t>Desempeño de las Funciones</t>
  </si>
  <si>
    <t>Aprobado</t>
  </si>
  <si>
    <t>Modificado</t>
  </si>
  <si>
    <t>Devengado</t>
  </si>
  <si>
    <t>Pagado</t>
  </si>
  <si>
    <t>E</t>
  </si>
  <si>
    <t>Prestación de Servicios Públicos</t>
  </si>
  <si>
    <t>Administrativos y de Apoyo</t>
  </si>
  <si>
    <t>M</t>
  </si>
  <si>
    <t>Actividades de apoyo administrativo</t>
  </si>
  <si>
    <t>O</t>
  </si>
  <si>
    <t>Apoyo a la función pública y al mejoramiento de la gestión</t>
  </si>
  <si>
    <t>Apoyo a la Función Pública y Buen Gobierno</t>
  </si>
  <si>
    <t>Programa de Escrituración</t>
  </si>
  <si>
    <t>Programa de Otorgamiento de Crédito (Fondo Nacional de Garantías a la Vicienda Popular)</t>
  </si>
  <si>
    <t>S</t>
  </si>
  <si>
    <t>Sujetos a Reglas de Operación</t>
  </si>
  <si>
    <t>Programa Vivienda Digna</t>
  </si>
  <si>
    <t>Programa de Vivienda Rural</t>
  </si>
  <si>
    <t>QIQ FIDEICOMISO FONDO NACIONAL DE HABITACIONES POPULARES</t>
  </si>
  <si>
    <t>Fuente: La entidad paraestatal.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</si>
</sst>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h:mm"/>
    <numFmt numFmtId="166" formatCode="0#"/>
    <numFmt numFmtId="167" formatCode="00#"/>
    <numFmt numFmtId="168" formatCode="\ ###\ ###\ ###\ ###\ ##0"/>
    <numFmt numFmtId="169" formatCode="0.0"/>
    <numFmt numFmtId="170" formatCode="###\ ###\ ###\ ##0_);\(###\ ###\ ###\ ##0\)"/>
    <numFmt numFmtId="171" formatCode="_-[$€-2]* #,##0.00_-;\-[$€-2]* #,##0.00_-;_-[$€-2]* &quot;-&quot;??_-"/>
    <numFmt numFmtId="172" formatCode="#\ ###\ ##0.0_);\(#\ ###\ ##0.0\)"/>
    <numFmt numFmtId="173" formatCode="#,###.0_);\(#,###.0\)"/>
    <numFmt numFmtId="174" formatCode="#,##0_);\(#,##0\)"/>
    <numFmt numFmtId="175" formatCode="00"/>
    <numFmt numFmtId="176" formatCode="#,##0.0"/>
    <numFmt numFmtId="177" formatCode="#"/>
    <numFmt numFmtId="178" formatCode="#,##0.0__"/>
    <numFmt numFmtId="179" formatCode="###\ ###\ ###\ ##0__"/>
    <numFmt numFmtId="180" formatCode="_-* #,##0_-;\-* #,##0_-;_-* &quot;-&quot;??_-;_-@_-"/>
    <numFmt numFmtId="181" formatCode="_-* #,##0.0_-;\-* #,##0.0_-;_-* &quot;-&quot;??_-;_-@_-"/>
    <numFmt numFmtId="182" formatCode="###.0"/>
    <numFmt numFmtId="183" formatCode="[$-80A]dddd\,\ d&quot; de &quot;mmmm&quot; de &quot;yyyy"/>
    <numFmt numFmtId="184" formatCode="[$-80A]hh:mm:ss\ AM/PM"/>
    <numFmt numFmtId="185" formatCode="#,##0.00_ ;[Red]\-#,##0.00\ "/>
    <numFmt numFmtId="186" formatCode="#,##0.0_ ;[Red]\-#,##0.0\ "/>
  </numFmts>
  <fonts count="50">
    <font>
      <sz val="18"/>
      <name val="Arial"/>
      <family val="0"/>
    </font>
    <font>
      <sz val="11"/>
      <color indexed="8"/>
      <name val="Calibri"/>
      <family val="2"/>
    </font>
    <font>
      <sz val="20"/>
      <name val="Arial"/>
      <family val="2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23.5"/>
      <name val="Soberana Sans"/>
      <family val="3"/>
    </font>
    <font>
      <sz val="20"/>
      <color indexed="8"/>
      <name val="Arial"/>
      <family val="2"/>
    </font>
    <font>
      <sz val="19"/>
      <name val="Soberana Sans"/>
      <family val="3"/>
    </font>
    <font>
      <sz val="19"/>
      <color indexed="8"/>
      <name val="Soberana Sans"/>
      <family val="3"/>
    </font>
    <font>
      <sz val="20"/>
      <name val="Soberana Sans"/>
      <family val="3"/>
    </font>
    <font>
      <sz val="20"/>
      <color indexed="8"/>
      <name val="Soberana Sans"/>
      <family val="3"/>
    </font>
    <font>
      <sz val="23.5"/>
      <color indexed="9"/>
      <name val="Soberana Sans"/>
      <family val="3"/>
    </font>
    <font>
      <sz val="23"/>
      <color indexed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 style="thin"/>
      <right/>
      <top style="thin"/>
      <bottom/>
    </border>
    <border>
      <left/>
      <right style="thin">
        <color indexed="8"/>
      </right>
      <top style="thin"/>
      <bottom/>
    </border>
    <border>
      <left style="thin"/>
      <right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/>
    </border>
    <border>
      <left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/>
      <top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10">
    <xf numFmtId="0" fontId="0" fillId="0" borderId="0" xfId="0" applyAlignment="1">
      <alignment/>
    </xf>
    <xf numFmtId="164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0" fontId="14" fillId="33" borderId="11" xfId="0" applyFont="1" applyFill="1" applyBorder="1" applyAlignment="1">
      <alignment vertical="center"/>
    </xf>
    <xf numFmtId="0" fontId="14" fillId="33" borderId="12" xfId="0" applyFont="1" applyFill="1" applyBorder="1" applyAlignment="1">
      <alignment vertical="center"/>
    </xf>
    <xf numFmtId="0" fontId="14" fillId="33" borderId="13" xfId="0" applyFont="1" applyFill="1" applyBorder="1" applyAlignment="1">
      <alignment vertical="center"/>
    </xf>
    <xf numFmtId="0" fontId="14" fillId="33" borderId="1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14" fillId="33" borderId="0" xfId="0" applyNumberFormat="1" applyFont="1" applyFill="1" applyBorder="1" applyAlignment="1">
      <alignment horizontal="left" vertical="center"/>
    </xf>
    <xf numFmtId="164" fontId="14" fillId="33" borderId="10" xfId="0" applyNumberFormat="1" applyFont="1" applyFill="1" applyBorder="1" applyAlignment="1">
      <alignment horizontal="left" vertical="center"/>
    </xf>
    <xf numFmtId="0" fontId="14" fillId="33" borderId="0" xfId="0" applyNumberFormat="1" applyFont="1" applyFill="1" applyBorder="1" applyAlignment="1">
      <alignment horizontal="left" vertical="top"/>
    </xf>
    <xf numFmtId="0" fontId="14" fillId="33" borderId="10" xfId="0" applyFont="1" applyFill="1" applyBorder="1" applyAlignment="1">
      <alignment horizontal="left" vertical="top" wrapText="1"/>
    </xf>
    <xf numFmtId="0" fontId="14" fillId="33" borderId="14" xfId="0" applyFont="1" applyFill="1" applyBorder="1" applyAlignment="1">
      <alignment horizontal="left" vertical="top"/>
    </xf>
    <xf numFmtId="0" fontId="14" fillId="33" borderId="15" xfId="0" applyFont="1" applyFill="1" applyBorder="1" applyAlignment="1">
      <alignment horizontal="left" vertical="top" wrapText="1"/>
    </xf>
    <xf numFmtId="178" fontId="0" fillId="0" borderId="0" xfId="0" applyNumberFormat="1" applyAlignment="1">
      <alignment/>
    </xf>
    <xf numFmtId="178" fontId="9" fillId="0" borderId="0" xfId="0" applyNumberFormat="1" applyFont="1" applyFill="1" applyAlignment="1">
      <alignment vertical="center"/>
    </xf>
    <xf numFmtId="164" fontId="8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178" fontId="12" fillId="0" borderId="0" xfId="0" applyNumberFormat="1" applyFont="1" applyAlignment="1">
      <alignment/>
    </xf>
    <xf numFmtId="0" fontId="12" fillId="0" borderId="0" xfId="0" applyFont="1" applyAlignment="1">
      <alignment vertical="top"/>
    </xf>
    <xf numFmtId="0" fontId="12" fillId="0" borderId="16" xfId="0" applyFont="1" applyBorder="1" applyAlignment="1">
      <alignment vertical="top"/>
    </xf>
    <xf numFmtId="177" fontId="12" fillId="0" borderId="17" xfId="0" applyNumberFormat="1" applyFont="1" applyFill="1" applyBorder="1" applyAlignment="1">
      <alignment horizontal="center" vertical="top"/>
    </xf>
    <xf numFmtId="167" fontId="12" fillId="0" borderId="17" xfId="0" applyNumberFormat="1" applyFont="1" applyFill="1" applyBorder="1" applyAlignment="1">
      <alignment horizontal="center" vertical="top"/>
    </xf>
    <xf numFmtId="177" fontId="12" fillId="0" borderId="18" xfId="0" applyNumberFormat="1" applyFont="1" applyFill="1" applyBorder="1" applyAlignment="1">
      <alignment horizontal="center" vertical="top"/>
    </xf>
    <xf numFmtId="167" fontId="12" fillId="0" borderId="18" xfId="0" applyNumberFormat="1" applyFont="1" applyFill="1" applyBorder="1" applyAlignment="1" quotePrefix="1">
      <alignment horizontal="center" vertical="top"/>
    </xf>
    <xf numFmtId="49" fontId="12" fillId="0" borderId="19" xfId="0" applyNumberFormat="1" applyFont="1" applyFill="1" applyBorder="1" applyAlignment="1">
      <alignment horizontal="left" vertical="top"/>
    </xf>
    <xf numFmtId="49" fontId="12" fillId="0" borderId="15" xfId="0" applyNumberFormat="1" applyFont="1" applyFill="1" applyBorder="1" applyAlignment="1">
      <alignment vertical="top"/>
    </xf>
    <xf numFmtId="178" fontId="11" fillId="0" borderId="20" xfId="0" applyNumberFormat="1" applyFont="1" applyFill="1" applyBorder="1" applyAlignment="1">
      <alignment vertical="top"/>
    </xf>
    <xf numFmtId="178" fontId="11" fillId="0" borderId="18" xfId="0" applyNumberFormat="1" applyFont="1" applyFill="1" applyBorder="1" applyAlignment="1">
      <alignment horizontal="right" vertical="top"/>
    </xf>
    <xf numFmtId="164" fontId="12" fillId="0" borderId="0" xfId="0" applyNumberFormat="1" applyFont="1" applyFill="1" applyAlignment="1">
      <alignment vertical="center"/>
    </xf>
    <xf numFmtId="164" fontId="12" fillId="0" borderId="0" xfId="0" applyNumberFormat="1" applyFont="1" applyFill="1" applyAlignment="1">
      <alignment horizontal="right" vertical="center"/>
    </xf>
    <xf numFmtId="164" fontId="8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top"/>
    </xf>
    <xf numFmtId="177" fontId="12" fillId="0" borderId="17" xfId="0" applyNumberFormat="1" applyFont="1" applyBorder="1" applyAlignment="1">
      <alignment horizontal="center" vertical="top"/>
    </xf>
    <xf numFmtId="167" fontId="12" fillId="0" borderId="17" xfId="0" applyNumberFormat="1" applyFont="1" applyBorder="1" applyAlignment="1">
      <alignment horizontal="center" vertical="top"/>
    </xf>
    <xf numFmtId="177" fontId="12" fillId="0" borderId="17" xfId="0" applyNumberFormat="1" applyFont="1" applyFill="1" applyBorder="1" applyAlignment="1">
      <alignment horizontal="center" vertical="top" wrapText="1"/>
    </xf>
    <xf numFmtId="177" fontId="12" fillId="0" borderId="17" xfId="0" applyNumberFormat="1" applyFont="1" applyBorder="1" applyAlignment="1">
      <alignment horizontal="center" vertical="top" wrapText="1"/>
    </xf>
    <xf numFmtId="167" fontId="12" fillId="0" borderId="17" xfId="0" applyNumberFormat="1" applyFont="1" applyBorder="1" applyAlignment="1">
      <alignment horizontal="center" vertical="top" wrapText="1"/>
    </xf>
    <xf numFmtId="167" fontId="12" fillId="0" borderId="21" xfId="0" applyNumberFormat="1" applyFont="1" applyBorder="1" applyAlignment="1">
      <alignment horizontal="center" vertical="top" wrapText="1"/>
    </xf>
    <xf numFmtId="177" fontId="12" fillId="0" borderId="0" xfId="0" applyNumberFormat="1" applyFont="1" applyAlignment="1">
      <alignment horizontal="center"/>
    </xf>
    <xf numFmtId="177" fontId="12" fillId="0" borderId="17" xfId="0" applyNumberFormat="1" applyFont="1" applyBorder="1" applyAlignment="1">
      <alignment horizontal="center"/>
    </xf>
    <xf numFmtId="167" fontId="12" fillId="0" borderId="21" xfId="0" applyNumberFormat="1" applyFont="1" applyFill="1" applyBorder="1" applyAlignment="1">
      <alignment horizontal="center" vertical="top"/>
    </xf>
    <xf numFmtId="0" fontId="12" fillId="0" borderId="0" xfId="0" applyFont="1" applyBorder="1" applyAlignment="1">
      <alignment horizontal="justify" vertical="top" wrapText="1"/>
    </xf>
    <xf numFmtId="49" fontId="12" fillId="0" borderId="0" xfId="0" applyNumberFormat="1" applyFont="1" applyFill="1" applyBorder="1" applyAlignment="1">
      <alignment horizontal="justify" vertical="top" wrapText="1"/>
    </xf>
    <xf numFmtId="49" fontId="13" fillId="0" borderId="19" xfId="0" applyNumberFormat="1" applyFont="1" applyFill="1" applyBorder="1" applyAlignment="1">
      <alignment vertical="top" wrapText="1"/>
    </xf>
    <xf numFmtId="3" fontId="11" fillId="0" borderId="18" xfId="0" applyNumberFormat="1" applyFont="1" applyFill="1" applyBorder="1" applyAlignment="1">
      <alignment vertical="top"/>
    </xf>
    <xf numFmtId="3" fontId="10" fillId="0" borderId="17" xfId="0" applyNumberFormat="1" applyFont="1" applyBorder="1" applyAlignment="1">
      <alignment/>
    </xf>
    <xf numFmtId="169" fontId="10" fillId="0" borderId="17" xfId="0" applyNumberFormat="1" applyFont="1" applyBorder="1" applyAlignment="1">
      <alignment/>
    </xf>
    <xf numFmtId="169" fontId="10" fillId="0" borderId="17" xfId="0" applyNumberFormat="1" applyFont="1" applyFill="1" applyBorder="1" applyAlignment="1">
      <alignment vertical="top"/>
    </xf>
    <xf numFmtId="182" fontId="10" fillId="0" borderId="17" xfId="0" applyNumberFormat="1" applyFont="1" applyBorder="1" applyAlignment="1">
      <alignment/>
    </xf>
    <xf numFmtId="49" fontId="12" fillId="0" borderId="0" xfId="0" applyNumberFormat="1" applyFont="1" applyFill="1" applyBorder="1" applyAlignment="1">
      <alignment horizontal="justify" vertical="center" wrapText="1"/>
    </xf>
    <xf numFmtId="177" fontId="12" fillId="0" borderId="0" xfId="0" applyNumberFormat="1" applyFont="1" applyAlignment="1">
      <alignment horizontal="center" vertical="top"/>
    </xf>
    <xf numFmtId="0" fontId="0" fillId="0" borderId="0" xfId="0" applyAlignment="1">
      <alignment vertical="center"/>
    </xf>
    <xf numFmtId="167" fontId="12" fillId="0" borderId="21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20" fontId="8" fillId="0" borderId="0" xfId="0" applyNumberFormat="1" applyFont="1" applyFill="1" applyAlignment="1">
      <alignment horizontal="center" vertical="center"/>
    </xf>
    <xf numFmtId="178" fontId="12" fillId="0" borderId="0" xfId="0" applyNumberFormat="1" applyFont="1" applyFill="1" applyAlignment="1">
      <alignment/>
    </xf>
    <xf numFmtId="177" fontId="12" fillId="0" borderId="17" xfId="0" applyNumberFormat="1" applyFont="1" applyFill="1" applyBorder="1" applyAlignment="1">
      <alignment horizontal="center"/>
    </xf>
    <xf numFmtId="178" fontId="12" fillId="0" borderId="0" xfId="0" applyNumberFormat="1" applyFont="1" applyFill="1" applyAlignment="1">
      <alignment vertical="center"/>
    </xf>
    <xf numFmtId="3" fontId="10" fillId="0" borderId="17" xfId="0" applyNumberFormat="1" applyFont="1" applyFill="1" applyBorder="1" applyAlignment="1">
      <alignment vertical="top"/>
    </xf>
    <xf numFmtId="178" fontId="10" fillId="0" borderId="22" xfId="0" applyNumberFormat="1" applyFont="1" applyFill="1" applyBorder="1" applyAlignment="1">
      <alignment vertical="top"/>
    </xf>
    <xf numFmtId="186" fontId="10" fillId="0" borderId="17" xfId="0" applyNumberFormat="1" applyFont="1" applyFill="1" applyBorder="1" applyAlignment="1">
      <alignment vertical="top"/>
    </xf>
    <xf numFmtId="182" fontId="10" fillId="0" borderId="17" xfId="0" applyNumberFormat="1" applyFont="1" applyBorder="1" applyAlignment="1">
      <alignment/>
    </xf>
    <xf numFmtId="3" fontId="10" fillId="0" borderId="10" xfId="0" applyNumberFormat="1" applyFont="1" applyFill="1" applyBorder="1" applyAlignment="1">
      <alignment vertical="top"/>
    </xf>
    <xf numFmtId="3" fontId="10" fillId="0" borderId="10" xfId="0" applyNumberFormat="1" applyFont="1" applyFill="1" applyBorder="1" applyAlignment="1">
      <alignment vertical="center"/>
    </xf>
    <xf numFmtId="3" fontId="10" fillId="0" borderId="17" xfId="0" applyNumberFormat="1" applyFont="1" applyFill="1" applyBorder="1" applyAlignment="1">
      <alignment vertical="center"/>
    </xf>
    <xf numFmtId="178" fontId="10" fillId="0" borderId="22" xfId="0" applyNumberFormat="1" applyFont="1" applyFill="1" applyBorder="1" applyAlignment="1">
      <alignment vertical="center"/>
    </xf>
    <xf numFmtId="164" fontId="8" fillId="0" borderId="0" xfId="0" applyNumberFormat="1" applyFont="1" applyFill="1" applyAlignment="1">
      <alignment horizontal="center" vertical="center" wrapText="1"/>
    </xf>
    <xf numFmtId="164" fontId="14" fillId="33" borderId="23" xfId="0" applyNumberFormat="1" applyFont="1" applyFill="1" applyBorder="1" applyAlignment="1">
      <alignment horizontal="center" vertical="center" wrapText="1"/>
    </xf>
    <xf numFmtId="164" fontId="14" fillId="33" borderId="17" xfId="0" applyNumberFormat="1" applyFont="1" applyFill="1" applyBorder="1" applyAlignment="1">
      <alignment horizontal="center" vertical="center" wrapText="1"/>
    </xf>
    <xf numFmtId="164" fontId="14" fillId="33" borderId="18" xfId="0" applyNumberFormat="1" applyFont="1" applyFill="1" applyBorder="1" applyAlignment="1">
      <alignment horizontal="center" vertical="center" wrapText="1"/>
    </xf>
    <xf numFmtId="164" fontId="14" fillId="33" borderId="24" xfId="0" applyNumberFormat="1" applyFont="1" applyFill="1" applyBorder="1" applyAlignment="1">
      <alignment horizontal="center" vertical="top" wrapText="1"/>
    </xf>
    <xf numFmtId="164" fontId="14" fillId="33" borderId="25" xfId="0" applyNumberFormat="1" applyFont="1" applyFill="1" applyBorder="1" applyAlignment="1">
      <alignment horizontal="center" vertical="top" wrapText="1"/>
    </xf>
    <xf numFmtId="0" fontId="14" fillId="33" borderId="26" xfId="0" applyFont="1" applyFill="1" applyBorder="1" applyAlignment="1">
      <alignment horizontal="center" vertical="top" wrapText="1"/>
    </xf>
    <xf numFmtId="0" fontId="14" fillId="33" borderId="27" xfId="0" applyFont="1" applyFill="1" applyBorder="1" applyAlignment="1">
      <alignment horizontal="center" vertical="top" wrapText="1"/>
    </xf>
    <xf numFmtId="0" fontId="14" fillId="33" borderId="23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right" vertical="center"/>
    </xf>
    <xf numFmtId="14" fontId="8" fillId="0" borderId="0" xfId="0" applyNumberFormat="1" applyFont="1" applyFill="1" applyAlignment="1">
      <alignment horizontal="right" vertical="center"/>
    </xf>
    <xf numFmtId="164" fontId="8" fillId="0" borderId="0" xfId="0" applyNumberFormat="1" applyFont="1" applyFill="1" applyAlignment="1">
      <alignment horizontal="center" vertical="center"/>
    </xf>
    <xf numFmtId="164" fontId="14" fillId="33" borderId="28" xfId="0" applyNumberFormat="1" applyFont="1" applyFill="1" applyBorder="1" applyAlignment="1">
      <alignment horizontal="center" vertical="center" wrapText="1"/>
    </xf>
    <xf numFmtId="164" fontId="14" fillId="33" borderId="29" xfId="0" applyNumberFormat="1" applyFont="1" applyFill="1" applyBorder="1" applyAlignment="1">
      <alignment horizontal="center" vertical="center" wrapText="1"/>
    </xf>
    <xf numFmtId="164" fontId="14" fillId="33" borderId="30" xfId="0" applyNumberFormat="1" applyFont="1" applyFill="1" applyBorder="1" applyAlignment="1">
      <alignment horizontal="center" vertical="center" wrapText="1"/>
    </xf>
    <xf numFmtId="164" fontId="14" fillId="33" borderId="26" xfId="0" applyNumberFormat="1" applyFont="1" applyFill="1" applyBorder="1" applyAlignment="1">
      <alignment horizontal="center" vertical="center" wrapText="1"/>
    </xf>
    <xf numFmtId="164" fontId="14" fillId="33" borderId="14" xfId="0" applyNumberFormat="1" applyFont="1" applyFill="1" applyBorder="1" applyAlignment="1">
      <alignment horizontal="center" vertical="center" wrapText="1"/>
    </xf>
    <xf numFmtId="164" fontId="14" fillId="33" borderId="31" xfId="0" applyNumberFormat="1" applyFont="1" applyFill="1" applyBorder="1" applyAlignment="1">
      <alignment horizontal="center" vertical="center" wrapText="1"/>
    </xf>
    <xf numFmtId="164" fontId="14" fillId="33" borderId="29" xfId="0" applyNumberFormat="1" applyFont="1" applyFill="1" applyBorder="1" applyAlignment="1">
      <alignment horizontal="center" vertical="center"/>
    </xf>
    <xf numFmtId="164" fontId="14" fillId="33" borderId="0" xfId="0" applyNumberFormat="1" applyFont="1" applyFill="1" applyBorder="1" applyAlignment="1">
      <alignment horizontal="center" vertical="center"/>
    </xf>
    <xf numFmtId="164" fontId="14" fillId="33" borderId="14" xfId="0" applyNumberFormat="1" applyFont="1" applyFill="1" applyBorder="1" applyAlignment="1">
      <alignment horizontal="center" vertical="center"/>
    </xf>
    <xf numFmtId="164" fontId="14" fillId="33" borderId="12" xfId="0" applyNumberFormat="1" applyFont="1" applyFill="1" applyBorder="1" applyAlignment="1">
      <alignment horizontal="center" vertical="center" wrapText="1"/>
    </xf>
    <xf numFmtId="164" fontId="14" fillId="33" borderId="27" xfId="0" applyNumberFormat="1" applyFont="1" applyFill="1" applyBorder="1" applyAlignment="1">
      <alignment horizontal="center" vertical="center" wrapText="1"/>
    </xf>
    <xf numFmtId="49" fontId="15" fillId="33" borderId="23" xfId="0" applyNumberFormat="1" applyFont="1" applyFill="1" applyBorder="1" applyAlignment="1">
      <alignment horizontal="center" vertical="center" wrapText="1"/>
    </xf>
    <xf numFmtId="49" fontId="15" fillId="33" borderId="17" xfId="0" applyNumberFormat="1" applyFont="1" applyFill="1" applyBorder="1" applyAlignment="1">
      <alignment horizontal="center" vertical="center" wrapText="1"/>
    </xf>
    <xf numFmtId="49" fontId="15" fillId="33" borderId="32" xfId="0" applyNumberFormat="1" applyFont="1" applyFill="1" applyBorder="1" applyAlignment="1">
      <alignment horizontal="center" vertical="center" wrapText="1"/>
    </xf>
    <xf numFmtId="0" fontId="15" fillId="33" borderId="23" xfId="0" applyNumberFormat="1" applyFont="1" applyFill="1" applyBorder="1" applyAlignment="1">
      <alignment horizontal="center" vertical="center" wrapText="1"/>
    </xf>
    <xf numFmtId="0" fontId="15" fillId="33" borderId="17" xfId="0" applyNumberFormat="1" applyFont="1" applyFill="1" applyBorder="1" applyAlignment="1">
      <alignment horizontal="center" vertical="center" wrapText="1"/>
    </xf>
    <xf numFmtId="0" fontId="15" fillId="33" borderId="32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5"/>
  <sheetViews>
    <sheetView showGridLines="0" showZeros="0" tabSelected="1" showOutlineSymbols="0" zoomScale="40" zoomScaleNormal="40" zoomScaleSheetLayoutView="40" zoomScalePageLayoutView="0" workbookViewId="0" topLeftCell="A1">
      <selection activeCell="K112" sqref="K112"/>
    </sheetView>
  </sheetViews>
  <sheetFormatPr defaultColWidth="0" defaultRowHeight="23.25"/>
  <cols>
    <col min="1" max="1" width="0.453125" style="0" customWidth="1"/>
    <col min="2" max="2" width="7.0703125" style="0" customWidth="1"/>
    <col min="3" max="3" width="8.23046875" style="0" customWidth="1"/>
    <col min="4" max="5" width="12.69140625" style="0" customWidth="1"/>
    <col min="6" max="6" width="0.84375" style="0" customWidth="1"/>
    <col min="7" max="7" width="40.69140625" style="0" customWidth="1"/>
    <col min="8" max="8" width="1.69140625" style="0" customWidth="1"/>
    <col min="9" max="9" width="18.69140625" style="0" customWidth="1"/>
    <col min="10" max="10" width="21.37890625" style="0" customWidth="1"/>
    <col min="11" max="11" width="19.37890625" style="0" bestFit="1" customWidth="1"/>
    <col min="12" max="12" width="19.5390625" style="0" customWidth="1"/>
    <col min="13" max="13" width="21" style="0" customWidth="1"/>
    <col min="14" max="14" width="15.76953125" style="0" customWidth="1"/>
    <col min="15" max="15" width="16.76953125" style="0" customWidth="1"/>
    <col min="16" max="16" width="18.69140625" style="0" customWidth="1"/>
    <col min="17" max="17" width="17.76953125" style="0" customWidth="1"/>
    <col min="18" max="18" width="22.23046875" style="0" customWidth="1"/>
    <col min="19" max="19" width="11.76953125" style="0" customWidth="1"/>
    <col min="20" max="20" width="11.5390625" style="0" customWidth="1"/>
    <col min="21" max="21" width="1.69140625" style="0" customWidth="1"/>
    <col min="22" max="16384" width="0" style="0" hidden="1" customWidth="1"/>
  </cols>
  <sheetData>
    <row r="1" spans="1:21" ht="25.5">
      <c r="A1" s="9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6"/>
      <c r="U1" s="9"/>
    </row>
    <row r="2" spans="1:21" ht="30.75" customHeight="1">
      <c r="A2" s="9"/>
      <c r="B2" s="89" t="s">
        <v>9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0"/>
      <c r="U2" s="90"/>
    </row>
    <row r="3" spans="1:21" ht="30.75" customHeight="1">
      <c r="A3" s="9"/>
      <c r="B3" s="79" t="s">
        <v>25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91"/>
      <c r="U3" s="91"/>
    </row>
    <row r="4" spans="1:21" ht="30.75" customHeight="1">
      <c r="A4" s="9"/>
      <c r="B4" s="79" t="s">
        <v>52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67"/>
      <c r="U4" s="41"/>
    </row>
    <row r="5" spans="1:21" ht="30.75" customHeight="1">
      <c r="A5" s="9"/>
      <c r="B5" s="92" t="s">
        <v>0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24" t="s">
        <v>11</v>
      </c>
      <c r="U5" s="41"/>
    </row>
    <row r="6" spans="1:21" ht="23.25" customHeight="1">
      <c r="A6" s="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40"/>
      <c r="U6" s="39"/>
    </row>
    <row r="7" spans="1:21" ht="30" customHeight="1">
      <c r="A7" s="10"/>
      <c r="B7" s="93" t="s">
        <v>14</v>
      </c>
      <c r="C7" s="94"/>
      <c r="D7" s="94"/>
      <c r="E7" s="95"/>
      <c r="F7" s="11"/>
      <c r="G7" s="99" t="s">
        <v>13</v>
      </c>
      <c r="H7" s="12"/>
      <c r="I7" s="93" t="s">
        <v>1</v>
      </c>
      <c r="J7" s="94"/>
      <c r="K7" s="94"/>
      <c r="L7" s="94"/>
      <c r="M7" s="102"/>
      <c r="N7" s="93" t="s">
        <v>2</v>
      </c>
      <c r="O7" s="94"/>
      <c r="P7" s="94"/>
      <c r="Q7" s="102"/>
      <c r="R7" s="93" t="s">
        <v>3</v>
      </c>
      <c r="S7" s="94"/>
      <c r="T7" s="102"/>
      <c r="U7" s="9"/>
    </row>
    <row r="8" spans="1:21" ht="30.75">
      <c r="A8" s="10"/>
      <c r="B8" s="96"/>
      <c r="C8" s="97"/>
      <c r="D8" s="97"/>
      <c r="E8" s="98"/>
      <c r="F8" s="13"/>
      <c r="G8" s="100"/>
      <c r="H8" s="14"/>
      <c r="I8" s="96"/>
      <c r="J8" s="97"/>
      <c r="K8" s="97"/>
      <c r="L8" s="97"/>
      <c r="M8" s="103"/>
      <c r="N8" s="96"/>
      <c r="O8" s="97"/>
      <c r="P8" s="97"/>
      <c r="Q8" s="103"/>
      <c r="R8" s="96"/>
      <c r="S8" s="97"/>
      <c r="T8" s="103"/>
      <c r="U8" s="9"/>
    </row>
    <row r="9" spans="1:21" ht="31.5" customHeight="1">
      <c r="A9" s="15"/>
      <c r="B9" s="104" t="s">
        <v>15</v>
      </c>
      <c r="C9" s="107" t="s">
        <v>16</v>
      </c>
      <c r="D9" s="107" t="s">
        <v>17</v>
      </c>
      <c r="E9" s="107" t="s">
        <v>18</v>
      </c>
      <c r="F9" s="16"/>
      <c r="G9" s="100"/>
      <c r="H9" s="17"/>
      <c r="I9" s="80" t="s">
        <v>10</v>
      </c>
      <c r="J9" s="80" t="s">
        <v>19</v>
      </c>
      <c r="K9" s="80" t="s">
        <v>12</v>
      </c>
      <c r="L9" s="80" t="s">
        <v>20</v>
      </c>
      <c r="M9" s="80" t="s">
        <v>4</v>
      </c>
      <c r="N9" s="80" t="s">
        <v>21</v>
      </c>
      <c r="O9" s="80" t="s">
        <v>12</v>
      </c>
      <c r="P9" s="80" t="s">
        <v>22</v>
      </c>
      <c r="Q9" s="80" t="s">
        <v>4</v>
      </c>
      <c r="R9" s="80" t="s">
        <v>6</v>
      </c>
      <c r="S9" s="83" t="s">
        <v>23</v>
      </c>
      <c r="T9" s="84"/>
      <c r="U9" s="9"/>
    </row>
    <row r="10" spans="1:21" ht="38.25" customHeight="1">
      <c r="A10" s="15"/>
      <c r="B10" s="105"/>
      <c r="C10" s="108"/>
      <c r="D10" s="108"/>
      <c r="E10" s="108"/>
      <c r="F10" s="16"/>
      <c r="G10" s="100"/>
      <c r="H10" s="17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5" t="s">
        <v>24</v>
      </c>
      <c r="T10" s="86"/>
      <c r="U10" s="9"/>
    </row>
    <row r="11" spans="1:21" ht="23.25" customHeight="1">
      <c r="A11" s="15"/>
      <c r="B11" s="105"/>
      <c r="C11" s="108"/>
      <c r="D11" s="108"/>
      <c r="E11" s="108"/>
      <c r="F11" s="18"/>
      <c r="G11" s="100"/>
      <c r="H11" s="19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7" t="s">
        <v>7</v>
      </c>
      <c r="T11" s="87" t="s">
        <v>5</v>
      </c>
      <c r="U11" s="9"/>
    </row>
    <row r="12" spans="1:21" ht="23.25" customHeight="1">
      <c r="A12" s="9"/>
      <c r="B12" s="106"/>
      <c r="C12" s="109"/>
      <c r="D12" s="109"/>
      <c r="E12" s="109"/>
      <c r="F12" s="20"/>
      <c r="G12" s="101"/>
      <c r="H12" s="21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8"/>
      <c r="T12" s="88"/>
      <c r="U12" s="9"/>
    </row>
    <row r="13" spans="1:21" s="22" customFormat="1" ht="27">
      <c r="A13" s="9"/>
      <c r="B13" s="31">
        <v>1</v>
      </c>
      <c r="C13" s="43"/>
      <c r="D13" s="43"/>
      <c r="E13" s="44"/>
      <c r="F13" s="28"/>
      <c r="G13" s="52" t="s">
        <v>26</v>
      </c>
      <c r="H13" s="29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2"/>
      <c r="T13" s="72"/>
      <c r="U13" s="23"/>
    </row>
    <row r="14" spans="1:21" s="22" customFormat="1" ht="27">
      <c r="A14" s="9"/>
      <c r="B14" s="31">
        <v>1</v>
      </c>
      <c r="C14" s="31"/>
      <c r="D14" s="31"/>
      <c r="E14" s="32"/>
      <c r="F14" s="28"/>
      <c r="G14" s="53" t="s">
        <v>27</v>
      </c>
      <c r="H14" s="29"/>
      <c r="I14" s="73">
        <f>+I35+I49+I63+I70+I84+I91</f>
        <v>188101404</v>
      </c>
      <c r="J14" s="73">
        <f>J21+J42+J56+J77</f>
        <v>92357018</v>
      </c>
      <c r="K14" s="73">
        <f>+K35+K49+K63+K70+K84+K91</f>
        <v>2242343673</v>
      </c>
      <c r="L14" s="73">
        <f>+L35+L49+L63+L70+L84+L91</f>
        <v>6181200</v>
      </c>
      <c r="M14" s="73">
        <f>+I14+J14+K14+L14</f>
        <v>2528983295</v>
      </c>
      <c r="N14" s="73">
        <f aca="true" t="shared" si="0" ref="N14:P17">+N35+N49+N63+N70+N84+N91</f>
        <v>0</v>
      </c>
      <c r="O14" s="73">
        <f t="shared" si="0"/>
        <v>15557531</v>
      </c>
      <c r="P14" s="73">
        <f t="shared" si="0"/>
        <v>118620189</v>
      </c>
      <c r="Q14" s="73">
        <f>+N14+O14+P14</f>
        <v>134177720</v>
      </c>
      <c r="R14" s="73">
        <f>+M14+Q14</f>
        <v>2663161015</v>
      </c>
      <c r="S14" s="57">
        <f>+(R14/M14)*100</f>
        <v>105.305599300133</v>
      </c>
      <c r="T14" s="58">
        <f>+(N14/R14)*100</f>
        <v>0</v>
      </c>
      <c r="U14" s="23"/>
    </row>
    <row r="15" spans="1:21" s="22" customFormat="1" ht="27">
      <c r="A15" s="9"/>
      <c r="B15" s="31">
        <v>1</v>
      </c>
      <c r="C15" s="31"/>
      <c r="D15" s="31"/>
      <c r="E15" s="32"/>
      <c r="F15" s="28"/>
      <c r="G15" s="53" t="s">
        <v>28</v>
      </c>
      <c r="H15" s="29"/>
      <c r="I15" s="73">
        <f aca="true" t="shared" si="1" ref="I15:L17">+I36+I50+I64+I71+I85+I92</f>
        <v>156283881</v>
      </c>
      <c r="J15" s="73">
        <f>J22+J43+J57+J78</f>
        <v>88069815</v>
      </c>
      <c r="K15" s="73">
        <f t="shared" si="1"/>
        <v>2523302568</v>
      </c>
      <c r="L15" s="73">
        <f t="shared" si="1"/>
        <v>6433872</v>
      </c>
      <c r="M15" s="73">
        <f>+I15+J15+K15+L15</f>
        <v>2774090136</v>
      </c>
      <c r="N15" s="73">
        <f t="shared" si="0"/>
        <v>639788</v>
      </c>
      <c r="O15" s="73">
        <f t="shared" si="0"/>
        <v>0</v>
      </c>
      <c r="P15" s="73">
        <f t="shared" si="0"/>
        <v>118620189</v>
      </c>
      <c r="Q15" s="73">
        <f>+N15+O15+P15</f>
        <v>119259977</v>
      </c>
      <c r="R15" s="73">
        <f>+M15+Q15</f>
        <v>2893350113</v>
      </c>
      <c r="S15" s="57">
        <f>+(R15/M15)*100</f>
        <v>104.2990664020731</v>
      </c>
      <c r="T15" s="58">
        <f>+(N15/R15)*100</f>
        <v>0.022112360240310814</v>
      </c>
      <c r="U15" s="23"/>
    </row>
    <row r="16" spans="1:21" s="22" customFormat="1" ht="27">
      <c r="A16" s="9"/>
      <c r="B16" s="31">
        <v>1</v>
      </c>
      <c r="C16" s="31"/>
      <c r="D16" s="31"/>
      <c r="E16" s="32"/>
      <c r="F16" s="28"/>
      <c r="G16" s="53" t="s">
        <v>29</v>
      </c>
      <c r="H16" s="29"/>
      <c r="I16" s="73">
        <f t="shared" si="1"/>
        <v>156283881</v>
      </c>
      <c r="J16" s="73">
        <f>J23+J44+J58+J79</f>
        <v>88069815</v>
      </c>
      <c r="K16" s="73">
        <f t="shared" si="1"/>
        <v>2522498290</v>
      </c>
      <c r="L16" s="73">
        <f t="shared" si="1"/>
        <v>6433872</v>
      </c>
      <c r="M16" s="73">
        <f>+I16+J16+K16+L16</f>
        <v>2773285858</v>
      </c>
      <c r="N16" s="73">
        <f t="shared" si="0"/>
        <v>639788</v>
      </c>
      <c r="O16" s="73">
        <f t="shared" si="0"/>
        <v>0</v>
      </c>
      <c r="P16" s="73">
        <f t="shared" si="0"/>
        <v>0</v>
      </c>
      <c r="Q16" s="73">
        <f>+N16+O16+P16</f>
        <v>639788</v>
      </c>
      <c r="R16" s="73">
        <f>+M16+Q16</f>
        <v>2773925646</v>
      </c>
      <c r="S16" s="57">
        <f>+(R16/M16)*100</f>
        <v>100.02306967376458</v>
      </c>
      <c r="T16" s="58">
        <f>+(N16/R16)*100</f>
        <v>0.02306435289361754</v>
      </c>
      <c r="U16" s="23"/>
    </row>
    <row r="17" spans="1:21" s="22" customFormat="1" ht="27">
      <c r="A17" s="9"/>
      <c r="B17" s="31">
        <v>1</v>
      </c>
      <c r="C17" s="31"/>
      <c r="D17" s="31"/>
      <c r="E17" s="32"/>
      <c r="F17" s="28"/>
      <c r="G17" s="53" t="s">
        <v>30</v>
      </c>
      <c r="H17" s="29"/>
      <c r="I17" s="73">
        <f t="shared" si="1"/>
        <v>156182630</v>
      </c>
      <c r="J17" s="73">
        <f>J24+J45+J59+J80</f>
        <v>84848517</v>
      </c>
      <c r="K17" s="73">
        <f t="shared" si="1"/>
        <v>2522498290</v>
      </c>
      <c r="L17" s="73">
        <f t="shared" si="1"/>
        <v>6433872</v>
      </c>
      <c r="M17" s="73">
        <f>+I17+J17+K17+L17</f>
        <v>2769963309</v>
      </c>
      <c r="N17" s="73">
        <f t="shared" si="0"/>
        <v>206365</v>
      </c>
      <c r="O17" s="73">
        <f t="shared" si="0"/>
        <v>0</v>
      </c>
      <c r="P17" s="73">
        <f t="shared" si="0"/>
        <v>0</v>
      </c>
      <c r="Q17" s="73">
        <f>+N17+O17+P17</f>
        <v>206365</v>
      </c>
      <c r="R17" s="73">
        <f>+M17+Q17</f>
        <v>2770169674</v>
      </c>
      <c r="S17" s="57">
        <f>+(R17/M17)*100</f>
        <v>100.00745009868288</v>
      </c>
      <c r="T17" s="58">
        <f>+(N17/R17)*100</f>
        <v>0.007449543684521614</v>
      </c>
      <c r="U17" s="23"/>
    </row>
    <row r="18" spans="1:21" s="22" customFormat="1" ht="27">
      <c r="A18" s="9"/>
      <c r="B18" s="31">
        <v>1</v>
      </c>
      <c r="C18" s="31"/>
      <c r="D18" s="31"/>
      <c r="E18" s="32"/>
      <c r="F18" s="28"/>
      <c r="G18" s="53" t="s">
        <v>31</v>
      </c>
      <c r="H18" s="29"/>
      <c r="I18" s="74">
        <f>+(I17/I14)*100</f>
        <v>83.0310814692271</v>
      </c>
      <c r="J18" s="74">
        <f>+(J17/J14)*100</f>
        <v>91.87013487161312</v>
      </c>
      <c r="K18" s="74"/>
      <c r="L18" s="74"/>
      <c r="M18" s="74">
        <f>+(M17/M14)*100</f>
        <v>109.52873095193773</v>
      </c>
      <c r="N18" s="74"/>
      <c r="O18" s="74"/>
      <c r="P18" s="74"/>
      <c r="Q18" s="74"/>
      <c r="R18" s="74">
        <f>+(R17/R14)*100</f>
        <v>104.01810699380488</v>
      </c>
      <c r="S18" s="72"/>
      <c r="T18" s="72"/>
      <c r="U18" s="23"/>
    </row>
    <row r="19" spans="1:21" s="22" customFormat="1" ht="27">
      <c r="A19" s="9"/>
      <c r="B19" s="45">
        <v>1</v>
      </c>
      <c r="C19" s="46"/>
      <c r="D19" s="46"/>
      <c r="E19" s="47"/>
      <c r="F19" s="28"/>
      <c r="G19" s="52" t="s">
        <v>32</v>
      </c>
      <c r="H19" s="30"/>
      <c r="I19" s="74">
        <f>+(I17/I15)*100</f>
        <v>99.9352134082209</v>
      </c>
      <c r="J19" s="74">
        <f aca="true" t="shared" si="2" ref="J19:Q19">+(J17/J15)*100</f>
        <v>96.34233590703012</v>
      </c>
      <c r="K19" s="74"/>
      <c r="L19" s="74"/>
      <c r="M19" s="74">
        <f t="shared" si="2"/>
        <v>99.85123673717573</v>
      </c>
      <c r="N19" s="74">
        <f t="shared" si="2"/>
        <v>32.255215790230515</v>
      </c>
      <c r="O19" s="74"/>
      <c r="P19" s="74"/>
      <c r="Q19" s="74">
        <f t="shared" si="2"/>
        <v>0.1730379337571061</v>
      </c>
      <c r="R19" s="74">
        <f>+(R17/R15)*100</f>
        <v>95.74263624555691</v>
      </c>
      <c r="S19" s="72"/>
      <c r="T19" s="72"/>
      <c r="U19" s="23"/>
    </row>
    <row r="20" spans="1:21" s="22" customFormat="1" ht="27">
      <c r="A20" s="9"/>
      <c r="B20" s="31">
        <v>1</v>
      </c>
      <c r="C20" s="45">
        <v>3</v>
      </c>
      <c r="D20" s="46"/>
      <c r="E20" s="48"/>
      <c r="F20" s="28"/>
      <c r="G20" s="52" t="s">
        <v>33</v>
      </c>
      <c r="H20" s="30"/>
      <c r="I20" s="75"/>
      <c r="J20" s="75"/>
      <c r="K20" s="75"/>
      <c r="L20" s="75"/>
      <c r="M20" s="71"/>
      <c r="N20" s="75"/>
      <c r="O20" s="75"/>
      <c r="P20" s="75"/>
      <c r="Q20" s="75">
        <f>+Q27</f>
        <v>0</v>
      </c>
      <c r="R20" s="71"/>
      <c r="S20" s="72"/>
      <c r="T20" s="72"/>
      <c r="U20" s="23"/>
    </row>
    <row r="21" spans="1:21" s="22" customFormat="1" ht="27">
      <c r="A21" s="9"/>
      <c r="B21" s="31">
        <v>1</v>
      </c>
      <c r="C21" s="45">
        <v>3</v>
      </c>
      <c r="D21" s="50"/>
      <c r="E21" s="51"/>
      <c r="F21" s="28"/>
      <c r="G21" s="53" t="s">
        <v>34</v>
      </c>
      <c r="H21" s="30"/>
      <c r="I21" s="75">
        <f>+I28</f>
        <v>13414438</v>
      </c>
      <c r="J21" s="75">
        <f>+J28</f>
        <v>4676813</v>
      </c>
      <c r="K21" s="75">
        <f>+K28</f>
        <v>0</v>
      </c>
      <c r="L21" s="75">
        <f>+L28</f>
        <v>12000</v>
      </c>
      <c r="M21" s="75">
        <f>+M28</f>
        <v>18103251</v>
      </c>
      <c r="N21" s="75">
        <f aca="true" t="shared" si="3" ref="N21:P24">+N28</f>
        <v>0</v>
      </c>
      <c r="O21" s="75">
        <f t="shared" si="3"/>
        <v>0</v>
      </c>
      <c r="P21" s="75">
        <f t="shared" si="3"/>
        <v>0</v>
      </c>
      <c r="Q21" s="75">
        <f>+Q28</f>
        <v>0</v>
      </c>
      <c r="R21" s="71">
        <f>+M21+Q21</f>
        <v>18103251</v>
      </c>
      <c r="S21" s="57">
        <f>+(R21/M21)*100</f>
        <v>100</v>
      </c>
      <c r="T21" s="58">
        <f>+(N21/R21)*100</f>
        <v>0</v>
      </c>
      <c r="U21" s="23"/>
    </row>
    <row r="22" spans="1:21" s="22" customFormat="1" ht="27">
      <c r="A22" s="9"/>
      <c r="B22" s="31">
        <v>1</v>
      </c>
      <c r="C22" s="45">
        <v>3</v>
      </c>
      <c r="D22" s="50"/>
      <c r="E22" s="51"/>
      <c r="F22" s="28"/>
      <c r="G22" s="53" t="s">
        <v>35</v>
      </c>
      <c r="H22" s="30"/>
      <c r="I22" s="75">
        <f aca="true" t="shared" si="4" ref="I22:M24">+I29</f>
        <v>11592177</v>
      </c>
      <c r="J22" s="75">
        <f t="shared" si="4"/>
        <v>2441636</v>
      </c>
      <c r="K22" s="75">
        <f t="shared" si="4"/>
        <v>0</v>
      </c>
      <c r="L22" s="75">
        <f t="shared" si="4"/>
        <v>0</v>
      </c>
      <c r="M22" s="75">
        <f t="shared" si="4"/>
        <v>14033813</v>
      </c>
      <c r="N22" s="75">
        <f t="shared" si="3"/>
        <v>0</v>
      </c>
      <c r="O22" s="75">
        <f t="shared" si="3"/>
        <v>0</v>
      </c>
      <c r="P22" s="75">
        <f t="shared" si="3"/>
        <v>0</v>
      </c>
      <c r="Q22" s="75">
        <f>+Q29</f>
        <v>0</v>
      </c>
      <c r="R22" s="71">
        <f>+M22+Q22</f>
        <v>14033813</v>
      </c>
      <c r="S22" s="57">
        <f>+(R22/M22)*100</f>
        <v>100</v>
      </c>
      <c r="T22" s="58">
        <f>+(N22/R22)*100</f>
        <v>0</v>
      </c>
      <c r="U22" s="23"/>
    </row>
    <row r="23" spans="1:21" s="22" customFormat="1" ht="27">
      <c r="A23" s="9"/>
      <c r="B23" s="31">
        <v>1</v>
      </c>
      <c r="C23" s="45">
        <v>3</v>
      </c>
      <c r="D23" s="50"/>
      <c r="E23" s="51"/>
      <c r="F23" s="28"/>
      <c r="G23" s="53" t="s">
        <v>36</v>
      </c>
      <c r="H23" s="30"/>
      <c r="I23" s="75">
        <f t="shared" si="4"/>
        <v>11592177</v>
      </c>
      <c r="J23" s="75">
        <f t="shared" si="4"/>
        <v>2441636</v>
      </c>
      <c r="K23" s="75">
        <f t="shared" si="4"/>
        <v>0</v>
      </c>
      <c r="L23" s="75">
        <f t="shared" si="4"/>
        <v>0</v>
      </c>
      <c r="M23" s="75">
        <f t="shared" si="4"/>
        <v>14033813</v>
      </c>
      <c r="N23" s="75">
        <f t="shared" si="3"/>
        <v>0</v>
      </c>
      <c r="O23" s="75">
        <f t="shared" si="3"/>
        <v>0</v>
      </c>
      <c r="P23" s="75">
        <f t="shared" si="3"/>
        <v>0</v>
      </c>
      <c r="Q23" s="75">
        <f>+Q30</f>
        <v>0</v>
      </c>
      <c r="R23" s="71">
        <f>+M23+Q23</f>
        <v>14033813</v>
      </c>
      <c r="S23" s="57">
        <f>+(R23/M23)*100</f>
        <v>100</v>
      </c>
      <c r="T23" s="58">
        <f>+(N23/R23)*100</f>
        <v>0</v>
      </c>
      <c r="U23" s="23"/>
    </row>
    <row r="24" spans="1:21" s="22" customFormat="1" ht="27">
      <c r="A24" s="9"/>
      <c r="B24" s="31">
        <v>1</v>
      </c>
      <c r="C24" s="45">
        <v>3</v>
      </c>
      <c r="D24" s="50"/>
      <c r="E24" s="51"/>
      <c r="F24" s="28"/>
      <c r="G24" s="53" t="s">
        <v>37</v>
      </c>
      <c r="H24" s="30"/>
      <c r="I24" s="75">
        <f t="shared" si="4"/>
        <v>11583482</v>
      </c>
      <c r="J24" s="75">
        <f t="shared" si="4"/>
        <v>2239098</v>
      </c>
      <c r="K24" s="75"/>
      <c r="L24" s="75"/>
      <c r="M24" s="75">
        <f t="shared" si="4"/>
        <v>13822580</v>
      </c>
      <c r="N24" s="75">
        <f t="shared" si="3"/>
        <v>0</v>
      </c>
      <c r="O24" s="75">
        <f t="shared" si="3"/>
        <v>0</v>
      </c>
      <c r="P24" s="75">
        <f t="shared" si="3"/>
        <v>0</v>
      </c>
      <c r="Q24" s="75">
        <f>+Q31</f>
        <v>0</v>
      </c>
      <c r="R24" s="71">
        <f>+M24+Q24</f>
        <v>13822580</v>
      </c>
      <c r="S24" s="57">
        <f>+(R24/M24)*100</f>
        <v>100</v>
      </c>
      <c r="T24" s="58">
        <f>+(N24/R24)*100</f>
        <v>0</v>
      </c>
      <c r="U24" s="23"/>
    </row>
    <row r="25" spans="2:21" ht="27">
      <c r="B25" s="31">
        <v>1</v>
      </c>
      <c r="C25" s="45">
        <v>3</v>
      </c>
      <c r="D25" s="50"/>
      <c r="E25" s="51"/>
      <c r="F25" s="28"/>
      <c r="G25" s="53" t="s">
        <v>31</v>
      </c>
      <c r="H25" s="30"/>
      <c r="I25" s="74">
        <f>+(I24/I21)*100</f>
        <v>86.35085569742095</v>
      </c>
      <c r="J25" s="74">
        <f>+(J24/J21)*100</f>
        <v>47.87657748984191</v>
      </c>
      <c r="K25" s="74"/>
      <c r="L25" s="74"/>
      <c r="M25" s="74">
        <f>+(M24/M21)*100</f>
        <v>76.35413108949326</v>
      </c>
      <c r="N25" s="74"/>
      <c r="O25" s="74"/>
      <c r="P25" s="74"/>
      <c r="Q25" s="74"/>
      <c r="R25" s="74">
        <f>+(R24/R21)*100</f>
        <v>76.35413108949326</v>
      </c>
      <c r="S25" s="72"/>
      <c r="T25" s="72"/>
      <c r="U25" s="23"/>
    </row>
    <row r="26" spans="2:21" ht="27">
      <c r="B26" s="31">
        <v>1</v>
      </c>
      <c r="C26" s="45">
        <v>3</v>
      </c>
      <c r="D26" s="50"/>
      <c r="E26" s="51"/>
      <c r="F26" s="28"/>
      <c r="G26" s="53" t="s">
        <v>32</v>
      </c>
      <c r="H26" s="30"/>
      <c r="I26" s="74">
        <f>+(I24/I22)*100</f>
        <v>99.9249925186615</v>
      </c>
      <c r="J26" s="74">
        <f>+(J24/J22)*100</f>
        <v>91.70482414250117</v>
      </c>
      <c r="K26" s="74"/>
      <c r="L26" s="74"/>
      <c r="M26" s="74">
        <f>+(M24/M22)*100</f>
        <v>98.49482816964998</v>
      </c>
      <c r="N26" s="74"/>
      <c r="O26" s="74"/>
      <c r="P26" s="74"/>
      <c r="Q26" s="74"/>
      <c r="R26" s="74">
        <f>+(R24/R22)*100</f>
        <v>98.49482816964998</v>
      </c>
      <c r="S26" s="72"/>
      <c r="T26" s="72"/>
      <c r="U26" s="23"/>
    </row>
    <row r="27" spans="2:21" ht="54">
      <c r="B27" s="31">
        <v>1</v>
      </c>
      <c r="C27" s="45">
        <v>3</v>
      </c>
      <c r="D27" s="31" t="s">
        <v>43</v>
      </c>
      <c r="E27" s="51"/>
      <c r="F27" s="68"/>
      <c r="G27" s="60" t="s">
        <v>44</v>
      </c>
      <c r="H27" s="30"/>
      <c r="I27" s="75"/>
      <c r="J27" s="71"/>
      <c r="K27" s="71"/>
      <c r="L27" s="71"/>
      <c r="M27" s="71"/>
      <c r="N27" s="71"/>
      <c r="O27" s="71"/>
      <c r="P27" s="71"/>
      <c r="Q27" s="71"/>
      <c r="R27" s="71"/>
      <c r="S27" s="72"/>
      <c r="T27" s="72"/>
      <c r="U27" s="23"/>
    </row>
    <row r="28" spans="2:21" ht="34.5" customHeight="1">
      <c r="B28" s="31">
        <v>1</v>
      </c>
      <c r="C28" s="45">
        <v>3</v>
      </c>
      <c r="D28" s="31" t="s">
        <v>43</v>
      </c>
      <c r="E28" s="51"/>
      <c r="F28" s="68"/>
      <c r="G28" s="53" t="s">
        <v>34</v>
      </c>
      <c r="H28" s="30"/>
      <c r="I28" s="75">
        <f>+I35</f>
        <v>13414438</v>
      </c>
      <c r="J28" s="75">
        <f>+J35</f>
        <v>4676813</v>
      </c>
      <c r="K28" s="75">
        <f>+K35</f>
        <v>0</v>
      </c>
      <c r="L28" s="75">
        <f>+L35</f>
        <v>12000</v>
      </c>
      <c r="M28" s="75">
        <f>+M35</f>
        <v>18103251</v>
      </c>
      <c r="N28" s="75"/>
      <c r="O28" s="75"/>
      <c r="P28" s="75"/>
      <c r="Q28" s="71"/>
      <c r="R28" s="71">
        <f>+M28+Q28</f>
        <v>18103251</v>
      </c>
      <c r="S28" s="57">
        <f>+(R28/M28)*100</f>
        <v>100</v>
      </c>
      <c r="T28" s="58">
        <f>+(N28/R28)*100</f>
        <v>0</v>
      </c>
      <c r="U28" s="23"/>
    </row>
    <row r="29" spans="2:21" ht="27">
      <c r="B29" s="31">
        <v>1</v>
      </c>
      <c r="C29" s="45">
        <v>3</v>
      </c>
      <c r="D29" s="31" t="s">
        <v>43</v>
      </c>
      <c r="E29" s="51"/>
      <c r="F29" s="68"/>
      <c r="G29" s="53" t="s">
        <v>35</v>
      </c>
      <c r="H29" s="30"/>
      <c r="I29" s="75">
        <f aca="true" t="shared" si="5" ref="I29:M31">+I36</f>
        <v>11592177</v>
      </c>
      <c r="J29" s="75">
        <f t="shared" si="5"/>
        <v>2441636</v>
      </c>
      <c r="K29" s="75">
        <f t="shared" si="5"/>
        <v>0</v>
      </c>
      <c r="L29" s="75">
        <f t="shared" si="5"/>
        <v>0</v>
      </c>
      <c r="M29" s="75">
        <f t="shared" si="5"/>
        <v>14033813</v>
      </c>
      <c r="N29" s="75"/>
      <c r="O29" s="75"/>
      <c r="P29" s="75"/>
      <c r="Q29" s="71"/>
      <c r="R29" s="71">
        <f>+M29+Q29</f>
        <v>14033813</v>
      </c>
      <c r="S29" s="57">
        <f>+(R29/M29)*100</f>
        <v>100</v>
      </c>
      <c r="T29" s="58">
        <f>+(N29/R29)*100</f>
        <v>0</v>
      </c>
      <c r="U29" s="23"/>
    </row>
    <row r="30" spans="2:21" ht="27">
      <c r="B30" s="31">
        <v>1</v>
      </c>
      <c r="C30" s="45">
        <v>3</v>
      </c>
      <c r="D30" s="31" t="s">
        <v>43</v>
      </c>
      <c r="E30" s="51"/>
      <c r="F30" s="68"/>
      <c r="G30" s="53" t="s">
        <v>36</v>
      </c>
      <c r="H30" s="30"/>
      <c r="I30" s="75">
        <f t="shared" si="5"/>
        <v>11592177</v>
      </c>
      <c r="J30" s="75">
        <f t="shared" si="5"/>
        <v>2441636</v>
      </c>
      <c r="K30" s="75">
        <f t="shared" si="5"/>
        <v>0</v>
      </c>
      <c r="L30" s="75">
        <f t="shared" si="5"/>
        <v>0</v>
      </c>
      <c r="M30" s="75">
        <f t="shared" si="5"/>
        <v>14033813</v>
      </c>
      <c r="N30" s="75"/>
      <c r="O30" s="75"/>
      <c r="P30" s="75"/>
      <c r="Q30" s="71"/>
      <c r="R30" s="71">
        <f>+M30+Q30</f>
        <v>14033813</v>
      </c>
      <c r="S30" s="57">
        <f>+(R30/M30)*100</f>
        <v>100</v>
      </c>
      <c r="T30" s="58">
        <f>+(N30/R30)*100</f>
        <v>0</v>
      </c>
      <c r="U30" s="23"/>
    </row>
    <row r="31" spans="2:21" ht="27">
      <c r="B31" s="31">
        <v>1</v>
      </c>
      <c r="C31" s="45">
        <v>3</v>
      </c>
      <c r="D31" s="31" t="s">
        <v>43</v>
      </c>
      <c r="E31" s="51"/>
      <c r="F31" s="68"/>
      <c r="G31" s="53" t="s">
        <v>37</v>
      </c>
      <c r="H31" s="30"/>
      <c r="I31" s="75">
        <f t="shared" si="5"/>
        <v>11583482</v>
      </c>
      <c r="J31" s="75">
        <f t="shared" si="5"/>
        <v>2239098</v>
      </c>
      <c r="K31" s="75">
        <f t="shared" si="5"/>
        <v>0</v>
      </c>
      <c r="L31" s="75">
        <f t="shared" si="5"/>
        <v>0</v>
      </c>
      <c r="M31" s="75">
        <f t="shared" si="5"/>
        <v>13822580</v>
      </c>
      <c r="N31" s="75"/>
      <c r="O31" s="75"/>
      <c r="P31" s="75"/>
      <c r="Q31" s="71"/>
      <c r="R31" s="71">
        <f>+M31+Q31</f>
        <v>13822580</v>
      </c>
      <c r="S31" s="57">
        <f>+(R31/M31)*100</f>
        <v>100</v>
      </c>
      <c r="T31" s="58">
        <f>+(N31/R31)*100</f>
        <v>0</v>
      </c>
      <c r="U31" s="23"/>
    </row>
    <row r="32" spans="2:21" ht="27">
      <c r="B32" s="31">
        <v>1</v>
      </c>
      <c r="C32" s="45">
        <v>3</v>
      </c>
      <c r="D32" s="31" t="s">
        <v>43</v>
      </c>
      <c r="E32" s="51"/>
      <c r="F32" s="68"/>
      <c r="G32" s="53" t="s">
        <v>31</v>
      </c>
      <c r="H32" s="30"/>
      <c r="I32" s="74">
        <f>+(I31/I28)*100</f>
        <v>86.35085569742095</v>
      </c>
      <c r="J32" s="74">
        <f>+(J31/J28)*100</f>
        <v>47.87657748984191</v>
      </c>
      <c r="K32" s="74"/>
      <c r="L32" s="74"/>
      <c r="M32" s="74">
        <f>+(M31/M28)*100</f>
        <v>76.35413108949326</v>
      </c>
      <c r="N32" s="74"/>
      <c r="O32" s="74"/>
      <c r="P32" s="74"/>
      <c r="Q32" s="74"/>
      <c r="R32" s="74">
        <f>+(R31/R28)*100</f>
        <v>76.35413108949326</v>
      </c>
      <c r="S32" s="72"/>
      <c r="T32" s="72"/>
      <c r="U32" s="23"/>
    </row>
    <row r="33" spans="2:21" ht="27">
      <c r="B33" s="31">
        <v>1</v>
      </c>
      <c r="C33" s="45">
        <v>3</v>
      </c>
      <c r="D33" s="31" t="s">
        <v>43</v>
      </c>
      <c r="E33" s="51"/>
      <c r="F33" s="68"/>
      <c r="G33" s="53" t="s">
        <v>32</v>
      </c>
      <c r="H33" s="30"/>
      <c r="I33" s="74">
        <f>+(I31/I29)*100</f>
        <v>99.9249925186615</v>
      </c>
      <c r="J33" s="74">
        <f>+(J31/J29)*100</f>
        <v>91.70482414250117</v>
      </c>
      <c r="K33" s="74"/>
      <c r="L33" s="74"/>
      <c r="M33" s="74">
        <f>+(M31/M29)*100</f>
        <v>98.49482816964998</v>
      </c>
      <c r="N33" s="74"/>
      <c r="O33" s="74"/>
      <c r="P33" s="74"/>
      <c r="Q33" s="74"/>
      <c r="R33" s="74">
        <f>+(R31/R29)*100</f>
        <v>98.49482816964998</v>
      </c>
      <c r="S33" s="72"/>
      <c r="T33" s="72"/>
      <c r="U33" s="23"/>
    </row>
    <row r="34" spans="2:21" ht="54">
      <c r="B34" s="31">
        <v>1</v>
      </c>
      <c r="C34" s="45">
        <v>3</v>
      </c>
      <c r="D34" s="31" t="s">
        <v>43</v>
      </c>
      <c r="E34" s="51">
        <v>1</v>
      </c>
      <c r="F34" s="68"/>
      <c r="G34" s="53" t="s">
        <v>45</v>
      </c>
      <c r="H34" s="30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2"/>
      <c r="T34" s="72"/>
      <c r="U34" s="23"/>
    </row>
    <row r="35" spans="2:21" ht="27">
      <c r="B35" s="31">
        <v>1</v>
      </c>
      <c r="C35" s="45">
        <v>3</v>
      </c>
      <c r="D35" s="31" t="s">
        <v>43</v>
      </c>
      <c r="E35" s="51">
        <v>1</v>
      </c>
      <c r="F35" s="68"/>
      <c r="G35" s="53" t="s">
        <v>34</v>
      </c>
      <c r="H35" s="30"/>
      <c r="I35" s="56">
        <v>13414438</v>
      </c>
      <c r="J35" s="56">
        <v>4676813</v>
      </c>
      <c r="K35" s="56"/>
      <c r="L35" s="56">
        <v>12000</v>
      </c>
      <c r="M35" s="56">
        <f>+I35+J35+K35+L35</f>
        <v>18103251</v>
      </c>
      <c r="N35" s="56"/>
      <c r="O35" s="56"/>
      <c r="P35" s="56"/>
      <c r="Q35" s="56"/>
      <c r="R35" s="56">
        <f>+M35+Q35</f>
        <v>18103251</v>
      </c>
      <c r="S35" s="57">
        <f>+(R35/M35)*100</f>
        <v>100</v>
      </c>
      <c r="T35" s="58">
        <f>+(N35/R35)*100</f>
        <v>0</v>
      </c>
      <c r="U35" s="23"/>
    </row>
    <row r="36" spans="2:21" ht="27">
      <c r="B36" s="31">
        <v>1</v>
      </c>
      <c r="C36" s="45">
        <v>3</v>
      </c>
      <c r="D36" s="31" t="s">
        <v>43</v>
      </c>
      <c r="E36" s="51">
        <v>1</v>
      </c>
      <c r="F36" s="68"/>
      <c r="G36" s="53" t="s">
        <v>35</v>
      </c>
      <c r="H36" s="30"/>
      <c r="I36" s="56">
        <v>11592177</v>
      </c>
      <c r="J36" s="56">
        <v>2441636</v>
      </c>
      <c r="K36" s="56"/>
      <c r="L36" s="56"/>
      <c r="M36" s="56">
        <f>+I36+J36+K36+L36</f>
        <v>14033813</v>
      </c>
      <c r="N36" s="71"/>
      <c r="O36" s="71"/>
      <c r="P36" s="71"/>
      <c r="Q36" s="71"/>
      <c r="R36" s="56">
        <f>+M36+Q36</f>
        <v>14033813</v>
      </c>
      <c r="S36" s="57">
        <f>+(R36/M36)*100</f>
        <v>100</v>
      </c>
      <c r="T36" s="58">
        <f>+(N36/R36)*100</f>
        <v>0</v>
      </c>
      <c r="U36" s="23"/>
    </row>
    <row r="37" spans="2:21" ht="27">
      <c r="B37" s="31">
        <v>1</v>
      </c>
      <c r="C37" s="45">
        <v>3</v>
      </c>
      <c r="D37" s="31" t="s">
        <v>43</v>
      </c>
      <c r="E37" s="51">
        <v>1</v>
      </c>
      <c r="F37" s="68"/>
      <c r="G37" s="53" t="s">
        <v>36</v>
      </c>
      <c r="H37" s="30"/>
      <c r="I37" s="56">
        <v>11592177</v>
      </c>
      <c r="J37" s="56">
        <v>2441636</v>
      </c>
      <c r="K37" s="56"/>
      <c r="L37" s="56"/>
      <c r="M37" s="56">
        <f>+I37+J37+K37+L37</f>
        <v>14033813</v>
      </c>
      <c r="N37" s="71"/>
      <c r="O37" s="71"/>
      <c r="P37" s="71"/>
      <c r="Q37" s="71"/>
      <c r="R37" s="56">
        <f>+M37+Q37</f>
        <v>14033813</v>
      </c>
      <c r="S37" s="57">
        <f>+(R37/M37)*100</f>
        <v>100</v>
      </c>
      <c r="T37" s="58">
        <f>+(N37/R37)*100</f>
        <v>0</v>
      </c>
      <c r="U37" s="23"/>
    </row>
    <row r="38" spans="2:21" ht="27">
      <c r="B38" s="31">
        <v>1</v>
      </c>
      <c r="C38" s="45">
        <v>3</v>
      </c>
      <c r="D38" s="31" t="s">
        <v>43</v>
      </c>
      <c r="E38" s="51">
        <v>1</v>
      </c>
      <c r="F38" s="68"/>
      <c r="G38" s="53" t="s">
        <v>37</v>
      </c>
      <c r="H38" s="30"/>
      <c r="I38" s="56">
        <v>11583482</v>
      </c>
      <c r="J38" s="56">
        <v>2239098</v>
      </c>
      <c r="K38" s="56"/>
      <c r="L38" s="56"/>
      <c r="M38" s="56">
        <f>+I38+J38+K38+L38</f>
        <v>13822580</v>
      </c>
      <c r="N38" s="71"/>
      <c r="O38" s="71"/>
      <c r="P38" s="71"/>
      <c r="Q38" s="71"/>
      <c r="R38" s="56">
        <f>+M38+Q38</f>
        <v>13822580</v>
      </c>
      <c r="S38" s="57">
        <f>+(R38/M38)*100</f>
        <v>100</v>
      </c>
      <c r="T38" s="58">
        <f>+(N38/R38)*100</f>
        <v>0</v>
      </c>
      <c r="U38" s="23"/>
    </row>
    <row r="39" spans="2:21" ht="27">
      <c r="B39" s="31">
        <v>1</v>
      </c>
      <c r="C39" s="45">
        <v>3</v>
      </c>
      <c r="D39" s="31" t="s">
        <v>43</v>
      </c>
      <c r="E39" s="51">
        <v>1</v>
      </c>
      <c r="F39" s="68"/>
      <c r="G39" s="53" t="s">
        <v>31</v>
      </c>
      <c r="H39" s="30"/>
      <c r="I39" s="74">
        <f>+(I38/I35)*100</f>
        <v>86.35085569742095</v>
      </c>
      <c r="J39" s="74">
        <f>+(J38/J35)*100</f>
        <v>47.87657748984191</v>
      </c>
      <c r="K39" s="74"/>
      <c r="L39" s="74"/>
      <c r="M39" s="74">
        <f>+(M38/M35)*100</f>
        <v>76.35413108949326</v>
      </c>
      <c r="N39" s="74"/>
      <c r="O39" s="74"/>
      <c r="P39" s="74"/>
      <c r="Q39" s="74"/>
      <c r="R39" s="74">
        <f>+(R38/R35)*100</f>
        <v>76.35413108949326</v>
      </c>
      <c r="S39" s="57"/>
      <c r="T39" s="57"/>
      <c r="U39" s="23"/>
    </row>
    <row r="40" spans="2:21" ht="27">
      <c r="B40" s="31">
        <v>1</v>
      </c>
      <c r="C40" s="45">
        <v>3</v>
      </c>
      <c r="D40" s="31" t="s">
        <v>43</v>
      </c>
      <c r="E40" s="51">
        <v>1</v>
      </c>
      <c r="F40" s="68"/>
      <c r="G40" s="53" t="s">
        <v>32</v>
      </c>
      <c r="H40" s="30"/>
      <c r="I40" s="74">
        <f>+(I38/I36)*100</f>
        <v>99.9249925186615</v>
      </c>
      <c r="J40" s="74">
        <f>+(J38/J36)*100</f>
        <v>91.70482414250117</v>
      </c>
      <c r="K40" s="74"/>
      <c r="L40" s="74"/>
      <c r="M40" s="74">
        <f>+(M38/M36)*100</f>
        <v>98.49482816964998</v>
      </c>
      <c r="N40" s="74"/>
      <c r="O40" s="74"/>
      <c r="P40" s="74"/>
      <c r="Q40" s="74"/>
      <c r="R40" s="74">
        <f>+(R38/R36)*100</f>
        <v>98.49482816964998</v>
      </c>
      <c r="S40" s="57"/>
      <c r="T40" s="57"/>
      <c r="U40" s="23"/>
    </row>
    <row r="41" spans="2:21" ht="27">
      <c r="B41" s="31">
        <v>2</v>
      </c>
      <c r="C41" s="31">
        <v>2</v>
      </c>
      <c r="D41" s="31" t="s">
        <v>41</v>
      </c>
      <c r="E41" s="51"/>
      <c r="F41" s="68"/>
      <c r="G41" s="60" t="s">
        <v>42</v>
      </c>
      <c r="H41" s="30"/>
      <c r="I41" s="75"/>
      <c r="J41" s="71"/>
      <c r="K41" s="71"/>
      <c r="L41" s="71"/>
      <c r="M41" s="71"/>
      <c r="N41" s="71"/>
      <c r="O41" s="71"/>
      <c r="P41" s="71"/>
      <c r="Q41" s="71"/>
      <c r="R41" s="71"/>
      <c r="S41" s="72"/>
      <c r="T41" s="72"/>
      <c r="U41" s="23"/>
    </row>
    <row r="42" spans="2:21" ht="34.5" customHeight="1">
      <c r="B42" s="31">
        <v>2</v>
      </c>
      <c r="C42" s="31">
        <v>2</v>
      </c>
      <c r="D42" s="31" t="s">
        <v>41</v>
      </c>
      <c r="E42" s="51"/>
      <c r="F42" s="68"/>
      <c r="G42" s="53" t="s">
        <v>34</v>
      </c>
      <c r="H42" s="30"/>
      <c r="I42" s="75">
        <f>+I49</f>
        <v>153495859</v>
      </c>
      <c r="J42" s="75">
        <f>+J49</f>
        <v>46428606</v>
      </c>
      <c r="K42" s="75">
        <f>+K49</f>
        <v>0</v>
      </c>
      <c r="L42" s="75">
        <f>+L49</f>
        <v>42000</v>
      </c>
      <c r="M42" s="75">
        <f>+M49</f>
        <v>199966465</v>
      </c>
      <c r="N42" s="75">
        <f aca="true" t="shared" si="6" ref="N42:Q45">+N49</f>
        <v>0</v>
      </c>
      <c r="O42" s="75">
        <f t="shared" si="6"/>
        <v>0</v>
      </c>
      <c r="P42" s="75">
        <f t="shared" si="6"/>
        <v>0</v>
      </c>
      <c r="Q42" s="75">
        <f t="shared" si="6"/>
        <v>0</v>
      </c>
      <c r="R42" s="71">
        <f>+M42+Q42</f>
        <v>199966465</v>
      </c>
      <c r="S42" s="57">
        <f>+(R42/M42)*100</f>
        <v>100</v>
      </c>
      <c r="T42" s="58">
        <f>+(N42/R42)*100</f>
        <v>0</v>
      </c>
      <c r="U42" s="23"/>
    </row>
    <row r="43" spans="2:21" ht="27">
      <c r="B43" s="31">
        <v>2</v>
      </c>
      <c r="C43" s="31">
        <v>2</v>
      </c>
      <c r="D43" s="31" t="s">
        <v>41</v>
      </c>
      <c r="E43" s="51"/>
      <c r="F43" s="68"/>
      <c r="G43" s="53" t="s">
        <v>35</v>
      </c>
      <c r="H43" s="30"/>
      <c r="I43" s="75">
        <f aca="true" t="shared" si="7" ref="I43:M45">+I50</f>
        <v>124578246</v>
      </c>
      <c r="J43" s="75">
        <f t="shared" si="7"/>
        <v>33081884</v>
      </c>
      <c r="K43" s="75">
        <f t="shared" si="7"/>
        <v>0</v>
      </c>
      <c r="L43" s="75">
        <f t="shared" si="7"/>
        <v>6245464</v>
      </c>
      <c r="M43" s="75">
        <f t="shared" si="7"/>
        <v>163905594</v>
      </c>
      <c r="N43" s="75">
        <f t="shared" si="6"/>
        <v>639788</v>
      </c>
      <c r="O43" s="75">
        <f t="shared" si="6"/>
        <v>0</v>
      </c>
      <c r="P43" s="75">
        <f t="shared" si="6"/>
        <v>0</v>
      </c>
      <c r="Q43" s="75">
        <f t="shared" si="6"/>
        <v>639788</v>
      </c>
      <c r="R43" s="71">
        <f>+M43+Q43</f>
        <v>164545382</v>
      </c>
      <c r="S43" s="57">
        <f>+(R43/M43)*100</f>
        <v>100.39033933155449</v>
      </c>
      <c r="T43" s="58">
        <f>+(N43/R43)*100</f>
        <v>0.3888216078893056</v>
      </c>
      <c r="U43" s="23"/>
    </row>
    <row r="44" spans="2:21" ht="27">
      <c r="B44" s="31">
        <v>2</v>
      </c>
      <c r="C44" s="31">
        <v>2</v>
      </c>
      <c r="D44" s="31" t="s">
        <v>41</v>
      </c>
      <c r="E44" s="51"/>
      <c r="F44" s="68"/>
      <c r="G44" s="53" t="s">
        <v>36</v>
      </c>
      <c r="H44" s="30"/>
      <c r="I44" s="75">
        <f t="shared" si="7"/>
        <v>124578246</v>
      </c>
      <c r="J44" s="75">
        <f t="shared" si="7"/>
        <v>33081884</v>
      </c>
      <c r="K44" s="75">
        <f t="shared" si="7"/>
        <v>0</v>
      </c>
      <c r="L44" s="75">
        <f t="shared" si="7"/>
        <v>6245464</v>
      </c>
      <c r="M44" s="75">
        <f t="shared" si="7"/>
        <v>163905594</v>
      </c>
      <c r="N44" s="75">
        <f t="shared" si="6"/>
        <v>639788</v>
      </c>
      <c r="O44" s="75">
        <f t="shared" si="6"/>
        <v>0</v>
      </c>
      <c r="P44" s="75">
        <f t="shared" si="6"/>
        <v>0</v>
      </c>
      <c r="Q44" s="75">
        <f t="shared" si="6"/>
        <v>639788</v>
      </c>
      <c r="R44" s="71">
        <f>+M44+Q44</f>
        <v>164545382</v>
      </c>
      <c r="S44" s="57">
        <f>+(R44/M44)*100</f>
        <v>100.39033933155449</v>
      </c>
      <c r="T44" s="58">
        <f>+(N44/R44)*100</f>
        <v>0.3888216078893056</v>
      </c>
      <c r="U44" s="23"/>
    </row>
    <row r="45" spans="2:21" ht="27">
      <c r="B45" s="31">
        <v>2</v>
      </c>
      <c r="C45" s="31">
        <v>2</v>
      </c>
      <c r="D45" s="31" t="s">
        <v>41</v>
      </c>
      <c r="E45" s="51"/>
      <c r="F45" s="68"/>
      <c r="G45" s="53" t="s">
        <v>37</v>
      </c>
      <c r="H45" s="30"/>
      <c r="I45" s="75">
        <f t="shared" si="7"/>
        <v>124485690</v>
      </c>
      <c r="J45" s="75">
        <f t="shared" si="7"/>
        <v>31244871</v>
      </c>
      <c r="K45" s="75">
        <f t="shared" si="7"/>
        <v>0</v>
      </c>
      <c r="L45" s="75">
        <f t="shared" si="7"/>
        <v>6245464</v>
      </c>
      <c r="M45" s="75">
        <f t="shared" si="7"/>
        <v>161976025</v>
      </c>
      <c r="N45" s="75">
        <f t="shared" si="6"/>
        <v>206365</v>
      </c>
      <c r="O45" s="75">
        <f t="shared" si="6"/>
        <v>0</v>
      </c>
      <c r="P45" s="75">
        <f t="shared" si="6"/>
        <v>0</v>
      </c>
      <c r="Q45" s="75">
        <f t="shared" si="6"/>
        <v>206365</v>
      </c>
      <c r="R45" s="71">
        <f>+M45+Q45</f>
        <v>162182390</v>
      </c>
      <c r="S45" s="57">
        <f>+(R45/M45)*100</f>
        <v>100.12740465757201</v>
      </c>
      <c r="T45" s="58">
        <f>+(N45/R45)*100</f>
        <v>0.1272425446437187</v>
      </c>
      <c r="U45" s="23"/>
    </row>
    <row r="46" spans="2:21" ht="27">
      <c r="B46" s="31">
        <v>2</v>
      </c>
      <c r="C46" s="31">
        <v>2</v>
      </c>
      <c r="D46" s="31" t="s">
        <v>41</v>
      </c>
      <c r="E46" s="51"/>
      <c r="F46" s="68"/>
      <c r="G46" s="53" t="s">
        <v>31</v>
      </c>
      <c r="H46" s="30"/>
      <c r="I46" s="74">
        <f>+(I45/I42)*100</f>
        <v>81.1003572415592</v>
      </c>
      <c r="J46" s="74">
        <f>+(J45/J42)*100</f>
        <v>67.29659512068918</v>
      </c>
      <c r="K46" s="74"/>
      <c r="L46" s="74"/>
      <c r="M46" s="74">
        <f>+(M45/M42)*100</f>
        <v>81.00159444234812</v>
      </c>
      <c r="N46" s="74"/>
      <c r="O46" s="74"/>
      <c r="P46" s="74"/>
      <c r="Q46" s="74"/>
      <c r="R46" s="74">
        <f>+(R45/R42)*100</f>
        <v>81.10479424637525</v>
      </c>
      <c r="S46" s="72"/>
      <c r="T46" s="72"/>
      <c r="U46" s="23"/>
    </row>
    <row r="47" spans="2:21" ht="27">
      <c r="B47" s="31">
        <v>2</v>
      </c>
      <c r="C47" s="31">
        <v>2</v>
      </c>
      <c r="D47" s="31" t="s">
        <v>41</v>
      </c>
      <c r="E47" s="51"/>
      <c r="F47" s="68"/>
      <c r="G47" s="53" t="s">
        <v>32</v>
      </c>
      <c r="H47" s="30"/>
      <c r="I47" s="74">
        <f>+(I45/I43)*100</f>
        <v>99.92570452468884</v>
      </c>
      <c r="J47" s="74">
        <f>+(J45/J43)*100</f>
        <v>94.4470726032411</v>
      </c>
      <c r="K47" s="74"/>
      <c r="L47" s="74"/>
      <c r="M47" s="74">
        <f>+(M45/M43)*100</f>
        <v>98.82275586030333</v>
      </c>
      <c r="N47" s="74"/>
      <c r="O47" s="74"/>
      <c r="P47" s="74"/>
      <c r="Q47" s="74"/>
      <c r="R47" s="74">
        <f>+(R45/R43)*100</f>
        <v>98.56392688067052</v>
      </c>
      <c r="S47" s="72"/>
      <c r="T47" s="72"/>
      <c r="U47" s="23"/>
    </row>
    <row r="48" spans="2:21" ht="27">
      <c r="B48" s="31">
        <v>2</v>
      </c>
      <c r="C48" s="31">
        <v>2</v>
      </c>
      <c r="D48" s="31" t="s">
        <v>41</v>
      </c>
      <c r="E48" s="51">
        <v>2</v>
      </c>
      <c r="F48" s="68"/>
      <c r="G48" s="53" t="s">
        <v>40</v>
      </c>
      <c r="H48" s="30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2"/>
      <c r="T48" s="72"/>
      <c r="U48" s="23"/>
    </row>
    <row r="49" spans="2:21" ht="27">
      <c r="B49" s="31">
        <v>2</v>
      </c>
      <c r="C49" s="31">
        <v>2</v>
      </c>
      <c r="D49" s="31" t="s">
        <v>41</v>
      </c>
      <c r="E49" s="51">
        <v>2</v>
      </c>
      <c r="F49" s="68"/>
      <c r="G49" s="53" t="s">
        <v>34</v>
      </c>
      <c r="H49" s="30"/>
      <c r="I49" s="56">
        <v>153495859</v>
      </c>
      <c r="J49" s="56">
        <v>46428606</v>
      </c>
      <c r="K49" s="56"/>
      <c r="L49" s="56">
        <v>42000</v>
      </c>
      <c r="M49" s="56">
        <f>+I49+J49+K49+L49</f>
        <v>199966465</v>
      </c>
      <c r="N49" s="56"/>
      <c r="O49" s="56"/>
      <c r="P49" s="56"/>
      <c r="Q49" s="56">
        <v>0</v>
      </c>
      <c r="R49" s="56">
        <f>+M49+Q49</f>
        <v>199966465</v>
      </c>
      <c r="S49" s="57">
        <f>+(R49/M49)*100</f>
        <v>100</v>
      </c>
      <c r="T49" s="58">
        <f>+(N49/R49)*100</f>
        <v>0</v>
      </c>
      <c r="U49" s="23"/>
    </row>
    <row r="50" spans="2:21" ht="27">
      <c r="B50" s="31">
        <v>2</v>
      </c>
      <c r="C50" s="31">
        <v>2</v>
      </c>
      <c r="D50" s="31" t="s">
        <v>41</v>
      </c>
      <c r="E50" s="51">
        <v>2</v>
      </c>
      <c r="F50" s="68"/>
      <c r="G50" s="53" t="s">
        <v>35</v>
      </c>
      <c r="H50" s="30"/>
      <c r="I50" s="56">
        <v>124578246</v>
      </c>
      <c r="J50" s="56">
        <v>33081884</v>
      </c>
      <c r="K50" s="56"/>
      <c r="L50" s="56">
        <v>6245464</v>
      </c>
      <c r="M50" s="56">
        <f>+I50+J50+K50+L50</f>
        <v>163905594</v>
      </c>
      <c r="N50" s="56">
        <v>639788</v>
      </c>
      <c r="O50" s="56"/>
      <c r="P50" s="56"/>
      <c r="Q50" s="56">
        <f>+N50</f>
        <v>639788</v>
      </c>
      <c r="R50" s="56">
        <f>+M50+Q50</f>
        <v>164545382</v>
      </c>
      <c r="S50" s="57">
        <f>+(R50/M50)*100</f>
        <v>100.39033933155449</v>
      </c>
      <c r="T50" s="58">
        <f>+(N50/R50)*100</f>
        <v>0.3888216078893056</v>
      </c>
      <c r="U50" s="23"/>
    </row>
    <row r="51" spans="2:21" ht="27">
      <c r="B51" s="31">
        <v>2</v>
      </c>
      <c r="C51" s="31">
        <v>2</v>
      </c>
      <c r="D51" s="31" t="s">
        <v>41</v>
      </c>
      <c r="E51" s="51">
        <v>2</v>
      </c>
      <c r="F51" s="68"/>
      <c r="G51" s="53" t="s">
        <v>36</v>
      </c>
      <c r="H51" s="30"/>
      <c r="I51" s="56">
        <v>124578246</v>
      </c>
      <c r="J51" s="56">
        <v>33081884</v>
      </c>
      <c r="K51" s="56"/>
      <c r="L51" s="56">
        <v>6245464</v>
      </c>
      <c r="M51" s="56">
        <f>+I51+J51+K51+L51</f>
        <v>163905594</v>
      </c>
      <c r="N51" s="56">
        <v>639788</v>
      </c>
      <c r="O51" s="56"/>
      <c r="P51" s="56"/>
      <c r="Q51" s="56">
        <f>+N51</f>
        <v>639788</v>
      </c>
      <c r="R51" s="56">
        <f>+M51+Q51</f>
        <v>164545382</v>
      </c>
      <c r="S51" s="57">
        <f>+(R51/M51)*100</f>
        <v>100.39033933155449</v>
      </c>
      <c r="T51" s="58">
        <f>+(N51/R51)*100</f>
        <v>0.3888216078893056</v>
      </c>
      <c r="U51" s="23"/>
    </row>
    <row r="52" spans="2:21" ht="27">
      <c r="B52" s="31">
        <v>2</v>
      </c>
      <c r="C52" s="31">
        <v>2</v>
      </c>
      <c r="D52" s="31" t="s">
        <v>41</v>
      </c>
      <c r="E52" s="51">
        <v>2</v>
      </c>
      <c r="F52" s="68"/>
      <c r="G52" s="53" t="s">
        <v>37</v>
      </c>
      <c r="H52" s="30"/>
      <c r="I52" s="56">
        <v>124485690</v>
      </c>
      <c r="J52" s="56">
        <v>31244871</v>
      </c>
      <c r="K52" s="56"/>
      <c r="L52" s="56">
        <v>6245464</v>
      </c>
      <c r="M52" s="56">
        <f>+I52+J52+K52+L52</f>
        <v>161976025</v>
      </c>
      <c r="N52" s="56">
        <v>206365</v>
      </c>
      <c r="O52" s="56"/>
      <c r="P52" s="56"/>
      <c r="Q52" s="56">
        <f>+N52</f>
        <v>206365</v>
      </c>
      <c r="R52" s="56">
        <f>+M52+Q52</f>
        <v>162182390</v>
      </c>
      <c r="S52" s="57">
        <f>+(R52/M52)*100</f>
        <v>100.12740465757201</v>
      </c>
      <c r="T52" s="58">
        <f>+(N52/R52)*100</f>
        <v>0.1272425446437187</v>
      </c>
      <c r="U52" s="23"/>
    </row>
    <row r="53" spans="2:21" ht="27">
      <c r="B53" s="31">
        <v>2</v>
      </c>
      <c r="C53" s="31">
        <v>2</v>
      </c>
      <c r="D53" s="31" t="s">
        <v>41</v>
      </c>
      <c r="E53" s="51">
        <v>2</v>
      </c>
      <c r="F53" s="68"/>
      <c r="G53" s="53" t="s">
        <v>31</v>
      </c>
      <c r="H53" s="30"/>
      <c r="I53" s="74">
        <f>+(I52/I49)*100</f>
        <v>81.1003572415592</v>
      </c>
      <c r="J53" s="74">
        <f>+(J52/J49)*100</f>
        <v>67.29659512068918</v>
      </c>
      <c r="K53" s="74"/>
      <c r="L53" s="74">
        <f>+(L52/L49)*100</f>
        <v>14870.152380952382</v>
      </c>
      <c r="M53" s="74">
        <f>+(M52/M49)*100</f>
        <v>81.00159444234812</v>
      </c>
      <c r="N53" s="74"/>
      <c r="O53" s="74"/>
      <c r="P53" s="74"/>
      <c r="Q53" s="74"/>
      <c r="R53" s="74">
        <f>+(R52/R49)*100</f>
        <v>81.10479424637525</v>
      </c>
      <c r="S53" s="57"/>
      <c r="T53" s="57"/>
      <c r="U53" s="23"/>
    </row>
    <row r="54" spans="2:21" ht="27">
      <c r="B54" s="31">
        <v>2</v>
      </c>
      <c r="C54" s="31">
        <v>2</v>
      </c>
      <c r="D54" s="31" t="s">
        <v>41</v>
      </c>
      <c r="E54" s="51">
        <v>2</v>
      </c>
      <c r="F54" s="68"/>
      <c r="G54" s="53" t="s">
        <v>32</v>
      </c>
      <c r="H54" s="30"/>
      <c r="I54" s="74">
        <f>+(I52/I50)*100</f>
        <v>99.92570452468884</v>
      </c>
      <c r="J54" s="74">
        <f>+(J52/J50)*100</f>
        <v>94.4470726032411</v>
      </c>
      <c r="K54" s="74"/>
      <c r="L54" s="74">
        <f>+(L52/L50)*100</f>
        <v>100</v>
      </c>
      <c r="M54" s="74">
        <f>+(M52/M50)*100</f>
        <v>98.82275586030333</v>
      </c>
      <c r="N54" s="74">
        <f>+(N52/N50)*100</f>
        <v>32.255215790230515</v>
      </c>
      <c r="O54" s="74"/>
      <c r="P54" s="74"/>
      <c r="Q54" s="74">
        <f>+(Q52/Q50)*100</f>
        <v>32.255215790230515</v>
      </c>
      <c r="R54" s="74">
        <f>+(R52/R50)*100</f>
        <v>98.56392688067052</v>
      </c>
      <c r="S54" s="57"/>
      <c r="T54" s="57"/>
      <c r="U54" s="23"/>
    </row>
    <row r="55" spans="2:21" ht="27">
      <c r="B55" s="31">
        <v>2</v>
      </c>
      <c r="C55" s="31">
        <v>2</v>
      </c>
      <c r="D55" s="31" t="s">
        <v>38</v>
      </c>
      <c r="E55" s="51"/>
      <c r="F55" s="68"/>
      <c r="G55" s="53" t="s">
        <v>39</v>
      </c>
      <c r="H55" s="30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57"/>
      <c r="T55" s="57"/>
      <c r="U55" s="23"/>
    </row>
    <row r="56" spans="2:21" ht="27">
      <c r="B56" s="31">
        <v>2</v>
      </c>
      <c r="C56" s="31">
        <v>2</v>
      </c>
      <c r="D56" s="31" t="s">
        <v>38</v>
      </c>
      <c r="E56" s="51"/>
      <c r="F56" s="68"/>
      <c r="G56" s="53" t="s">
        <v>34</v>
      </c>
      <c r="H56" s="30"/>
      <c r="I56" s="74">
        <f>+I63+I70</f>
        <v>0</v>
      </c>
      <c r="J56" s="74">
        <f>+J63+J70</f>
        <v>41251599</v>
      </c>
      <c r="K56" s="74">
        <f>+K63+K70</f>
        <v>0</v>
      </c>
      <c r="L56" s="74">
        <f>+L63+L70</f>
        <v>6127200</v>
      </c>
      <c r="M56" s="74"/>
      <c r="N56" s="74"/>
      <c r="O56" s="74"/>
      <c r="P56" s="74">
        <f>+P63+P70</f>
        <v>118620189</v>
      </c>
      <c r="Q56" s="74"/>
      <c r="R56" s="74"/>
      <c r="S56" s="57"/>
      <c r="T56" s="57"/>
      <c r="U56" s="23"/>
    </row>
    <row r="57" spans="2:21" ht="27">
      <c r="B57" s="31">
        <v>2</v>
      </c>
      <c r="C57" s="31">
        <v>2</v>
      </c>
      <c r="D57" s="31" t="s">
        <v>38</v>
      </c>
      <c r="E57" s="51"/>
      <c r="F57" s="68"/>
      <c r="G57" s="53" t="s">
        <v>35</v>
      </c>
      <c r="H57" s="30"/>
      <c r="I57" s="74">
        <f aca="true" t="shared" si="8" ref="I57:L59">+I64+I71</f>
        <v>0</v>
      </c>
      <c r="J57" s="74">
        <f t="shared" si="8"/>
        <v>9255184</v>
      </c>
      <c r="K57" s="74">
        <f t="shared" si="8"/>
        <v>0</v>
      </c>
      <c r="L57" s="74">
        <f t="shared" si="8"/>
        <v>188408</v>
      </c>
      <c r="M57" s="74"/>
      <c r="N57" s="74"/>
      <c r="O57" s="74"/>
      <c r="P57" s="74">
        <f>+P64+P71</f>
        <v>118620189</v>
      </c>
      <c r="Q57" s="74"/>
      <c r="R57" s="74"/>
      <c r="S57" s="57"/>
      <c r="T57" s="57"/>
      <c r="U57" s="23"/>
    </row>
    <row r="58" spans="2:21" ht="27">
      <c r="B58" s="31">
        <v>2</v>
      </c>
      <c r="C58" s="31">
        <v>2</v>
      </c>
      <c r="D58" s="31" t="s">
        <v>38</v>
      </c>
      <c r="E58" s="51"/>
      <c r="F58" s="68"/>
      <c r="G58" s="53" t="s">
        <v>36</v>
      </c>
      <c r="H58" s="30"/>
      <c r="I58" s="74">
        <f t="shared" si="8"/>
        <v>0</v>
      </c>
      <c r="J58" s="74">
        <f>+J65+J72</f>
        <v>9255184</v>
      </c>
      <c r="K58" s="74">
        <f t="shared" si="8"/>
        <v>0</v>
      </c>
      <c r="L58" s="74">
        <f t="shared" si="8"/>
        <v>188408</v>
      </c>
      <c r="M58" s="74"/>
      <c r="N58" s="74"/>
      <c r="O58" s="74"/>
      <c r="P58" s="74"/>
      <c r="Q58" s="74"/>
      <c r="R58" s="74"/>
      <c r="S58" s="57"/>
      <c r="T58" s="57"/>
      <c r="U58" s="23"/>
    </row>
    <row r="59" spans="2:21" ht="27">
      <c r="B59" s="31">
        <v>2</v>
      </c>
      <c r="C59" s="31">
        <v>2</v>
      </c>
      <c r="D59" s="31" t="s">
        <v>38</v>
      </c>
      <c r="E59" s="51"/>
      <c r="F59" s="68"/>
      <c r="G59" s="53" t="s">
        <v>37</v>
      </c>
      <c r="H59" s="30"/>
      <c r="I59" s="74">
        <f t="shared" si="8"/>
        <v>0</v>
      </c>
      <c r="J59" s="74">
        <f t="shared" si="8"/>
        <v>8073437</v>
      </c>
      <c r="K59" s="74">
        <f t="shared" si="8"/>
        <v>0</v>
      </c>
      <c r="L59" s="74">
        <f t="shared" si="8"/>
        <v>188408</v>
      </c>
      <c r="M59" s="74"/>
      <c r="N59" s="74"/>
      <c r="O59" s="74"/>
      <c r="P59" s="74"/>
      <c r="Q59" s="74"/>
      <c r="R59" s="74"/>
      <c r="S59" s="57"/>
      <c r="T59" s="57"/>
      <c r="U59" s="23"/>
    </row>
    <row r="60" spans="2:21" ht="27">
      <c r="B60" s="31">
        <v>2</v>
      </c>
      <c r="C60" s="31">
        <v>2</v>
      </c>
      <c r="D60" s="31" t="s">
        <v>38</v>
      </c>
      <c r="E60" s="51"/>
      <c r="F60" s="68"/>
      <c r="G60" s="53" t="s">
        <v>31</v>
      </c>
      <c r="H60" s="30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57"/>
      <c r="T60" s="57"/>
      <c r="U60" s="23"/>
    </row>
    <row r="61" spans="2:21" ht="27">
      <c r="B61" s="31">
        <v>2</v>
      </c>
      <c r="C61" s="31">
        <v>2</v>
      </c>
      <c r="D61" s="31" t="s">
        <v>38</v>
      </c>
      <c r="E61" s="51"/>
      <c r="F61" s="68"/>
      <c r="G61" s="53" t="s">
        <v>32</v>
      </c>
      <c r="H61" s="30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57"/>
      <c r="T61" s="57"/>
      <c r="U61" s="23"/>
    </row>
    <row r="62" spans="2:21" ht="27">
      <c r="B62" s="31">
        <v>2</v>
      </c>
      <c r="C62" s="31">
        <v>2</v>
      </c>
      <c r="D62" s="31" t="s">
        <v>38</v>
      </c>
      <c r="E62" s="51"/>
      <c r="F62" s="68"/>
      <c r="G62" s="53" t="s">
        <v>46</v>
      </c>
      <c r="H62" s="30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57"/>
      <c r="T62" s="57"/>
      <c r="U62" s="23"/>
    </row>
    <row r="63" spans="2:21" ht="27">
      <c r="B63" s="31">
        <v>2</v>
      </c>
      <c r="C63" s="31">
        <v>2</v>
      </c>
      <c r="D63" s="31" t="s">
        <v>38</v>
      </c>
      <c r="E63" s="51">
        <v>11</v>
      </c>
      <c r="F63" s="68"/>
      <c r="G63" s="53" t="s">
        <v>34</v>
      </c>
      <c r="H63" s="30"/>
      <c r="I63" s="56"/>
      <c r="J63" s="56">
        <v>30857538</v>
      </c>
      <c r="K63" s="56"/>
      <c r="L63" s="56">
        <v>6127200</v>
      </c>
      <c r="M63" s="56">
        <f>+I63+J63+K63+L63</f>
        <v>36984738</v>
      </c>
      <c r="N63" s="56"/>
      <c r="O63" s="56"/>
      <c r="P63" s="56">
        <v>506054</v>
      </c>
      <c r="Q63" s="56">
        <v>0</v>
      </c>
      <c r="R63" s="56">
        <f>+M63+Q63</f>
        <v>36984738</v>
      </c>
      <c r="S63" s="57">
        <f>+(R63/M63)*100</f>
        <v>100</v>
      </c>
      <c r="T63" s="58">
        <f>+(N63/R63)*100</f>
        <v>0</v>
      </c>
      <c r="U63" s="23"/>
    </row>
    <row r="64" spans="2:21" ht="27">
      <c r="B64" s="31">
        <v>2</v>
      </c>
      <c r="C64" s="31">
        <v>2</v>
      </c>
      <c r="D64" s="31" t="s">
        <v>38</v>
      </c>
      <c r="E64" s="51">
        <v>11</v>
      </c>
      <c r="F64" s="68"/>
      <c r="G64" s="53" t="s">
        <v>35</v>
      </c>
      <c r="H64" s="30"/>
      <c r="I64" s="56"/>
      <c r="J64" s="56">
        <v>7020635</v>
      </c>
      <c r="K64" s="56"/>
      <c r="L64" s="56">
        <v>188408</v>
      </c>
      <c r="M64" s="56">
        <f>+I64+J64+K64+L64</f>
        <v>7209043</v>
      </c>
      <c r="N64" s="56"/>
      <c r="O64" s="56"/>
      <c r="P64" s="56">
        <v>506054</v>
      </c>
      <c r="Q64" s="56"/>
      <c r="R64" s="56">
        <f>+M64+Q64</f>
        <v>7209043</v>
      </c>
      <c r="S64" s="57">
        <f>+(R64/M64)*100</f>
        <v>100</v>
      </c>
      <c r="T64" s="58">
        <f>+(N64/R64)*100</f>
        <v>0</v>
      </c>
      <c r="U64" s="23"/>
    </row>
    <row r="65" spans="2:21" ht="27">
      <c r="B65" s="31">
        <v>2</v>
      </c>
      <c r="C65" s="31">
        <v>2</v>
      </c>
      <c r="D65" s="31" t="s">
        <v>38</v>
      </c>
      <c r="E65" s="51">
        <v>11</v>
      </c>
      <c r="F65" s="68"/>
      <c r="G65" s="53" t="s">
        <v>36</v>
      </c>
      <c r="H65" s="30"/>
      <c r="I65" s="56"/>
      <c r="J65" s="56">
        <v>7020635</v>
      </c>
      <c r="K65" s="56"/>
      <c r="L65" s="56">
        <v>188408</v>
      </c>
      <c r="M65" s="56">
        <f>+I65+J65+K65+L65</f>
        <v>7209043</v>
      </c>
      <c r="N65" s="56"/>
      <c r="O65" s="56"/>
      <c r="P65" s="56"/>
      <c r="Q65" s="56"/>
      <c r="R65" s="56">
        <f>+M65+Q65</f>
        <v>7209043</v>
      </c>
      <c r="S65" s="57">
        <f>+(R65/M65)*100</f>
        <v>100</v>
      </c>
      <c r="T65" s="58">
        <f>+(N65/R65)*100</f>
        <v>0</v>
      </c>
      <c r="U65" s="23"/>
    </row>
    <row r="66" spans="2:21" ht="27">
      <c r="B66" s="31">
        <v>2</v>
      </c>
      <c r="C66" s="31">
        <v>2</v>
      </c>
      <c r="D66" s="31" t="s">
        <v>38</v>
      </c>
      <c r="E66" s="51">
        <v>11</v>
      </c>
      <c r="F66" s="68"/>
      <c r="G66" s="53" t="s">
        <v>37</v>
      </c>
      <c r="H66" s="30"/>
      <c r="I66" s="56"/>
      <c r="J66" s="56">
        <v>5944000</v>
      </c>
      <c r="K66" s="56"/>
      <c r="L66" s="56">
        <v>188408</v>
      </c>
      <c r="M66" s="56">
        <f>+I66+J66+K66+L66</f>
        <v>6132408</v>
      </c>
      <c r="N66" s="56"/>
      <c r="O66" s="56"/>
      <c r="P66" s="56"/>
      <c r="Q66" s="56"/>
      <c r="R66" s="56">
        <f>+M66+Q66</f>
        <v>6132408</v>
      </c>
      <c r="S66" s="57">
        <f>+(R66/M66)*100</f>
        <v>100</v>
      </c>
      <c r="T66" s="58">
        <f>+(N66/R66)*100</f>
        <v>0</v>
      </c>
      <c r="U66" s="23"/>
    </row>
    <row r="67" spans="2:21" ht="43.5" customHeight="1">
      <c r="B67" s="31">
        <v>2</v>
      </c>
      <c r="C67" s="31">
        <v>2</v>
      </c>
      <c r="D67" s="31" t="s">
        <v>38</v>
      </c>
      <c r="E67" s="51">
        <v>11</v>
      </c>
      <c r="F67" s="68"/>
      <c r="G67" s="53" t="s">
        <v>31</v>
      </c>
      <c r="H67" s="30"/>
      <c r="I67" s="74"/>
      <c r="J67" s="74">
        <f>+(J66/J63)*100</f>
        <v>19.26271629317932</v>
      </c>
      <c r="K67" s="74"/>
      <c r="L67" s="74">
        <f>+(L66/L63)*100</f>
        <v>3.0749445097271186</v>
      </c>
      <c r="M67" s="74">
        <f>+(M66/M63)*100</f>
        <v>16.580915079079375</v>
      </c>
      <c r="N67" s="74"/>
      <c r="O67" s="74"/>
      <c r="P67" s="74"/>
      <c r="Q67" s="74"/>
      <c r="R67" s="74">
        <f>+(R66/R63)*100</f>
        <v>16.580915079079375</v>
      </c>
      <c r="S67" s="57"/>
      <c r="T67" s="57"/>
      <c r="U67" s="23"/>
    </row>
    <row r="68" spans="2:21" ht="27">
      <c r="B68" s="31">
        <v>2</v>
      </c>
      <c r="C68" s="31">
        <v>2</v>
      </c>
      <c r="D68" s="31" t="s">
        <v>38</v>
      </c>
      <c r="E68" s="51">
        <v>11</v>
      </c>
      <c r="F68" s="68"/>
      <c r="G68" s="53" t="s">
        <v>32</v>
      </c>
      <c r="H68" s="30"/>
      <c r="I68" s="74"/>
      <c r="J68" s="74">
        <f>+(J66/J64)*100</f>
        <v>84.66470625520341</v>
      </c>
      <c r="K68" s="74"/>
      <c r="L68" s="74">
        <f>+(L66/L64)*100</f>
        <v>100</v>
      </c>
      <c r="M68" s="74">
        <f>+(M66/M64)*100</f>
        <v>85.06549343650745</v>
      </c>
      <c r="N68" s="74"/>
      <c r="O68" s="74"/>
      <c r="P68" s="74"/>
      <c r="Q68" s="74"/>
      <c r="R68" s="74"/>
      <c r="S68" s="57"/>
      <c r="T68" s="57"/>
      <c r="U68" s="23"/>
    </row>
    <row r="69" spans="2:21" ht="81">
      <c r="B69" s="31">
        <v>2</v>
      </c>
      <c r="C69" s="49">
        <v>2</v>
      </c>
      <c r="D69" s="69" t="s">
        <v>38</v>
      </c>
      <c r="E69" s="51">
        <v>14</v>
      </c>
      <c r="F69" s="68"/>
      <c r="G69" s="53" t="s">
        <v>47</v>
      </c>
      <c r="H69" s="30"/>
      <c r="I69" s="75"/>
      <c r="J69" s="71"/>
      <c r="K69" s="71"/>
      <c r="L69" s="71"/>
      <c r="M69" s="71"/>
      <c r="N69" s="71"/>
      <c r="O69" s="71"/>
      <c r="P69" s="71"/>
      <c r="Q69" s="71"/>
      <c r="R69" s="71"/>
      <c r="S69" s="72"/>
      <c r="T69" s="72"/>
      <c r="U69" s="23"/>
    </row>
    <row r="70" spans="2:21" ht="27">
      <c r="B70" s="31">
        <v>2</v>
      </c>
      <c r="C70" s="49">
        <v>2</v>
      </c>
      <c r="D70" s="69" t="s">
        <v>38</v>
      </c>
      <c r="E70" s="51">
        <v>14</v>
      </c>
      <c r="F70" s="68"/>
      <c r="G70" s="53" t="s">
        <v>34</v>
      </c>
      <c r="H70" s="30"/>
      <c r="I70" s="56"/>
      <c r="J70" s="56">
        <v>10394061</v>
      </c>
      <c r="K70" s="56"/>
      <c r="L70" s="56"/>
      <c r="M70" s="56">
        <f>+I70+J70+K70+L70</f>
        <v>10394061</v>
      </c>
      <c r="N70" s="56"/>
      <c r="O70" s="56"/>
      <c r="P70" s="56">
        <v>118114135</v>
      </c>
      <c r="Q70" s="56">
        <v>0</v>
      </c>
      <c r="R70" s="56">
        <f>+M70+Q70</f>
        <v>10394061</v>
      </c>
      <c r="S70" s="57">
        <f>+(R70/M70)*100</f>
        <v>100</v>
      </c>
      <c r="T70" s="58">
        <f>+(N70/R70)*100</f>
        <v>0</v>
      </c>
      <c r="U70" s="23"/>
    </row>
    <row r="71" spans="2:21" ht="27">
      <c r="B71" s="31">
        <v>2</v>
      </c>
      <c r="C71" s="49">
        <v>2</v>
      </c>
      <c r="D71" s="69" t="s">
        <v>38</v>
      </c>
      <c r="E71" s="51">
        <v>14</v>
      </c>
      <c r="F71" s="68"/>
      <c r="G71" s="53" t="s">
        <v>35</v>
      </c>
      <c r="H71" s="30"/>
      <c r="I71" s="56"/>
      <c r="J71" s="56">
        <v>2234549</v>
      </c>
      <c r="K71" s="56"/>
      <c r="L71" s="56"/>
      <c r="M71" s="56">
        <f>+I71+J71+K71+L71</f>
        <v>2234549</v>
      </c>
      <c r="N71" s="56"/>
      <c r="O71" s="56"/>
      <c r="P71" s="56">
        <v>118114135</v>
      </c>
      <c r="Q71" s="56"/>
      <c r="R71" s="56">
        <f>+M71+Q71</f>
        <v>2234549</v>
      </c>
      <c r="S71" s="57">
        <f>+(R71/M71)*100</f>
        <v>100</v>
      </c>
      <c r="T71" s="58">
        <f>+(N71/R71)*100</f>
        <v>0</v>
      </c>
      <c r="U71" s="23"/>
    </row>
    <row r="72" spans="2:21" ht="27">
      <c r="B72" s="31">
        <v>2</v>
      </c>
      <c r="C72" s="49">
        <v>2</v>
      </c>
      <c r="D72" s="69" t="s">
        <v>38</v>
      </c>
      <c r="E72" s="51">
        <v>14</v>
      </c>
      <c r="F72" s="68"/>
      <c r="G72" s="53" t="s">
        <v>36</v>
      </c>
      <c r="H72" s="30"/>
      <c r="I72" s="56"/>
      <c r="J72" s="56">
        <v>2234549</v>
      </c>
      <c r="K72" s="56"/>
      <c r="L72" s="56"/>
      <c r="M72" s="56">
        <f>+I72+J72+K72+L72</f>
        <v>2234549</v>
      </c>
      <c r="N72" s="56"/>
      <c r="O72" s="56"/>
      <c r="P72" s="56"/>
      <c r="Q72" s="56"/>
      <c r="R72" s="56">
        <f>+M72+Q72</f>
        <v>2234549</v>
      </c>
      <c r="S72" s="57">
        <f>+(R72/M72)*100</f>
        <v>100</v>
      </c>
      <c r="T72" s="58">
        <f>+(N72/R72)*100</f>
        <v>0</v>
      </c>
      <c r="U72" s="23"/>
    </row>
    <row r="73" spans="2:21" ht="27">
      <c r="B73" s="31">
        <v>2</v>
      </c>
      <c r="C73" s="49">
        <v>2</v>
      </c>
      <c r="D73" s="69" t="s">
        <v>38</v>
      </c>
      <c r="E73" s="51">
        <v>14</v>
      </c>
      <c r="F73" s="68"/>
      <c r="G73" s="53" t="s">
        <v>37</v>
      </c>
      <c r="H73" s="30"/>
      <c r="I73" s="56"/>
      <c r="J73" s="56">
        <v>2129437</v>
      </c>
      <c r="K73" s="56"/>
      <c r="L73" s="56"/>
      <c r="M73" s="56">
        <f>+I73+J73+K73+L73</f>
        <v>2129437</v>
      </c>
      <c r="N73" s="56"/>
      <c r="O73" s="56"/>
      <c r="P73" s="56"/>
      <c r="Q73" s="56"/>
      <c r="R73" s="56">
        <f>+M73+Q73</f>
        <v>2129437</v>
      </c>
      <c r="S73" s="57">
        <f>+(R73/M73)*100</f>
        <v>100</v>
      </c>
      <c r="T73" s="58">
        <f>+(N73/R73)*100</f>
        <v>0</v>
      </c>
      <c r="U73" s="23"/>
    </row>
    <row r="74" spans="2:21" ht="27">
      <c r="B74" s="31">
        <v>2</v>
      </c>
      <c r="C74" s="49">
        <v>2</v>
      </c>
      <c r="D74" s="69" t="s">
        <v>38</v>
      </c>
      <c r="E74" s="51">
        <v>14</v>
      </c>
      <c r="F74" s="68"/>
      <c r="G74" s="53" t="s">
        <v>31</v>
      </c>
      <c r="H74" s="30"/>
      <c r="I74" s="74"/>
      <c r="J74" s="74">
        <f>+(J73/J70)*100</f>
        <v>20.487055059615294</v>
      </c>
      <c r="K74" s="74"/>
      <c r="L74" s="74"/>
      <c r="M74" s="74">
        <f>+(M73/M70)*100</f>
        <v>20.487055059615294</v>
      </c>
      <c r="N74" s="74"/>
      <c r="O74" s="74"/>
      <c r="P74" s="74"/>
      <c r="Q74" s="74"/>
      <c r="R74" s="74">
        <f>+(R73/R70)*100</f>
        <v>20.487055059615294</v>
      </c>
      <c r="S74" s="72"/>
      <c r="T74" s="72"/>
      <c r="U74" s="23"/>
    </row>
    <row r="75" spans="2:21" ht="27">
      <c r="B75" s="31">
        <v>2</v>
      </c>
      <c r="C75" s="49">
        <v>2</v>
      </c>
      <c r="D75" s="69" t="s">
        <v>38</v>
      </c>
      <c r="E75" s="51">
        <v>14</v>
      </c>
      <c r="F75" s="68"/>
      <c r="G75" s="53" t="s">
        <v>32</v>
      </c>
      <c r="H75" s="30"/>
      <c r="I75" s="74"/>
      <c r="J75" s="74">
        <f>+(J73/J71)*100</f>
        <v>95.29605302904524</v>
      </c>
      <c r="K75" s="74"/>
      <c r="L75" s="74"/>
      <c r="M75" s="74">
        <f>+(M73/M71)*100</f>
        <v>95.29605302904524</v>
      </c>
      <c r="N75" s="74"/>
      <c r="O75" s="74"/>
      <c r="P75" s="74"/>
      <c r="Q75" s="74"/>
      <c r="R75" s="74">
        <f>+(R73/R71)*100</f>
        <v>95.29605302904524</v>
      </c>
      <c r="S75" s="72"/>
      <c r="T75" s="72"/>
      <c r="U75" s="23"/>
    </row>
    <row r="76" spans="2:21" ht="27">
      <c r="B76" s="31">
        <v>2</v>
      </c>
      <c r="C76" s="61">
        <v>2</v>
      </c>
      <c r="D76" s="31" t="s">
        <v>48</v>
      </c>
      <c r="E76" s="51"/>
      <c r="F76" s="68"/>
      <c r="G76" s="53" t="s">
        <v>49</v>
      </c>
      <c r="H76" s="30"/>
      <c r="I76" s="75"/>
      <c r="J76" s="71"/>
      <c r="K76" s="71"/>
      <c r="L76" s="71"/>
      <c r="M76" s="71"/>
      <c r="N76" s="71"/>
      <c r="O76" s="71"/>
      <c r="P76" s="71"/>
      <c r="Q76" s="71"/>
      <c r="R76" s="71"/>
      <c r="S76" s="72"/>
      <c r="T76" s="72"/>
      <c r="U76" s="23"/>
    </row>
    <row r="77" spans="2:21" ht="27">
      <c r="B77" s="31">
        <v>2</v>
      </c>
      <c r="C77" s="49">
        <v>2</v>
      </c>
      <c r="D77" s="69" t="s">
        <v>48</v>
      </c>
      <c r="E77" s="51"/>
      <c r="F77" s="68"/>
      <c r="G77" s="53" t="s">
        <v>34</v>
      </c>
      <c r="H77" s="30"/>
      <c r="I77" s="75">
        <f>+I84+I91</f>
        <v>21191107</v>
      </c>
      <c r="J77" s="75">
        <f aca="true" t="shared" si="9" ref="J77:R77">+J84+J91</f>
        <v>0</v>
      </c>
      <c r="K77" s="75">
        <f t="shared" si="9"/>
        <v>2242343673</v>
      </c>
      <c r="L77" s="75">
        <f t="shared" si="9"/>
        <v>0</v>
      </c>
      <c r="M77" s="75">
        <f t="shared" si="9"/>
        <v>2263534780</v>
      </c>
      <c r="N77" s="75">
        <f t="shared" si="9"/>
        <v>0</v>
      </c>
      <c r="O77" s="75">
        <f>+O84+O91</f>
        <v>15557531</v>
      </c>
      <c r="P77" s="75"/>
      <c r="Q77" s="75">
        <f t="shared" si="9"/>
        <v>0</v>
      </c>
      <c r="R77" s="75">
        <f t="shared" si="9"/>
        <v>2263534780</v>
      </c>
      <c r="S77" s="57">
        <f>+(R77/M77)*100</f>
        <v>100</v>
      </c>
      <c r="T77" s="58">
        <f>+(N77/R77)*100</f>
        <v>0</v>
      </c>
      <c r="U77" s="23"/>
    </row>
    <row r="78" spans="2:21" ht="27">
      <c r="B78" s="31">
        <v>2</v>
      </c>
      <c r="C78" s="49">
        <v>2</v>
      </c>
      <c r="D78" s="69" t="s">
        <v>48</v>
      </c>
      <c r="E78" s="51"/>
      <c r="F78" s="68"/>
      <c r="G78" s="53" t="s">
        <v>35</v>
      </c>
      <c r="H78" s="30"/>
      <c r="I78" s="75">
        <f aca="true" t="shared" si="10" ref="I78:R80">+I85+I92</f>
        <v>20113458</v>
      </c>
      <c r="J78" s="75">
        <f t="shared" si="10"/>
        <v>43291111</v>
      </c>
      <c r="K78" s="75">
        <f t="shared" si="10"/>
        <v>2523302568</v>
      </c>
      <c r="L78" s="75">
        <f t="shared" si="10"/>
        <v>0</v>
      </c>
      <c r="M78" s="75">
        <f t="shared" si="10"/>
        <v>2586707137</v>
      </c>
      <c r="N78" s="75">
        <f t="shared" si="10"/>
        <v>0</v>
      </c>
      <c r="O78" s="75">
        <f>+O85+O92</f>
        <v>0</v>
      </c>
      <c r="P78" s="75">
        <f t="shared" si="10"/>
        <v>0</v>
      </c>
      <c r="Q78" s="75">
        <f t="shared" si="10"/>
        <v>0</v>
      </c>
      <c r="R78" s="75">
        <f t="shared" si="10"/>
        <v>2586707137</v>
      </c>
      <c r="S78" s="57">
        <f>+(R78/M78)*100</f>
        <v>100</v>
      </c>
      <c r="T78" s="58">
        <f>+(N78/R78)*100</f>
        <v>0</v>
      </c>
      <c r="U78" s="23"/>
    </row>
    <row r="79" spans="2:21" ht="27">
      <c r="B79" s="31">
        <v>2</v>
      </c>
      <c r="C79" s="49">
        <v>2</v>
      </c>
      <c r="D79" s="69" t="s">
        <v>48</v>
      </c>
      <c r="E79" s="51"/>
      <c r="F79" s="68"/>
      <c r="G79" s="53" t="s">
        <v>36</v>
      </c>
      <c r="H79" s="30"/>
      <c r="I79" s="75">
        <f t="shared" si="10"/>
        <v>20113458</v>
      </c>
      <c r="J79" s="75">
        <f t="shared" si="10"/>
        <v>43291111</v>
      </c>
      <c r="K79" s="75">
        <f t="shared" si="10"/>
        <v>2522498290</v>
      </c>
      <c r="L79" s="75">
        <f t="shared" si="10"/>
        <v>0</v>
      </c>
      <c r="M79" s="75">
        <f t="shared" si="10"/>
        <v>2585902859</v>
      </c>
      <c r="N79" s="75">
        <f t="shared" si="10"/>
        <v>0</v>
      </c>
      <c r="O79" s="75">
        <f>+O86+O93</f>
        <v>0</v>
      </c>
      <c r="P79" s="75">
        <f t="shared" si="10"/>
        <v>0</v>
      </c>
      <c r="Q79" s="75">
        <f t="shared" si="10"/>
        <v>0</v>
      </c>
      <c r="R79" s="75">
        <f t="shared" si="10"/>
        <v>2585902859</v>
      </c>
      <c r="S79" s="57">
        <f>+(R79/M79)*100</f>
        <v>100</v>
      </c>
      <c r="T79" s="58">
        <f>+(N79/R79)*100</f>
        <v>0</v>
      </c>
      <c r="U79" s="23"/>
    </row>
    <row r="80" spans="2:21" ht="27">
      <c r="B80" s="31">
        <v>2</v>
      </c>
      <c r="C80" s="49">
        <v>2</v>
      </c>
      <c r="D80" s="69" t="s">
        <v>48</v>
      </c>
      <c r="E80" s="51"/>
      <c r="F80" s="68"/>
      <c r="G80" s="53" t="s">
        <v>37</v>
      </c>
      <c r="H80" s="30"/>
      <c r="I80" s="75">
        <f t="shared" si="10"/>
        <v>20113458</v>
      </c>
      <c r="J80" s="75">
        <f t="shared" si="10"/>
        <v>43291111</v>
      </c>
      <c r="K80" s="75">
        <f t="shared" si="10"/>
        <v>2522498290</v>
      </c>
      <c r="L80" s="75">
        <f t="shared" si="10"/>
        <v>0</v>
      </c>
      <c r="M80" s="75">
        <f t="shared" si="10"/>
        <v>2585902859</v>
      </c>
      <c r="N80" s="75">
        <f t="shared" si="10"/>
        <v>0</v>
      </c>
      <c r="O80" s="75">
        <f>+O87+O94</f>
        <v>0</v>
      </c>
      <c r="P80" s="75">
        <f t="shared" si="10"/>
        <v>0</v>
      </c>
      <c r="Q80" s="75">
        <f t="shared" si="10"/>
        <v>0</v>
      </c>
      <c r="R80" s="75">
        <f t="shared" si="10"/>
        <v>2585902859</v>
      </c>
      <c r="S80" s="57">
        <f>+(R80/M80)*100</f>
        <v>100</v>
      </c>
      <c r="T80" s="58">
        <f>+(N80/R80)*100</f>
        <v>0</v>
      </c>
      <c r="U80" s="23"/>
    </row>
    <row r="81" spans="2:21" ht="27">
      <c r="B81" s="31">
        <v>2</v>
      </c>
      <c r="C81" s="49">
        <v>2</v>
      </c>
      <c r="D81" s="69" t="s">
        <v>48</v>
      </c>
      <c r="E81" s="51"/>
      <c r="F81" s="68"/>
      <c r="G81" s="53" t="s">
        <v>31</v>
      </c>
      <c r="H81" s="30"/>
      <c r="I81" s="74">
        <f>+(I80/I77)*100</f>
        <v>94.91461677768886</v>
      </c>
      <c r="J81" s="74"/>
      <c r="K81" s="74"/>
      <c r="L81" s="74"/>
      <c r="M81" s="74">
        <f>+(M80/M77)*100</f>
        <v>114.24179923579527</v>
      </c>
      <c r="N81" s="74"/>
      <c r="O81" s="74"/>
      <c r="P81" s="74"/>
      <c r="Q81" s="74"/>
      <c r="R81" s="74">
        <f>+(R80/R77)*100</f>
        <v>114.24179923579527</v>
      </c>
      <c r="S81" s="72"/>
      <c r="T81" s="72"/>
      <c r="U81" s="23"/>
    </row>
    <row r="82" spans="2:21" ht="27">
      <c r="B82" s="31">
        <v>2</v>
      </c>
      <c r="C82" s="49">
        <v>2</v>
      </c>
      <c r="D82" s="69" t="s">
        <v>48</v>
      </c>
      <c r="E82" s="51"/>
      <c r="F82" s="68"/>
      <c r="G82" s="53" t="s">
        <v>32</v>
      </c>
      <c r="H82" s="30"/>
      <c r="I82" s="74">
        <f>+(I80/I78)*100</f>
        <v>100</v>
      </c>
      <c r="J82" s="74">
        <f>+(J80/J78)*100</f>
        <v>100</v>
      </c>
      <c r="K82" s="74"/>
      <c r="L82" s="74"/>
      <c r="M82" s="74">
        <f>+(M80/M78)*100</f>
        <v>99.96890726481959</v>
      </c>
      <c r="N82" s="74"/>
      <c r="O82" s="74"/>
      <c r="P82" s="74"/>
      <c r="Q82" s="74"/>
      <c r="R82" s="74">
        <f>+(R80/R78)*100</f>
        <v>99.96890726481959</v>
      </c>
      <c r="S82" s="72"/>
      <c r="T82" s="72"/>
      <c r="U82" s="23"/>
    </row>
    <row r="83" spans="2:21" ht="27">
      <c r="B83" s="31">
        <v>2</v>
      </c>
      <c r="C83" s="49">
        <v>2</v>
      </c>
      <c r="D83" s="69" t="s">
        <v>48</v>
      </c>
      <c r="E83" s="51">
        <v>58</v>
      </c>
      <c r="F83" s="68"/>
      <c r="G83" s="53" t="s">
        <v>50</v>
      </c>
      <c r="H83" s="30"/>
      <c r="I83" s="75"/>
      <c r="J83" s="71"/>
      <c r="K83" s="71"/>
      <c r="L83" s="71"/>
      <c r="M83" s="71"/>
      <c r="N83" s="71"/>
      <c r="O83" s="71"/>
      <c r="P83" s="71"/>
      <c r="Q83" s="71"/>
      <c r="R83" s="71"/>
      <c r="S83" s="72"/>
      <c r="T83" s="72"/>
      <c r="U83" s="23"/>
    </row>
    <row r="84" spans="2:21" ht="27">
      <c r="B84" s="31">
        <v>2</v>
      </c>
      <c r="C84" s="49">
        <v>2</v>
      </c>
      <c r="D84" s="69" t="s">
        <v>48</v>
      </c>
      <c r="E84" s="51">
        <v>58</v>
      </c>
      <c r="F84" s="68"/>
      <c r="G84" s="53" t="s">
        <v>34</v>
      </c>
      <c r="H84" s="30"/>
      <c r="I84" s="56">
        <v>14814511</v>
      </c>
      <c r="J84" s="56">
        <v>0</v>
      </c>
      <c r="K84" s="56">
        <f>1550000981-12446026</f>
        <v>1537554955</v>
      </c>
      <c r="L84" s="56"/>
      <c r="M84" s="56">
        <f>+I84+J84+K84+L84</f>
        <v>1552369466</v>
      </c>
      <c r="N84" s="56"/>
      <c r="O84" s="56">
        <v>12446026</v>
      </c>
      <c r="P84" s="56"/>
      <c r="Q84" s="56">
        <v>0</v>
      </c>
      <c r="R84" s="56">
        <f>+M84+Q84</f>
        <v>1552369466</v>
      </c>
      <c r="S84" s="57">
        <f>+(R84/M84)*100</f>
        <v>100</v>
      </c>
      <c r="T84" s="58">
        <f>+(N84/R84)*100</f>
        <v>0</v>
      </c>
      <c r="U84" s="23"/>
    </row>
    <row r="85" spans="2:21" ht="27">
      <c r="B85" s="31">
        <v>2</v>
      </c>
      <c r="C85" s="49">
        <v>2</v>
      </c>
      <c r="D85" s="69" t="s">
        <v>48</v>
      </c>
      <c r="E85" s="51">
        <v>58</v>
      </c>
      <c r="F85" s="68"/>
      <c r="G85" s="53" t="s">
        <v>35</v>
      </c>
      <c r="H85" s="30"/>
      <c r="I85" s="56">
        <v>14064894</v>
      </c>
      <c r="J85" s="56">
        <v>25465545</v>
      </c>
      <c r="K85" s="56">
        <v>1641937795</v>
      </c>
      <c r="L85" s="56"/>
      <c r="M85" s="56">
        <f>+I85+J85+K85+L85</f>
        <v>1681468234</v>
      </c>
      <c r="N85" s="56"/>
      <c r="O85" s="56"/>
      <c r="P85" s="56"/>
      <c r="Q85" s="56">
        <v>0</v>
      </c>
      <c r="R85" s="56">
        <f>+M85+Q85</f>
        <v>1681468234</v>
      </c>
      <c r="S85" s="57">
        <f>+(R85/M85)*100</f>
        <v>100</v>
      </c>
      <c r="T85" s="58">
        <f>+(N85/R85)*100</f>
        <v>0</v>
      </c>
      <c r="U85" s="23"/>
    </row>
    <row r="86" spans="2:21" ht="27">
      <c r="B86" s="31">
        <v>2</v>
      </c>
      <c r="C86" s="49">
        <v>2</v>
      </c>
      <c r="D86" s="69" t="s">
        <v>48</v>
      </c>
      <c r="E86" s="51">
        <v>58</v>
      </c>
      <c r="F86" s="68"/>
      <c r="G86" s="53" t="s">
        <v>36</v>
      </c>
      <c r="H86" s="30"/>
      <c r="I86" s="56">
        <v>14064894</v>
      </c>
      <c r="J86" s="56">
        <v>25465545</v>
      </c>
      <c r="K86" s="56">
        <v>1641133517</v>
      </c>
      <c r="L86" s="56"/>
      <c r="M86" s="56">
        <f>+I86+J86+K86+L86</f>
        <v>1680663956</v>
      </c>
      <c r="N86" s="56"/>
      <c r="O86" s="56"/>
      <c r="P86" s="56"/>
      <c r="Q86" s="56">
        <v>0</v>
      </c>
      <c r="R86" s="56">
        <f>+M86+Q86</f>
        <v>1680663956</v>
      </c>
      <c r="S86" s="57">
        <f>+(R86/M86)*100</f>
        <v>100</v>
      </c>
      <c r="T86" s="58">
        <f>+(N86/R86)*100</f>
        <v>0</v>
      </c>
      <c r="U86" s="23"/>
    </row>
    <row r="87" spans="2:21" ht="27">
      <c r="B87" s="31">
        <v>2</v>
      </c>
      <c r="C87" s="49">
        <v>2</v>
      </c>
      <c r="D87" s="69" t="s">
        <v>48</v>
      </c>
      <c r="E87" s="51">
        <v>58</v>
      </c>
      <c r="F87" s="68"/>
      <c r="G87" s="53" t="s">
        <v>37</v>
      </c>
      <c r="H87" s="30"/>
      <c r="I87" s="56">
        <v>14064894</v>
      </c>
      <c r="J87" s="56">
        <v>25465545</v>
      </c>
      <c r="K87" s="56">
        <v>1641133517</v>
      </c>
      <c r="L87" s="56"/>
      <c r="M87" s="56">
        <f>+I87+J87+K87+L87</f>
        <v>1680663956</v>
      </c>
      <c r="N87" s="56"/>
      <c r="O87" s="56"/>
      <c r="P87" s="56"/>
      <c r="Q87" s="56">
        <v>0</v>
      </c>
      <c r="R87" s="56">
        <f>+M87+Q87</f>
        <v>1680663956</v>
      </c>
      <c r="S87" s="57">
        <f>+(R87/M87)*100</f>
        <v>100</v>
      </c>
      <c r="T87" s="58">
        <f>+(N87/R87)*100</f>
        <v>0</v>
      </c>
      <c r="U87" s="23"/>
    </row>
    <row r="88" spans="2:21" ht="27">
      <c r="B88" s="31">
        <v>2</v>
      </c>
      <c r="C88" s="49">
        <v>2</v>
      </c>
      <c r="D88" s="69" t="s">
        <v>48</v>
      </c>
      <c r="E88" s="51">
        <v>58</v>
      </c>
      <c r="F88" s="68"/>
      <c r="G88" s="53" t="s">
        <v>31</v>
      </c>
      <c r="H88" s="30"/>
      <c r="I88" s="74">
        <f>+(I87/I84)*100</f>
        <v>94.93998148167023</v>
      </c>
      <c r="J88" s="74"/>
      <c r="K88" s="74">
        <f>+(K87/K84)*100</f>
        <v>106.7365762546029</v>
      </c>
      <c r="L88" s="74"/>
      <c r="M88" s="74">
        <f>+(M87/M84)*100</f>
        <v>108.26443013792182</v>
      </c>
      <c r="N88" s="74"/>
      <c r="O88" s="56"/>
      <c r="P88" s="74"/>
      <c r="Q88" s="74"/>
      <c r="R88" s="74">
        <f>+(R87/R84)*100</f>
        <v>108.26443013792182</v>
      </c>
      <c r="S88" s="57"/>
      <c r="T88" s="57"/>
      <c r="U88" s="23"/>
    </row>
    <row r="89" spans="2:21" ht="27">
      <c r="B89" s="31">
        <v>2</v>
      </c>
      <c r="C89" s="49">
        <v>2</v>
      </c>
      <c r="D89" s="69" t="s">
        <v>48</v>
      </c>
      <c r="E89" s="51">
        <v>58</v>
      </c>
      <c r="F89" s="68"/>
      <c r="G89" s="53" t="s">
        <v>32</v>
      </c>
      <c r="H89" s="30"/>
      <c r="I89" s="74">
        <f>+(I87/I85)*100</f>
        <v>100</v>
      </c>
      <c r="J89" s="74">
        <f>+(J87/J85)*100</f>
        <v>100</v>
      </c>
      <c r="K89" s="74">
        <f>+(K87/K85)*100</f>
        <v>99.95101653653084</v>
      </c>
      <c r="L89" s="74"/>
      <c r="M89" s="74">
        <f>+(M87/M85)*100</f>
        <v>99.95216811214526</v>
      </c>
      <c r="N89" s="74"/>
      <c r="O89" s="74"/>
      <c r="P89" s="74"/>
      <c r="Q89" s="74"/>
      <c r="R89" s="74">
        <f>+(R87/R85)*100</f>
        <v>99.95216811214526</v>
      </c>
      <c r="S89" s="57"/>
      <c r="T89" s="57"/>
      <c r="U89" s="23"/>
    </row>
    <row r="90" spans="2:21" s="62" customFormat="1" ht="27">
      <c r="B90" s="31">
        <v>2</v>
      </c>
      <c r="C90" s="49">
        <v>2</v>
      </c>
      <c r="D90" s="69" t="s">
        <v>48</v>
      </c>
      <c r="E90" s="63">
        <v>117</v>
      </c>
      <c r="F90" s="70"/>
      <c r="G90" s="53" t="s">
        <v>51</v>
      </c>
      <c r="H90" s="64"/>
      <c r="I90" s="76"/>
      <c r="J90" s="77"/>
      <c r="K90" s="77"/>
      <c r="L90" s="77"/>
      <c r="M90" s="77"/>
      <c r="N90" s="77"/>
      <c r="O90" s="77"/>
      <c r="P90" s="77"/>
      <c r="Q90" s="77"/>
      <c r="R90" s="77"/>
      <c r="S90" s="78"/>
      <c r="T90" s="78"/>
      <c r="U90" s="23"/>
    </row>
    <row r="91" spans="2:21" ht="27">
      <c r="B91" s="31">
        <v>2</v>
      </c>
      <c r="C91" s="49">
        <v>2</v>
      </c>
      <c r="D91" s="69" t="s">
        <v>48</v>
      </c>
      <c r="E91" s="63">
        <v>117</v>
      </c>
      <c r="F91" s="68"/>
      <c r="G91" s="53" t="s">
        <v>34</v>
      </c>
      <c r="H91" s="30"/>
      <c r="I91" s="56">
        <v>6376596</v>
      </c>
      <c r="J91" s="56">
        <v>0</v>
      </c>
      <c r="K91" s="56">
        <f>707900223-3111505</f>
        <v>704788718</v>
      </c>
      <c r="L91" s="56"/>
      <c r="M91" s="56">
        <f>+I91+J91+K91+L91</f>
        <v>711165314</v>
      </c>
      <c r="N91" s="56"/>
      <c r="O91" s="56">
        <v>3111505</v>
      </c>
      <c r="P91" s="56"/>
      <c r="Q91" s="56">
        <v>0</v>
      </c>
      <c r="R91" s="56">
        <f>+M91+Q91</f>
        <v>711165314</v>
      </c>
      <c r="S91" s="57">
        <f>+(R91/M91)*100</f>
        <v>100</v>
      </c>
      <c r="T91" s="58">
        <f>+(N91/R91)*100</f>
        <v>0</v>
      </c>
      <c r="U91" s="23"/>
    </row>
    <row r="92" spans="2:21" ht="27">
      <c r="B92" s="31">
        <v>2</v>
      </c>
      <c r="C92" s="49">
        <v>2</v>
      </c>
      <c r="D92" s="69" t="s">
        <v>48</v>
      </c>
      <c r="E92" s="63">
        <v>117</v>
      </c>
      <c r="F92" s="68"/>
      <c r="G92" s="53" t="s">
        <v>35</v>
      </c>
      <c r="H92" s="30"/>
      <c r="I92" s="56">
        <v>6048564</v>
      </c>
      <c r="J92" s="56">
        <v>17825566</v>
      </c>
      <c r="K92" s="56">
        <v>881364773</v>
      </c>
      <c r="L92" s="56"/>
      <c r="M92" s="56">
        <f>+I92+J92+K92+L92</f>
        <v>905238903</v>
      </c>
      <c r="N92" s="56"/>
      <c r="O92" s="56"/>
      <c r="P92" s="56"/>
      <c r="Q92" s="56">
        <v>0</v>
      </c>
      <c r="R92" s="56">
        <f>+M92+Q92</f>
        <v>905238903</v>
      </c>
      <c r="S92" s="57">
        <f>+(R92/M92)*100</f>
        <v>100</v>
      </c>
      <c r="T92" s="58">
        <f>+(N92/R92)*100</f>
        <v>0</v>
      </c>
      <c r="U92" s="23"/>
    </row>
    <row r="93" spans="2:21" ht="27">
      <c r="B93" s="31">
        <v>2</v>
      </c>
      <c r="C93" s="49">
        <v>2</v>
      </c>
      <c r="D93" s="69" t="s">
        <v>48</v>
      </c>
      <c r="E93" s="63">
        <v>117</v>
      </c>
      <c r="F93" s="68"/>
      <c r="G93" s="53" t="s">
        <v>36</v>
      </c>
      <c r="H93" s="30"/>
      <c r="I93" s="56">
        <v>6048564</v>
      </c>
      <c r="J93" s="56">
        <v>17825566</v>
      </c>
      <c r="K93" s="56">
        <v>881364773</v>
      </c>
      <c r="L93" s="56"/>
      <c r="M93" s="56">
        <f>+I93+J93+K93+L93</f>
        <v>905238903</v>
      </c>
      <c r="N93" s="56"/>
      <c r="O93" s="56"/>
      <c r="P93" s="56"/>
      <c r="Q93" s="56">
        <v>0</v>
      </c>
      <c r="R93" s="56">
        <f>+M93+Q93</f>
        <v>905238903</v>
      </c>
      <c r="S93" s="57">
        <f>+(R93/M93)*100</f>
        <v>100</v>
      </c>
      <c r="T93" s="58">
        <f>+(N93/R93)*100</f>
        <v>0</v>
      </c>
      <c r="U93" s="23"/>
    </row>
    <row r="94" spans="2:21" ht="27">
      <c r="B94" s="31">
        <v>2</v>
      </c>
      <c r="C94" s="49">
        <v>2</v>
      </c>
      <c r="D94" s="69" t="s">
        <v>48</v>
      </c>
      <c r="E94" s="63">
        <v>117</v>
      </c>
      <c r="F94" s="68"/>
      <c r="G94" s="53" t="s">
        <v>37</v>
      </c>
      <c r="H94" s="30"/>
      <c r="I94" s="56">
        <v>6048564</v>
      </c>
      <c r="J94" s="56">
        <v>17825566</v>
      </c>
      <c r="K94" s="56">
        <v>881364773</v>
      </c>
      <c r="L94" s="56"/>
      <c r="M94" s="56">
        <f>+I94+J94+K94+L94</f>
        <v>905238903</v>
      </c>
      <c r="N94" s="56"/>
      <c r="O94" s="56"/>
      <c r="P94" s="56"/>
      <c r="Q94" s="56">
        <v>0</v>
      </c>
      <c r="R94" s="56">
        <f>+M94+Q94</f>
        <v>905238903</v>
      </c>
      <c r="S94" s="57">
        <f>+(R94/M94)*100</f>
        <v>100</v>
      </c>
      <c r="T94" s="58">
        <f>+(N94/R94)*100</f>
        <v>0</v>
      </c>
      <c r="U94" s="23"/>
    </row>
    <row r="95" spans="2:21" ht="27">
      <c r="B95" s="31">
        <v>2</v>
      </c>
      <c r="C95" s="49">
        <v>2</v>
      </c>
      <c r="D95" s="69" t="s">
        <v>48</v>
      </c>
      <c r="E95" s="63">
        <v>117</v>
      </c>
      <c r="F95" s="68"/>
      <c r="G95" s="53" t="s">
        <v>31</v>
      </c>
      <c r="H95" s="30"/>
      <c r="I95" s="74">
        <f>+(I94/I91)*100</f>
        <v>94.85568789366616</v>
      </c>
      <c r="J95" s="74"/>
      <c r="K95" s="74">
        <f>+(K94/K91)*100</f>
        <v>125.0537573162458</v>
      </c>
      <c r="L95" s="74"/>
      <c r="M95" s="74">
        <f>+(M94/M91)*100</f>
        <v>127.28951836928313</v>
      </c>
      <c r="N95" s="74"/>
      <c r="O95" s="74"/>
      <c r="P95" s="74"/>
      <c r="Q95" s="74"/>
      <c r="R95" s="74">
        <f>+(R94/R91)*100</f>
        <v>127.28951836928313</v>
      </c>
      <c r="S95" s="57"/>
      <c r="T95" s="57"/>
      <c r="U95" s="23"/>
    </row>
    <row r="96" spans="2:21" ht="27">
      <c r="B96" s="31">
        <v>2</v>
      </c>
      <c r="C96" s="49">
        <v>2</v>
      </c>
      <c r="D96" s="50" t="s">
        <v>48</v>
      </c>
      <c r="E96" s="63">
        <v>117</v>
      </c>
      <c r="F96" s="28"/>
      <c r="G96" s="53" t="s">
        <v>32</v>
      </c>
      <c r="H96" s="30"/>
      <c r="I96" s="74">
        <f>+(I94/I92)*100</f>
        <v>100</v>
      </c>
      <c r="J96" s="74">
        <f>+(J94/J92)*100</f>
        <v>100</v>
      </c>
      <c r="K96" s="74">
        <f>+(K94/K92)*100</f>
        <v>100</v>
      </c>
      <c r="L96" s="74"/>
      <c r="M96" s="74">
        <f>+(M94/M92)*100</f>
        <v>100</v>
      </c>
      <c r="N96" s="74"/>
      <c r="O96" s="74"/>
      <c r="P96" s="74"/>
      <c r="Q96" s="74"/>
      <c r="R96" s="74">
        <f>+(R94/R92)*100</f>
        <v>100</v>
      </c>
      <c r="S96" s="57"/>
      <c r="T96" s="57"/>
      <c r="U96" s="23"/>
    </row>
    <row r="97" spans="2:21" ht="27">
      <c r="B97" s="31"/>
      <c r="C97" s="49"/>
      <c r="D97" s="50"/>
      <c r="E97" s="51"/>
      <c r="F97" s="28"/>
      <c r="G97" s="53"/>
      <c r="H97" s="30"/>
      <c r="I97" s="59"/>
      <c r="J97" s="59"/>
      <c r="K97" s="56"/>
      <c r="L97" s="56"/>
      <c r="M97" s="59"/>
      <c r="N97" s="56"/>
      <c r="O97" s="56"/>
      <c r="P97" s="56"/>
      <c r="Q97" s="56"/>
      <c r="R97" s="59"/>
      <c r="S97" s="57"/>
      <c r="T97" s="57"/>
      <c r="U97" s="23"/>
    </row>
    <row r="98" spans="2:21" ht="27">
      <c r="B98" s="31"/>
      <c r="C98" s="49"/>
      <c r="D98" s="50"/>
      <c r="E98" s="51"/>
      <c r="F98" s="28"/>
      <c r="G98" s="53"/>
      <c r="H98" s="30"/>
      <c r="I98" s="59"/>
      <c r="J98" s="59"/>
      <c r="K98" s="56"/>
      <c r="L98" s="56"/>
      <c r="M98" s="59"/>
      <c r="N98" s="56"/>
      <c r="O98" s="56"/>
      <c r="P98" s="56"/>
      <c r="Q98" s="56"/>
      <c r="R98" s="59"/>
      <c r="S98" s="57"/>
      <c r="T98" s="57"/>
      <c r="U98" s="23"/>
    </row>
    <row r="99" spans="1:21" ht="27">
      <c r="A99" s="9"/>
      <c r="B99" s="33"/>
      <c r="C99" s="33"/>
      <c r="D99" s="33"/>
      <c r="E99" s="34"/>
      <c r="F99" s="35"/>
      <c r="G99" s="54"/>
      <c r="H99" s="36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37"/>
      <c r="T99" s="38"/>
      <c r="U99" s="9"/>
    </row>
    <row r="100" spans="1:21" ht="25.5">
      <c r="A100" s="15" t="s">
        <v>8</v>
      </c>
      <c r="B100" s="42" t="s">
        <v>53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 t="s">
        <v>8</v>
      </c>
    </row>
    <row r="101" spans="1:21" ht="23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6"/>
      <c r="R101" s="6"/>
      <c r="S101" s="6"/>
      <c r="T101" s="6"/>
      <c r="U101" s="5"/>
    </row>
    <row r="102" spans="1:21" ht="23.25">
      <c r="A102" s="5"/>
      <c r="B102" s="7"/>
      <c r="C102" s="7"/>
      <c r="D102" s="7"/>
      <c r="E102" s="7"/>
      <c r="F102" s="5"/>
      <c r="G102" s="5"/>
      <c r="H102" s="5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5"/>
    </row>
    <row r="103" spans="1:21" ht="23.25">
      <c r="A103" s="5"/>
      <c r="B103" s="25"/>
      <c r="C103" s="25"/>
      <c r="D103" s="25"/>
      <c r="E103" s="25"/>
      <c r="F103" s="26"/>
      <c r="G103" s="25"/>
      <c r="H103" s="26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5"/>
    </row>
    <row r="104" spans="1:21" ht="23.25">
      <c r="A104" s="5"/>
      <c r="B104" s="7"/>
      <c r="C104" s="7"/>
      <c r="D104" s="7"/>
      <c r="E104" s="7"/>
      <c r="F104" s="7"/>
      <c r="G104" s="7"/>
      <c r="H104" s="5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1"/>
      <c r="T104" s="2"/>
      <c r="U104" s="5"/>
    </row>
    <row r="105" spans="1:21" ht="23.25">
      <c r="A105" s="5"/>
      <c r="B105" s="7"/>
      <c r="C105" s="7"/>
      <c r="D105" s="7"/>
      <c r="E105" s="7"/>
      <c r="F105" s="7"/>
      <c r="G105" s="7"/>
      <c r="H105" s="5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5"/>
    </row>
    <row r="106" spans="1:21" ht="23.25">
      <c r="A106" s="5"/>
      <c r="B106" s="8"/>
      <c r="C106" s="8"/>
      <c r="D106" s="8"/>
      <c r="E106" s="8"/>
      <c r="F106" s="8"/>
      <c r="G106" s="3"/>
      <c r="H106" s="3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5"/>
    </row>
    <row r="107" spans="1:21" ht="23.25">
      <c r="A107" s="5"/>
      <c r="B107" s="8"/>
      <c r="C107" s="8"/>
      <c r="D107" s="8"/>
      <c r="E107" s="8"/>
      <c r="F107" s="8"/>
      <c r="G107" s="3"/>
      <c r="H107" s="3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5"/>
    </row>
    <row r="108" spans="1:21" ht="23.25">
      <c r="A108" s="5"/>
      <c r="B108" s="8"/>
      <c r="C108" s="8"/>
      <c r="D108" s="8"/>
      <c r="E108" s="8"/>
      <c r="F108" s="8"/>
      <c r="G108" s="4"/>
      <c r="H108" s="4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5"/>
    </row>
    <row r="109" spans="1:21" ht="23.25">
      <c r="A109" s="5"/>
      <c r="B109" s="8"/>
      <c r="C109" s="8"/>
      <c r="D109" s="8"/>
      <c r="E109" s="8"/>
      <c r="F109" s="8"/>
      <c r="G109" s="4"/>
      <c r="H109" s="4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5"/>
    </row>
    <row r="110" spans="1:21" ht="23.25">
      <c r="A110" s="5"/>
      <c r="B110" s="8"/>
      <c r="C110" s="8"/>
      <c r="D110" s="8"/>
      <c r="E110" s="8"/>
      <c r="F110" s="8"/>
      <c r="G110" s="3"/>
      <c r="H110" s="3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5"/>
    </row>
    <row r="111" spans="1:21" ht="23.25">
      <c r="A111" s="5"/>
      <c r="B111" s="8"/>
      <c r="C111" s="8"/>
      <c r="D111" s="8"/>
      <c r="E111" s="8"/>
      <c r="F111" s="8"/>
      <c r="G111" s="3"/>
      <c r="H111" s="3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5"/>
    </row>
    <row r="112" spans="1:21" ht="23.25">
      <c r="A112" s="5"/>
      <c r="B112" s="8"/>
      <c r="C112" s="8"/>
      <c r="D112" s="8"/>
      <c r="E112" s="8"/>
      <c r="F112" s="8"/>
      <c r="G112" s="3"/>
      <c r="H112" s="3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5"/>
    </row>
    <row r="113" spans="1:21" ht="23.25">
      <c r="A113" s="5"/>
      <c r="B113" s="8"/>
      <c r="C113" s="8"/>
      <c r="D113" s="8"/>
      <c r="E113" s="8"/>
      <c r="F113" s="8"/>
      <c r="G113" s="3"/>
      <c r="H113" s="3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5"/>
    </row>
    <row r="114" spans="1:21" ht="23.25">
      <c r="A114" s="5"/>
      <c r="B114" s="8"/>
      <c r="C114" s="8"/>
      <c r="D114" s="8"/>
      <c r="E114" s="8"/>
      <c r="F114" s="8"/>
      <c r="G114" s="3"/>
      <c r="H114" s="3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5"/>
    </row>
    <row r="115" spans="1:21" ht="23.25">
      <c r="A115" s="5"/>
      <c r="B115" s="8"/>
      <c r="C115" s="8"/>
      <c r="D115" s="8"/>
      <c r="E115" s="8"/>
      <c r="F115" s="8"/>
      <c r="G115" s="3"/>
      <c r="H115" s="3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5"/>
    </row>
    <row r="116" spans="1:21" ht="23.25">
      <c r="A116" s="5"/>
      <c r="B116" s="8"/>
      <c r="C116" s="8"/>
      <c r="D116" s="8"/>
      <c r="E116" s="8"/>
      <c r="F116" s="8"/>
      <c r="G116" s="3"/>
      <c r="H116" s="3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5"/>
    </row>
    <row r="117" spans="1:21" ht="23.25">
      <c r="A117" s="5"/>
      <c r="B117" s="8"/>
      <c r="C117" s="8"/>
      <c r="D117" s="8"/>
      <c r="E117" s="8"/>
      <c r="F117" s="8"/>
      <c r="G117" s="3"/>
      <c r="H117" s="3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5"/>
    </row>
    <row r="118" spans="1:21" ht="23.25">
      <c r="A118" s="5"/>
      <c r="B118" s="8"/>
      <c r="C118" s="8"/>
      <c r="D118" s="8"/>
      <c r="E118" s="8"/>
      <c r="F118" s="8"/>
      <c r="G118" s="3"/>
      <c r="H118" s="3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5"/>
    </row>
    <row r="119" spans="1:21" ht="23.25">
      <c r="A119" s="5"/>
      <c r="B119" s="8"/>
      <c r="C119" s="8"/>
      <c r="D119" s="8"/>
      <c r="E119" s="8"/>
      <c r="F119" s="8"/>
      <c r="G119" s="3"/>
      <c r="H119" s="3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5"/>
    </row>
    <row r="120" spans="1:21" ht="23.25">
      <c r="A120" s="5"/>
      <c r="B120" s="8"/>
      <c r="C120" s="8"/>
      <c r="D120" s="8"/>
      <c r="E120" s="8"/>
      <c r="F120" s="8"/>
      <c r="G120" s="3"/>
      <c r="H120" s="3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5"/>
    </row>
    <row r="121" spans="1:21" ht="23.25">
      <c r="A121" s="5"/>
      <c r="B121" s="8"/>
      <c r="C121" s="8"/>
      <c r="D121" s="8"/>
      <c r="E121" s="8"/>
      <c r="F121" s="8"/>
      <c r="G121" s="3"/>
      <c r="H121" s="3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5"/>
    </row>
    <row r="122" spans="1:21" ht="23.25">
      <c r="A122" s="5"/>
      <c r="B122" s="8"/>
      <c r="C122" s="8"/>
      <c r="D122" s="8"/>
      <c r="E122" s="8"/>
      <c r="F122" s="8"/>
      <c r="G122" s="3"/>
      <c r="H122" s="3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23.25">
      <c r="A123" s="5"/>
      <c r="B123" s="8"/>
      <c r="C123" s="8"/>
      <c r="D123" s="8"/>
      <c r="E123" s="8"/>
      <c r="F123" s="8"/>
      <c r="G123" s="3"/>
      <c r="H123" s="3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5"/>
    </row>
    <row r="124" spans="1:21" ht="23.25">
      <c r="A124" s="5"/>
      <c r="B124" s="8"/>
      <c r="C124" s="8"/>
      <c r="D124" s="8"/>
      <c r="E124" s="8"/>
      <c r="F124" s="8"/>
      <c r="G124" s="3"/>
      <c r="H124" s="3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5"/>
    </row>
    <row r="125" spans="1:21" ht="23.25">
      <c r="A125" s="5"/>
      <c r="B125" s="8"/>
      <c r="C125" s="8"/>
      <c r="D125" s="8"/>
      <c r="E125" s="8"/>
      <c r="F125" s="8"/>
      <c r="G125" s="3"/>
      <c r="H125" s="3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5"/>
    </row>
    <row r="126" spans="1:21" ht="23.25">
      <c r="A126" s="5"/>
      <c r="B126" s="8"/>
      <c r="C126" s="8"/>
      <c r="D126" s="8"/>
      <c r="E126" s="8"/>
      <c r="F126" s="8"/>
      <c r="G126" s="3"/>
      <c r="H126" s="3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5"/>
    </row>
    <row r="127" spans="1:21" ht="23.25">
      <c r="A127" s="5"/>
      <c r="B127" s="8"/>
      <c r="C127" s="8"/>
      <c r="D127" s="8"/>
      <c r="E127" s="8"/>
      <c r="F127" s="8"/>
      <c r="G127" s="3"/>
      <c r="H127" s="3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5"/>
    </row>
    <row r="128" spans="1:21" ht="23.25">
      <c r="A128" s="5"/>
      <c r="B128" s="8"/>
      <c r="C128" s="8"/>
      <c r="D128" s="8"/>
      <c r="E128" s="8"/>
      <c r="F128" s="8"/>
      <c r="G128" s="3"/>
      <c r="H128" s="3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5"/>
    </row>
    <row r="129" spans="1:21" ht="23.25">
      <c r="A129" s="5"/>
      <c r="B129" s="8"/>
      <c r="C129" s="8"/>
      <c r="D129" s="8"/>
      <c r="E129" s="8"/>
      <c r="F129" s="8"/>
      <c r="G129" s="3"/>
      <c r="H129" s="3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5"/>
    </row>
    <row r="130" spans="1:21" ht="23.25">
      <c r="A130" s="5"/>
      <c r="B130" s="8"/>
      <c r="C130" s="8"/>
      <c r="D130" s="8"/>
      <c r="E130" s="8"/>
      <c r="F130" s="8"/>
      <c r="G130" s="3"/>
      <c r="H130" s="3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5"/>
    </row>
    <row r="131" spans="1:21" ht="23.25">
      <c r="A131" s="5"/>
      <c r="B131" s="8"/>
      <c r="C131" s="8"/>
      <c r="D131" s="8"/>
      <c r="E131" s="8"/>
      <c r="F131" s="8"/>
      <c r="G131" s="3"/>
      <c r="H131" s="3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23.25">
      <c r="A132" s="5"/>
      <c r="B132" s="8"/>
      <c r="C132" s="8"/>
      <c r="D132" s="8"/>
      <c r="E132" s="8"/>
      <c r="F132" s="8"/>
      <c r="G132" s="3"/>
      <c r="H132" s="3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5"/>
    </row>
    <row r="133" spans="1:21" ht="23.25">
      <c r="A133" s="5"/>
      <c r="B133" s="8"/>
      <c r="C133" s="8"/>
      <c r="D133" s="8"/>
      <c r="E133" s="8"/>
      <c r="F133" s="8"/>
      <c r="G133" s="3"/>
      <c r="H133" s="3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5"/>
    </row>
    <row r="134" spans="1:21" ht="23.25">
      <c r="A134" s="5"/>
      <c r="B134" s="8"/>
      <c r="C134" s="8"/>
      <c r="D134" s="8"/>
      <c r="E134" s="8"/>
      <c r="F134" s="8"/>
      <c r="G134" s="3"/>
      <c r="H134" s="3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5"/>
    </row>
    <row r="135" spans="1:21" ht="23.25">
      <c r="A135" s="5"/>
      <c r="B135" s="8"/>
      <c r="C135" s="8"/>
      <c r="D135" s="8"/>
      <c r="E135" s="8"/>
      <c r="F135" s="8"/>
      <c r="G135" s="3"/>
      <c r="H135" s="3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5"/>
    </row>
    <row r="136" spans="1:21" ht="23.25">
      <c r="A136" s="5"/>
      <c r="B136" s="8"/>
      <c r="C136" s="8"/>
      <c r="D136" s="8"/>
      <c r="E136" s="8"/>
      <c r="F136" s="8"/>
      <c r="G136" s="3"/>
      <c r="H136" s="3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5"/>
    </row>
    <row r="137" spans="1:21" ht="23.25">
      <c r="A137" s="5"/>
      <c r="B137" s="8"/>
      <c r="C137" s="8"/>
      <c r="D137" s="8"/>
      <c r="E137" s="8"/>
      <c r="F137" s="8"/>
      <c r="G137" s="3"/>
      <c r="H137" s="3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23.25">
      <c r="A138" s="5"/>
      <c r="B138" s="8"/>
      <c r="C138" s="8"/>
      <c r="D138" s="8"/>
      <c r="E138" s="8"/>
      <c r="F138" s="8"/>
      <c r="G138" s="3"/>
      <c r="H138" s="3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5"/>
    </row>
    <row r="139" spans="1:21" ht="23.25">
      <c r="A139" s="5"/>
      <c r="B139" s="8"/>
      <c r="C139" s="8"/>
      <c r="D139" s="8"/>
      <c r="E139" s="8"/>
      <c r="F139" s="8"/>
      <c r="G139" s="3"/>
      <c r="H139" s="3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5"/>
    </row>
    <row r="140" spans="1:21" ht="23.25">
      <c r="A140" s="5"/>
      <c r="B140" s="8"/>
      <c r="C140" s="8"/>
      <c r="D140" s="8"/>
      <c r="E140" s="8"/>
      <c r="F140" s="8"/>
      <c r="G140" s="3"/>
      <c r="H140" s="3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5"/>
    </row>
    <row r="141" spans="1:21" ht="23.25">
      <c r="A141" s="5"/>
      <c r="B141" s="8"/>
      <c r="C141" s="8"/>
      <c r="D141" s="8"/>
      <c r="E141" s="8"/>
      <c r="F141" s="8"/>
      <c r="G141" s="3"/>
      <c r="H141" s="3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5"/>
    </row>
    <row r="142" spans="1:21" ht="23.25">
      <c r="A142" s="5"/>
      <c r="B142" s="8"/>
      <c r="C142" s="8"/>
      <c r="D142" s="8"/>
      <c r="E142" s="8"/>
      <c r="F142" s="8"/>
      <c r="G142" s="3"/>
      <c r="H142" s="3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5"/>
    </row>
    <row r="143" spans="1:21" ht="23.25">
      <c r="A143" s="5"/>
      <c r="B143" s="8"/>
      <c r="C143" s="8"/>
      <c r="D143" s="8"/>
      <c r="E143" s="8"/>
      <c r="F143" s="8"/>
      <c r="G143" s="3"/>
      <c r="H143" s="3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5"/>
    </row>
    <row r="144" spans="1:21" ht="23.25">
      <c r="A144" s="5"/>
      <c r="B144" s="8"/>
      <c r="C144" s="8"/>
      <c r="D144" s="8"/>
      <c r="E144" s="8"/>
      <c r="F144" s="8"/>
      <c r="G144" s="3"/>
      <c r="H144" s="3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5"/>
    </row>
    <row r="145" spans="2:21" ht="23.25">
      <c r="B145" s="5"/>
      <c r="C145" s="5"/>
      <c r="D145" s="5"/>
      <c r="E145" s="5"/>
      <c r="F145" s="7"/>
      <c r="G145" s="5"/>
      <c r="H145" s="5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5"/>
    </row>
  </sheetData>
  <sheetProtection/>
  <mergeCells count="29">
    <mergeCell ref="L9:L12"/>
    <mergeCell ref="M9:M12"/>
    <mergeCell ref="N9:N12"/>
    <mergeCell ref="B9:B12"/>
    <mergeCell ref="C9:C12"/>
    <mergeCell ref="D9:D12"/>
    <mergeCell ref="E9:E12"/>
    <mergeCell ref="I9:I12"/>
    <mergeCell ref="J9:J12"/>
    <mergeCell ref="B2:S2"/>
    <mergeCell ref="T2:U2"/>
    <mergeCell ref="B3:S3"/>
    <mergeCell ref="T3:U3"/>
    <mergeCell ref="B5:S5"/>
    <mergeCell ref="B7:E8"/>
    <mergeCell ref="G7:G12"/>
    <mergeCell ref="I7:M8"/>
    <mergeCell ref="N7:Q8"/>
    <mergeCell ref="R7:T8"/>
    <mergeCell ref="B4:S4"/>
    <mergeCell ref="O9:O12"/>
    <mergeCell ref="Q9:Q12"/>
    <mergeCell ref="R9:R12"/>
    <mergeCell ref="S9:T9"/>
    <mergeCell ref="S10:T10"/>
    <mergeCell ref="S11:S12"/>
    <mergeCell ref="T11:T12"/>
    <mergeCell ref="P9:P12"/>
    <mergeCell ref="K9:K12"/>
  </mergeCells>
  <printOptions horizontalCentered="1"/>
  <pageMargins left="0.4724409448818898" right="0.4724409448818898" top="0.984251968503937" bottom="0.7874015748031497" header="0.5905511811023623" footer="0.3937007874015748"/>
  <pageSetup horizontalDpi="600" verticalDpi="600" orientation="landscape" paperSize="124" scale="24" r:id="rId3"/>
  <headerFooter differentOddEven="1" alignWithMargins="0">
    <oddFooter>&amp;CPágina &amp;P de &amp;N</oddFooter>
    <firstHeader>&amp;C&amp;"Trajan Pro,Normal"&amp;22COMUNICACIONES Y TRANSPORTES</first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 en Categoría Programática</dc:title>
  <dc:subject/>
  <dc:creator>susana_escartin</dc:creator>
  <cp:keywords/>
  <dc:description/>
  <cp:lastModifiedBy>adela_jimenez</cp:lastModifiedBy>
  <cp:lastPrinted>2014-04-07T22:37:06Z</cp:lastPrinted>
  <dcterms:created xsi:type="dcterms:W3CDTF">2014-02-18T18:42:36Z</dcterms:created>
  <dcterms:modified xsi:type="dcterms:W3CDTF">2014-04-09T21:53:28Z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