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015" windowHeight="10095" activeTab="0"/>
  </bookViews>
  <sheets>
    <sheet name="Hoja1" sheetId="1" r:id="rId1"/>
  </sheets>
  <definedNames>
    <definedName name="_xlnm.Print_Area" localSheetId="0">'Hoja1'!$A$1:$P$194</definedName>
    <definedName name="FORM">'Hoja1'!$A$55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<sst xmlns="http://schemas.openxmlformats.org/spreadsheetml/2006/main" count="259" uniqueCount="164">
  <si>
    <t>Acumulada</t>
  </si>
  <si>
    <t>Acumulado</t>
  </si>
  <si>
    <t>*</t>
  </si>
  <si>
    <t>No.</t>
  </si>
  <si>
    <t>Estado del Proyecto</t>
  </si>
  <si>
    <t>Estimada</t>
  </si>
  <si>
    <t>Realizada</t>
  </si>
  <si>
    <t>%</t>
  </si>
  <si>
    <t>(1)</t>
  </si>
  <si>
    <t>(2)</t>
  </si>
  <si>
    <t>(3)</t>
  </si>
  <si>
    <t>(4)</t>
  </si>
  <si>
    <t>(5)</t>
  </si>
  <si>
    <t>(6)=(3+5)</t>
  </si>
  <si>
    <t>(7)=(6/2)</t>
  </si>
  <si>
    <t>(8)</t>
  </si>
  <si>
    <t>(9)</t>
  </si>
  <si>
    <t>(10)</t>
  </si>
  <si>
    <t>(11)=(8+10)</t>
  </si>
  <si>
    <t>AVANCE FINANCIERO Y FÍSICO DE PROYECTOS DE INFRAESTRUCTURA PRODUCTIVA DE LARGO PLAZO EN CONSTRUCCIÓN</t>
  </si>
  <si>
    <t>COMISIÓN FEDERAL DE ELECTRICIDAD</t>
  </si>
  <si>
    <t>Costo</t>
  </si>
  <si>
    <t>Total</t>
  </si>
  <si>
    <t>Autorizado</t>
  </si>
  <si>
    <t>Avance Financiero de la Inversión Financiada</t>
  </si>
  <si>
    <t>% Avance Físico</t>
  </si>
  <si>
    <t>(Millones de Dólares)</t>
  </si>
  <si>
    <t>Estimado</t>
  </si>
  <si>
    <t>Realizado</t>
  </si>
  <si>
    <t xml:space="preserve">Total </t>
  </si>
  <si>
    <t>Aprobados en Ejercicios Fiscales Anteriores</t>
  </si>
  <si>
    <t>Inversión Directa</t>
  </si>
  <si>
    <t>Aprobados en 2002</t>
  </si>
  <si>
    <t>Aprobados para 2003</t>
  </si>
  <si>
    <t>SLT 803 NOINE</t>
  </si>
  <si>
    <t>Aprobados en 2004</t>
  </si>
  <si>
    <t>SE 912 División Oriente</t>
  </si>
  <si>
    <t>SLT 901 Pacífico</t>
  </si>
  <si>
    <t>Aprobados 2005</t>
  </si>
  <si>
    <t>SE  1003 Subestaciones Eléctricas de Occidente</t>
  </si>
  <si>
    <t>Aprobados 2006</t>
  </si>
  <si>
    <t>CC Agua Prieta II (con campo solar)</t>
  </si>
  <si>
    <t>SE 1110 Compensación Capacitiva del Norte</t>
  </si>
  <si>
    <t>SE 1116 Transformación del Noreste</t>
  </si>
  <si>
    <t>SLT 1111 Transmisión y Transformación del Central - Occidental</t>
  </si>
  <si>
    <t>SLT 1112 Transmisión y Transformación del Noroeste</t>
  </si>
  <si>
    <t>SLT 1114 Transmisión y Transformación del Oriental</t>
  </si>
  <si>
    <t>SLT 1119 Transmisión y Transformación del Sureste</t>
  </si>
  <si>
    <t>Aprobados en 2007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</si>
  <si>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</si>
  <si>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</si>
  <si>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</si>
  <si>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</si>
  <si>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</si>
  <si>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CCI CI Guerrero Negro III</t>
  </si>
  <si>
    <t>CG Los Humeros II</t>
  </si>
  <si>
    <t>LT Red de transmisión asociada a la CCC Norte II</t>
  </si>
  <si>
    <t>CT TG Baja California II</t>
  </si>
  <si>
    <t>Aprobados en 2008</t>
  </si>
  <si>
    <t>SLT 1301 Interconexión de Baja California</t>
  </si>
  <si>
    <t>SLT 1304 Transmisión y Transformación del Oriental</t>
  </si>
  <si>
    <t>LT 1313 Red de Transmisión Asociada al CC Baja California III</t>
  </si>
  <si>
    <t>Aprobados en 2009</t>
  </si>
  <si>
    <t>SLT 1404 Subestaciones del Oriente</t>
  </si>
  <si>
    <t>SLT 1405 Subest y Líneas de Transmisión de las Áreas Sureste</t>
  </si>
  <si>
    <t>SE 1420 DISTRIBUCIÓN NORTE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</si>
  <si>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</si>
  <si>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</si>
  <si>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</si>
  <si>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</si>
  <si>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</si>
  <si>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SLT 1601 Transmisión y Transformación Noroeste - Norte</t>
  </si>
  <si>
    <t>LT 1602 Transmisión La Paz entronque Tuxpan - Texcoco</t>
  </si>
  <si>
    <t>CC Centro</t>
  </si>
  <si>
    <t>SLT 1603 Subestación Lago</t>
  </si>
  <si>
    <t>SLT 1604 Transmisión Ayotla-Chalco</t>
  </si>
  <si>
    <t>CCI Guerrero Negro IV</t>
  </si>
  <si>
    <t>LT Red de Transmisión Asociada a la CI Guerrero Negro IV</t>
  </si>
  <si>
    <t>LT  Red de Transmisión Asociada a la CI Santa Rosalia III</t>
  </si>
  <si>
    <t>SE 1621 Distribución Norte-Sur</t>
  </si>
  <si>
    <t>SE 1620 Distribución Valle de México</t>
  </si>
  <si>
    <t>CG Los Azufres III (Fase I)</t>
  </si>
  <si>
    <t>CH La Parota</t>
  </si>
  <si>
    <t>Aprobados en 2012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</si>
  <si>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</si>
  <si>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</si>
  <si>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</si>
  <si>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</si>
  <si>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</si>
  <si>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</si>
  <si>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</si>
  <si>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</si>
  <si>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SLT 1703  Conversión a 400 kV de la Riviera Maya</t>
  </si>
  <si>
    <t>SLT 1702 Transmisión y Transformación Baja - Noine</t>
  </si>
  <si>
    <t>SLT 1704 Interconexión sist aislados Guerrero Negro Sta Rosalía</t>
  </si>
  <si>
    <t>Inversión Condicionada</t>
  </si>
  <si>
    <t>Aprobados en 2005</t>
  </si>
  <si>
    <t>CCC Norte II</t>
  </si>
  <si>
    <t>CC Baja California III</t>
  </si>
  <si>
    <t>CC Norte III (Juárez)</t>
  </si>
  <si>
    <t>CE Sureste I</t>
  </si>
  <si>
    <t>CE Sureste II</t>
  </si>
  <si>
    <t>CE Rumorosa I, II y III</t>
  </si>
  <si>
    <t>Varias (Cierre y otras)</t>
  </si>
  <si>
    <t>Terminado Totalmente</t>
  </si>
  <si>
    <t>Por Licitar sin cambio de alcance</t>
  </si>
  <si>
    <t>Construcción</t>
  </si>
  <si>
    <t>Fallo y Adjudicación</t>
  </si>
  <si>
    <t>Varias(Cierre y otras)</t>
  </si>
  <si>
    <t>Varias (Licitación y construcción)</t>
  </si>
  <si>
    <t>Por Licitar con cambio de alcance</t>
  </si>
  <si>
    <t>Fallo y adjudicación</t>
  </si>
  <si>
    <t>Por Licitar sin cambio de Alcance</t>
  </si>
  <si>
    <t>2012</t>
  </si>
  <si>
    <t>SE 1421 DISTRIBUCIÓN SUR</t>
  </si>
  <si>
    <t>LT    Red de Transmisión Asociada al CC Noroeste</t>
  </si>
  <si>
    <t>LT    Red de Transmisión Asociada al CC Noreste</t>
  </si>
  <si>
    <t>LT    Red de Transmisión Asociada al CC Norte III</t>
  </si>
  <si>
    <t>CCI    Baja California Sur V</t>
  </si>
  <si>
    <t>SE  1701 Subestación Chimalpa Dos</t>
  </si>
  <si>
    <t>Aprobados en 2013</t>
  </si>
  <si>
    <t>SE  1801 Subestaciones Baja - Noroeste</t>
  </si>
  <si>
    <t>SE  1803 Subestaciones del Occidental</t>
  </si>
  <si>
    <t>SLT  1804 Subestaciones y Líneas Transmisión Oriental-Peninsular</t>
  </si>
  <si>
    <t>CC    Noroeste</t>
  </si>
  <si>
    <t>CC    Noreste</t>
  </si>
  <si>
    <t>CUENTA DE LA HACIENDA PÚBLICA FEDERAL DE 2013</t>
  </si>
  <si>
    <t>Varias (Licitación y Construcción)</t>
  </si>
  <si>
    <t>SLT 706 Sistemas Norte</t>
  </si>
  <si>
    <t>LT Red de Transmisión Asociada a la CH La Parota</t>
  </si>
  <si>
    <t>SLT 1802 Subestaciones y Líneas de Transmisión del Norte</t>
  </si>
  <si>
    <t>LT 1805 Línea de Transmisión Huasteca - Monterrey</t>
  </si>
  <si>
    <t xml:space="preserve">SE 1128 Centro Sur   </t>
  </si>
  <si>
    <t xml:space="preserve">SLT 1203 Transmisión y Transformación Oriental - Sureste   </t>
  </si>
  <si>
    <t xml:space="preserve">SE 1323 DISTRIBUCIÓN SUR   </t>
  </si>
  <si>
    <t xml:space="preserve">SE 1322 DISTRIBUCIÓN CENTRO   </t>
  </si>
  <si>
    <t xml:space="preserve">SE 1320 DISTRIBUCIÓN NOROESTE   </t>
  </si>
  <si>
    <t>Nombre del Proyecto 1_/</t>
  </si>
  <si>
    <t>1_/ No se incluyen los proyectos ya terminados en años anteriores. Se consideran los proyectos que tienen previstos recursos para el presente ejercicio en el PEF 2013.</t>
  </si>
  <si>
    <t>2_/ Este proyecto pasó de etapa Fallo y Adjudicación a Por Licitar sin cambio de alcance debido a que el proceso de licitación se declaró desierto. Se volverá a publicar la convocatoria.</t>
  </si>
  <si>
    <t xml:space="preserve">4_/  Aún faltan pagos por realizar, por lo que se considera en cierre financiero parcial aunque la obra ya se entregó. </t>
  </si>
  <si>
    <t>RM CCC Huinalá Unidad 6   2_/</t>
  </si>
  <si>
    <t>CCC Pacífico   3_/ 4_/</t>
  </si>
  <si>
    <t>LT Red de Transmisión Asociada a el Pacífico   3_/   4_/</t>
  </si>
  <si>
    <t>SE 914 División Centro Sur   3_/</t>
  </si>
  <si>
    <t>CH La Yesca  3_/   4_/</t>
  </si>
  <si>
    <t>SE  1006 Central Sur   3_/</t>
  </si>
  <si>
    <t>LT  Red de transmisión asociada a la CC Agua Prieta II   3_/</t>
  </si>
  <si>
    <t>SE 1120 Noroeste   3_/</t>
  </si>
  <si>
    <t xml:space="preserve">SE 1122 Golfo Norte   3_/   </t>
  </si>
  <si>
    <t>SE 1124 Bajío Centro   3_/</t>
  </si>
  <si>
    <t>SE 1125 Distribución   3_/</t>
  </si>
  <si>
    <t xml:space="preserve">SE 1212 SUR - PENINSULAR   3_/   </t>
  </si>
  <si>
    <t>RM CCC El Sauz Paquete 1   3_/</t>
  </si>
  <si>
    <t>CCI Baja California Sur IV   3_/</t>
  </si>
  <si>
    <t>SE 1321 DISTRIBUCIÓN NORESTE   3_/</t>
  </si>
  <si>
    <t>CCI Santa Rosalía III   2_/</t>
  </si>
  <si>
    <t>CCI Baja California Sur III   3_/  4_/</t>
  </si>
  <si>
    <t>SLT 1401 SEs y LTs de las Áreas Baja California y Noroeste   3_/   4_/</t>
  </si>
  <si>
    <t>SE SE 1521 DISTRIBUCIÓN SUR</t>
  </si>
  <si>
    <t>SE SE 1520 DISTRIBUCION NORTE</t>
  </si>
  <si>
    <t>CC Repotenciación CT Manzanillo I, U-1 y 2   3_/</t>
  </si>
  <si>
    <t>Nota: Las sumas de los parciales pueden no coincidir con el total debido al redondeo.</t>
  </si>
  <si>
    <t>3_/ Se actualizó la meta física con respecto a la programada en el PEF, con el objeto de no rebasar el 100.0 por ciento en el avance físico del proyecto.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</si>
</sst>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General_)"/>
    <numFmt numFmtId="166" formatCode="[$-80A]dddd\,\ dd&quot; de &quot;mmmm&quot; de &quot;yyyy"/>
    <numFmt numFmtId="167" formatCode="[$-80A]hh:mm:ss\ AM/PM"/>
    <numFmt numFmtId="168" formatCode="#,##0.0"/>
    <numFmt numFmtId="169" formatCode="0.0000"/>
    <numFmt numFmtId="170" formatCode="0.000"/>
    <numFmt numFmtId="171" formatCode="0.0"/>
  </numFmts>
  <fonts count="50">
    <font>
      <sz val="18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20"/>
      <name val="Arial"/>
      <family val="2"/>
    </font>
    <font>
      <sz val="10"/>
      <name val="Arial"/>
      <family val="2"/>
    </font>
    <font>
      <sz val="20"/>
      <name val="Soberana Sans"/>
      <family val="3"/>
    </font>
    <font>
      <sz val="18"/>
      <name val="Soberana Sans"/>
      <family val="3"/>
    </font>
    <font>
      <sz val="23.5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sz val="19"/>
      <color indexed="8"/>
      <name val="Soberana Sans"/>
      <family val="3"/>
    </font>
    <font>
      <b/>
      <sz val="19"/>
      <color indexed="8"/>
      <name val="Soberana Sans"/>
      <family val="3"/>
    </font>
    <font>
      <b/>
      <sz val="19"/>
      <color indexed="12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9"/>
      <color theme="1"/>
      <name val="Soberana Sans"/>
      <family val="3"/>
    </font>
    <font>
      <sz val="18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NumberFormat="1" applyAlignment="1">
      <alignment/>
    </xf>
    <xf numFmtId="37" fontId="0" fillId="0" borderId="0" xfId="15" applyNumberFormat="1" applyFont="1" applyFill="1" applyAlignment="1">
      <alignment vertical="center"/>
      <protection/>
    </xf>
    <xf numFmtId="37" fontId="3" fillId="0" borderId="0" xfId="15" applyNumberFormat="1" applyFont="1" applyFill="1" applyAlignment="1">
      <alignment vertic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/>
    </xf>
    <xf numFmtId="37" fontId="5" fillId="0" borderId="0" xfId="15" applyNumberFormat="1" applyFont="1" applyFill="1" applyAlignment="1">
      <alignment horizontal="centerContinuous" vertical="center"/>
      <protection/>
    </xf>
    <xf numFmtId="37" fontId="6" fillId="0" borderId="0" xfId="15" applyNumberFormat="1" applyFont="1" applyFill="1" applyAlignment="1">
      <alignment vertical="center"/>
      <protection/>
    </xf>
    <xf numFmtId="0" fontId="6" fillId="0" borderId="0" xfId="0" applyNumberFormat="1" applyFont="1" applyAlignment="1">
      <alignment/>
    </xf>
    <xf numFmtId="37" fontId="5" fillId="0" borderId="0" xfId="15" applyNumberFormat="1" applyFont="1" applyFill="1" applyAlignment="1">
      <alignment vertical="center"/>
      <protection/>
    </xf>
    <xf numFmtId="37" fontId="6" fillId="0" borderId="10" xfId="15" applyNumberFormat="1" applyFont="1" applyFill="1" applyBorder="1" applyAlignment="1">
      <alignment vertical="center"/>
      <protection/>
    </xf>
    <xf numFmtId="37" fontId="6" fillId="0" borderId="0" xfId="15" applyNumberFormat="1" applyFont="1" applyFill="1" applyBorder="1" applyAlignment="1">
      <alignment vertical="center"/>
      <protection/>
    </xf>
    <xf numFmtId="37" fontId="7" fillId="0" borderId="0" xfId="15" applyNumberFormat="1" applyFont="1" applyFill="1" applyAlignment="1">
      <alignment horizontal="centerContinuous" vertical="center"/>
      <protection/>
    </xf>
    <xf numFmtId="0" fontId="7" fillId="0" borderId="0" xfId="15" applyNumberFormat="1" applyFont="1" applyAlignment="1">
      <alignment horizontal="centerContinuous"/>
      <protection/>
    </xf>
    <xf numFmtId="0" fontId="7" fillId="0" borderId="0" xfId="0" applyNumberFormat="1" applyFont="1" applyAlignment="1">
      <alignment/>
    </xf>
    <xf numFmtId="165" fontId="7" fillId="0" borderId="0" xfId="15" applyFont="1" applyFill="1" applyAlignment="1">
      <alignment horizontal="centerContinuous" vertical="center"/>
      <protection/>
    </xf>
    <xf numFmtId="0" fontId="7" fillId="0" borderId="0" xfId="15" applyNumberFormat="1" applyFont="1" applyFill="1" applyAlignment="1">
      <alignment horizontal="centerContinuous" vertical="center"/>
      <protection/>
    </xf>
    <xf numFmtId="37" fontId="7" fillId="0" borderId="0" xfId="15" applyNumberFormat="1" applyFont="1" applyFill="1" applyAlignment="1">
      <alignment vertical="center"/>
      <protection/>
    </xf>
    <xf numFmtId="37" fontId="8" fillId="0" borderId="11" xfId="15" applyNumberFormat="1" applyFont="1" applyFill="1" applyBorder="1" applyAlignment="1">
      <alignment horizontal="center" vertical="center"/>
      <protection/>
    </xf>
    <xf numFmtId="37" fontId="8" fillId="0" borderId="0" xfId="15" applyNumberFormat="1" applyFont="1" applyFill="1" applyBorder="1" applyAlignment="1">
      <alignment vertical="center"/>
      <protection/>
    </xf>
    <xf numFmtId="37" fontId="8" fillId="0" borderId="12" xfId="15" applyNumberFormat="1" applyFont="1" applyFill="1" applyBorder="1" applyAlignment="1">
      <alignment vertical="center"/>
      <protection/>
    </xf>
    <xf numFmtId="37" fontId="8" fillId="0" borderId="13" xfId="15" applyNumberFormat="1" applyFont="1" applyFill="1" applyBorder="1" applyAlignment="1">
      <alignment horizontal="center"/>
      <protection/>
    </xf>
    <xf numFmtId="164" fontId="8" fillId="0" borderId="11" xfId="15" applyNumberFormat="1" applyFont="1" applyFill="1" applyBorder="1" applyAlignment="1">
      <alignment horizontal="right"/>
      <protection/>
    </xf>
    <xf numFmtId="164" fontId="8" fillId="0" borderId="11" xfId="15" applyNumberFormat="1" applyFont="1" applyBorder="1" applyAlignment="1">
      <alignment horizontal="right"/>
      <protection/>
    </xf>
    <xf numFmtId="164" fontId="8" fillId="0" borderId="11" xfId="15" applyNumberFormat="1" applyFont="1" applyFill="1" applyBorder="1" applyAlignment="1" quotePrefix="1">
      <alignment horizontal="right"/>
      <protection/>
    </xf>
    <xf numFmtId="0" fontId="8" fillId="0" borderId="14" xfId="15" applyNumberFormat="1" applyFont="1" applyFill="1" applyBorder="1" applyAlignment="1" quotePrefix="1">
      <alignment horizontal="center" vertical="top"/>
      <protection/>
    </xf>
    <xf numFmtId="49" fontId="8" fillId="0" borderId="12" xfId="15" applyNumberFormat="1" applyFont="1" applyFill="1" applyBorder="1" applyAlignment="1">
      <alignment vertical="top"/>
      <protection/>
    </xf>
    <xf numFmtId="49" fontId="10" fillId="0" borderId="12" xfId="15" applyNumberFormat="1" applyFont="1" applyFill="1" applyBorder="1" applyAlignment="1">
      <alignment horizontal="center"/>
      <protection/>
    </xf>
    <xf numFmtId="168" fontId="11" fillId="0" borderId="14" xfId="15" applyNumberFormat="1" applyFont="1" applyFill="1" applyBorder="1" applyAlignment="1">
      <alignment horizontal="right"/>
      <protection/>
    </xf>
    <xf numFmtId="168" fontId="10" fillId="0" borderId="14" xfId="15" applyNumberFormat="1" applyFont="1" applyFill="1" applyBorder="1" applyAlignment="1">
      <alignment horizontal="right"/>
      <protection/>
    </xf>
    <xf numFmtId="0" fontId="8" fillId="0" borderId="14" xfId="15" applyNumberFormat="1" applyFont="1" applyFill="1" applyBorder="1" applyAlignment="1">
      <alignment horizontal="center" vertical="top"/>
      <protection/>
    </xf>
    <xf numFmtId="168" fontId="9" fillId="0" borderId="14" xfId="15" applyNumberFormat="1" applyFont="1" applyBorder="1">
      <alignment/>
      <protection/>
    </xf>
    <xf numFmtId="0" fontId="47" fillId="0" borderId="14" xfId="0" applyNumberFormat="1" applyFont="1" applyFill="1" applyBorder="1" applyAlignment="1">
      <alignment horizontal="center" vertical="center"/>
    </xf>
    <xf numFmtId="168" fontId="10" fillId="0" borderId="14" xfId="15" applyNumberFormat="1" applyFont="1" applyFill="1" applyBorder="1" applyAlignment="1" quotePrefix="1">
      <alignment horizontal="right"/>
      <protection/>
    </xf>
    <xf numFmtId="37" fontId="10" fillId="0" borderId="12" xfId="15" applyNumberFormat="1" applyFont="1" applyFill="1" applyBorder="1" applyAlignment="1">
      <alignment horizontal="center"/>
      <protection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168" fontId="8" fillId="0" borderId="14" xfId="0" applyNumberFormat="1" applyFont="1" applyBorder="1" applyAlignment="1">
      <alignment horizontal="right"/>
    </xf>
    <xf numFmtId="168" fontId="9" fillId="0" borderId="14" xfId="0" applyNumberFormat="1" applyFont="1" applyBorder="1" applyAlignment="1">
      <alignment horizontal="right"/>
    </xf>
    <xf numFmtId="0" fontId="47" fillId="0" borderId="12" xfId="0" applyNumberFormat="1" applyFont="1" applyFill="1" applyBorder="1" applyAlignment="1">
      <alignment horizontal="center"/>
    </xf>
    <xf numFmtId="0" fontId="47" fillId="0" borderId="14" xfId="0" applyNumberFormat="1" applyFont="1" applyFill="1" applyBorder="1" applyAlignment="1">
      <alignment horizontal="center"/>
    </xf>
    <xf numFmtId="168" fontId="47" fillId="0" borderId="14" xfId="0" applyNumberFormat="1" applyFont="1" applyFill="1" applyBorder="1" applyAlignment="1">
      <alignment horizontal="right"/>
    </xf>
    <xf numFmtId="168" fontId="47" fillId="0" borderId="14" xfId="0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 wrapText="1"/>
      <protection/>
    </xf>
    <xf numFmtId="0" fontId="47" fillId="0" borderId="14" xfId="0" applyNumberFormat="1" applyFont="1" applyFill="1" applyBorder="1" applyAlignment="1">
      <alignment horizontal="left" vertical="center"/>
    </xf>
    <xf numFmtId="0" fontId="47" fillId="0" borderId="15" xfId="0" applyNumberFormat="1" applyFont="1" applyFill="1" applyBorder="1" applyAlignment="1">
      <alignment horizontal="left" vertical="center"/>
    </xf>
    <xf numFmtId="0" fontId="48" fillId="33" borderId="11" xfId="15" applyNumberFormat="1" applyFont="1" applyFill="1" applyBorder="1" applyAlignment="1">
      <alignment horizontal="center" vertical="center"/>
      <protection/>
    </xf>
    <xf numFmtId="0" fontId="48" fillId="33" borderId="16" xfId="15" applyNumberFormat="1" applyFont="1" applyFill="1" applyBorder="1" applyAlignment="1">
      <alignment horizontal="center" vertical="center"/>
      <protection/>
    </xf>
    <xf numFmtId="0" fontId="48" fillId="33" borderId="13" xfId="15" applyNumberFormat="1" applyFont="1" applyFill="1" applyBorder="1" applyAlignment="1">
      <alignment horizontal="center" vertical="center"/>
      <protection/>
    </xf>
    <xf numFmtId="0" fontId="48" fillId="33" borderId="17" xfId="15" applyNumberFormat="1" applyFont="1" applyFill="1" applyBorder="1" applyAlignment="1">
      <alignment horizontal="centerContinuous" vertical="center"/>
      <protection/>
    </xf>
    <xf numFmtId="0" fontId="48" fillId="33" borderId="18" xfId="15" applyNumberFormat="1" applyFont="1" applyFill="1" applyBorder="1" applyAlignment="1">
      <alignment horizontal="centerContinuous" vertical="center"/>
      <protection/>
    </xf>
    <xf numFmtId="0" fontId="48" fillId="33" borderId="19" xfId="15" applyNumberFormat="1" applyFont="1" applyFill="1" applyBorder="1" applyAlignment="1">
      <alignment horizontal="centerContinuous" vertical="center"/>
      <protection/>
    </xf>
    <xf numFmtId="0" fontId="48" fillId="33" borderId="14" xfId="15" applyNumberFormat="1" applyFont="1" applyFill="1" applyBorder="1" applyAlignment="1">
      <alignment horizontal="center" vertical="center"/>
      <protection/>
    </xf>
    <xf numFmtId="0" fontId="48" fillId="33" borderId="0" xfId="15" applyNumberFormat="1" applyFont="1" applyFill="1" applyBorder="1" applyAlignment="1">
      <alignment horizontal="center" vertical="center"/>
      <protection/>
    </xf>
    <xf numFmtId="0" fontId="48" fillId="33" borderId="12" xfId="15" applyNumberFormat="1" applyFont="1" applyFill="1" applyBorder="1" applyAlignment="1">
      <alignment horizontal="center" vertical="center"/>
      <protection/>
    </xf>
    <xf numFmtId="0" fontId="48" fillId="33" borderId="20" xfId="15" applyNumberFormat="1" applyFont="1" applyFill="1" applyBorder="1" applyAlignment="1">
      <alignment horizontal="centerContinuous" vertical="center"/>
      <protection/>
    </xf>
    <xf numFmtId="0" fontId="48" fillId="33" borderId="21" xfId="15" applyNumberFormat="1" applyFont="1" applyFill="1" applyBorder="1" applyAlignment="1">
      <alignment horizontal="centerContinuous" vertical="center"/>
      <protection/>
    </xf>
    <xf numFmtId="164" fontId="48" fillId="33" borderId="18" xfId="15" applyNumberFormat="1" applyFont="1" applyFill="1" applyBorder="1" applyAlignment="1">
      <alignment horizontal="centerContinuous" vertical="center"/>
      <protection/>
    </xf>
    <xf numFmtId="164" fontId="48" fillId="33" borderId="19" xfId="15" applyNumberFormat="1" applyFont="1" applyFill="1" applyBorder="1" applyAlignment="1">
      <alignment horizontal="centerContinuous" vertical="center"/>
      <protection/>
    </xf>
    <xf numFmtId="164" fontId="48" fillId="33" borderId="14" xfId="15" applyNumberFormat="1" applyFont="1" applyFill="1" applyBorder="1" applyAlignment="1">
      <alignment horizontal="center" vertical="center"/>
      <protection/>
    </xf>
    <xf numFmtId="164" fontId="48" fillId="33" borderId="14" xfId="15" applyNumberFormat="1" applyFont="1" applyFill="1" applyBorder="1" applyAlignment="1" quotePrefix="1">
      <alignment horizontal="center" vertical="center"/>
      <protection/>
    </xf>
    <xf numFmtId="0" fontId="48" fillId="33" borderId="20" xfId="15" applyNumberFormat="1" applyFont="1" applyFill="1" applyBorder="1" applyAlignment="1">
      <alignment horizontal="center" vertical="center"/>
      <protection/>
    </xf>
    <xf numFmtId="0" fontId="48" fillId="33" borderId="21" xfId="15" applyNumberFormat="1" applyFont="1" applyFill="1" applyBorder="1" applyAlignment="1">
      <alignment horizontal="center" vertical="center"/>
      <protection/>
    </xf>
    <xf numFmtId="49" fontId="48" fillId="33" borderId="11" xfId="15" applyNumberFormat="1" applyFont="1" applyFill="1" applyBorder="1" applyAlignment="1">
      <alignment horizontal="center" vertical="center"/>
      <protection/>
    </xf>
    <xf numFmtId="49" fontId="48" fillId="33" borderId="13" xfId="15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justify" wrapText="1"/>
      <protection/>
    </xf>
    <xf numFmtId="0" fontId="12" fillId="0" borderId="0" xfId="52" applyFont="1" applyFill="1" applyBorder="1" applyAlignment="1">
      <alignment horizontal="justify" wrapText="1"/>
      <protection/>
    </xf>
    <xf numFmtId="0" fontId="47" fillId="0" borderId="0" xfId="0" applyNumberFormat="1" applyFont="1" applyFill="1" applyBorder="1" applyAlignment="1">
      <alignment horizontal="justify"/>
    </xf>
    <xf numFmtId="0" fontId="9" fillId="0" borderId="0" xfId="52" applyFont="1" applyFill="1" applyBorder="1" applyAlignment="1">
      <alignment horizontal="justify"/>
      <protection/>
    </xf>
    <xf numFmtId="0" fontId="8" fillId="0" borderId="0" xfId="52" applyFont="1" applyFill="1" applyBorder="1" applyAlignment="1">
      <alignment horizontal="justify"/>
      <protection/>
    </xf>
    <xf numFmtId="0" fontId="47" fillId="0" borderId="0" xfId="0" applyNumberFormat="1" applyFont="1" applyFill="1" applyBorder="1" applyAlignment="1">
      <alignment horizontal="justify" vertical="center"/>
    </xf>
    <xf numFmtId="0" fontId="8" fillId="0" borderId="0" xfId="52" applyFont="1" applyFill="1" applyBorder="1" applyAlignment="1">
      <alignment horizontal="justify" wrapText="1"/>
      <protection/>
    </xf>
    <xf numFmtId="0" fontId="47" fillId="0" borderId="14" xfId="0" applyNumberFormat="1" applyFont="1" applyFill="1" applyBorder="1" applyAlignment="1">
      <alignment horizontal="center" vertical="top"/>
    </xf>
    <xf numFmtId="0" fontId="8" fillId="0" borderId="14" xfId="52" applyFont="1" applyFill="1" applyBorder="1" applyAlignment="1">
      <alignment horizontal="center" vertical="top"/>
      <protection/>
    </xf>
    <xf numFmtId="0" fontId="9" fillId="0" borderId="14" xfId="52" applyFont="1" applyFill="1" applyBorder="1" applyAlignment="1">
      <alignment horizontal="center" vertical="top"/>
      <protection/>
    </xf>
    <xf numFmtId="0" fontId="47" fillId="0" borderId="0" xfId="0" applyNumberFormat="1" applyFont="1" applyFill="1" applyBorder="1" applyAlignment="1">
      <alignment vertical="top"/>
    </xf>
    <xf numFmtId="164" fontId="6" fillId="0" borderId="14" xfId="15" applyNumberFormat="1" applyFont="1" applyFill="1" applyBorder="1" applyAlignment="1">
      <alignment horizontal="right"/>
      <protection/>
    </xf>
    <xf numFmtId="37" fontId="6" fillId="0" borderId="22" xfId="15" applyNumberFormat="1" applyFont="1" applyFill="1" applyBorder="1" applyAlignment="1">
      <alignment vertical="center"/>
      <protection/>
    </xf>
    <xf numFmtId="0" fontId="47" fillId="0" borderId="22" xfId="0" applyNumberFormat="1" applyFont="1" applyFill="1" applyBorder="1" applyAlignment="1">
      <alignment horizontal="left" vertical="center"/>
    </xf>
    <xf numFmtId="0" fontId="47" fillId="0" borderId="23" xfId="0" applyNumberFormat="1" applyFont="1" applyFill="1" applyBorder="1" applyAlignment="1">
      <alignment horizontal="left" vertical="center"/>
    </xf>
    <xf numFmtId="168" fontId="8" fillId="0" borderId="12" xfId="0" applyNumberFormat="1" applyFont="1" applyBorder="1" applyAlignment="1">
      <alignment horizontal="right"/>
    </xf>
    <xf numFmtId="168" fontId="8" fillId="0" borderId="2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righ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2" width="5.69140625" style="0" customWidth="1"/>
    <col min="3" max="3" width="40.69140625" style="0" customWidth="1"/>
    <col min="4" max="4" width="4.69140625" style="0" customWidth="1"/>
    <col min="5" max="5" width="30.69140625" style="0" customWidth="1"/>
    <col min="6" max="10" width="10.69140625" style="0" customWidth="1"/>
    <col min="11" max="11" width="10.23046875" style="0" customWidth="1"/>
    <col min="12" max="14" width="10.69140625" style="0" customWidth="1"/>
    <col min="15" max="15" width="11.69140625" style="0" customWidth="1"/>
    <col min="16" max="16" width="0.84375" style="0" customWidth="1"/>
    <col min="17" max="17" width="0" style="0" hidden="1" customWidth="1"/>
    <col min="18" max="16384" width="11.0703125" style="0" hidden="1" customWidth="1"/>
  </cols>
  <sheetData>
    <row r="1" spans="1:16" ht="30">
      <c r="A1" s="1"/>
      <c r="B1" s="12"/>
      <c r="C1" s="1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30">
      <c r="A2" s="2"/>
      <c r="B2" s="12" t="s">
        <v>126</v>
      </c>
      <c r="C2" s="1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30.75">
      <c r="A3" s="2"/>
      <c r="B3" s="12"/>
      <c r="C3" s="1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30.75">
      <c r="A4" s="2"/>
      <c r="B4" s="12" t="s">
        <v>19</v>
      </c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30.75">
      <c r="A5" s="2"/>
      <c r="B5" s="15" t="s">
        <v>20</v>
      </c>
      <c r="C5" s="1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30.75">
      <c r="A6" s="2"/>
      <c r="B6" s="16" t="s">
        <v>26</v>
      </c>
      <c r="C6" s="1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30.75">
      <c r="A7" s="2"/>
      <c r="B7" s="17"/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</row>
    <row r="8" spans="1:16" ht="25.5" customHeight="1">
      <c r="A8" s="2"/>
      <c r="B8" s="46"/>
      <c r="C8" s="47"/>
      <c r="D8" s="48"/>
      <c r="E8" s="46"/>
      <c r="F8" s="46" t="s">
        <v>21</v>
      </c>
      <c r="G8" s="49" t="s">
        <v>24</v>
      </c>
      <c r="H8" s="50"/>
      <c r="I8" s="50"/>
      <c r="J8" s="50"/>
      <c r="K8" s="51"/>
      <c r="L8" s="49" t="s">
        <v>25</v>
      </c>
      <c r="M8" s="50"/>
      <c r="N8" s="50"/>
      <c r="O8" s="51"/>
      <c r="P8" s="10"/>
    </row>
    <row r="9" spans="1:16" ht="25.5" customHeight="1">
      <c r="A9" s="2"/>
      <c r="B9" s="52" t="s">
        <v>3</v>
      </c>
      <c r="C9" s="53" t="s">
        <v>137</v>
      </c>
      <c r="D9" s="54"/>
      <c r="E9" s="52" t="s">
        <v>4</v>
      </c>
      <c r="F9" s="52" t="s">
        <v>22</v>
      </c>
      <c r="G9" s="46" t="s">
        <v>0</v>
      </c>
      <c r="H9" s="55">
        <v>2013</v>
      </c>
      <c r="I9" s="55"/>
      <c r="J9" s="55"/>
      <c r="K9" s="56"/>
      <c r="L9" s="46" t="s">
        <v>1</v>
      </c>
      <c r="M9" s="49">
        <v>2013</v>
      </c>
      <c r="N9" s="57"/>
      <c r="O9" s="58"/>
      <c r="P9" s="10"/>
    </row>
    <row r="10" spans="1:16" ht="25.5">
      <c r="A10" s="2"/>
      <c r="B10" s="52"/>
      <c r="C10" s="53"/>
      <c r="D10" s="54"/>
      <c r="E10" s="52"/>
      <c r="F10" s="59" t="s">
        <v>23</v>
      </c>
      <c r="G10" s="60" t="s">
        <v>113</v>
      </c>
      <c r="H10" s="59" t="s">
        <v>5</v>
      </c>
      <c r="I10" s="59" t="s">
        <v>6</v>
      </c>
      <c r="J10" s="59" t="s">
        <v>0</v>
      </c>
      <c r="K10" s="59" t="s">
        <v>7</v>
      </c>
      <c r="L10" s="60" t="s">
        <v>113</v>
      </c>
      <c r="M10" s="59" t="s">
        <v>27</v>
      </c>
      <c r="N10" s="59" t="s">
        <v>28</v>
      </c>
      <c r="O10" s="59" t="s">
        <v>1</v>
      </c>
      <c r="P10" s="10"/>
    </row>
    <row r="11" spans="1:16" ht="28.5" customHeight="1">
      <c r="A11" s="2"/>
      <c r="B11" s="52"/>
      <c r="C11" s="61"/>
      <c r="D11" s="62"/>
      <c r="E11" s="63" t="s">
        <v>8</v>
      </c>
      <c r="F11" s="63" t="s">
        <v>9</v>
      </c>
      <c r="G11" s="63" t="s">
        <v>10</v>
      </c>
      <c r="H11" s="63" t="s">
        <v>11</v>
      </c>
      <c r="I11" s="63" t="s">
        <v>12</v>
      </c>
      <c r="J11" s="63" t="s">
        <v>13</v>
      </c>
      <c r="K11" s="64" t="s">
        <v>14</v>
      </c>
      <c r="L11" s="64" t="s">
        <v>15</v>
      </c>
      <c r="M11" s="64" t="s">
        <v>16</v>
      </c>
      <c r="N11" s="63" t="s">
        <v>17</v>
      </c>
      <c r="O11" s="63" t="s">
        <v>18</v>
      </c>
      <c r="P11" s="77"/>
    </row>
    <row r="12" spans="1:16" ht="27" customHeight="1">
      <c r="A12" s="2"/>
      <c r="B12" s="18"/>
      <c r="C12" s="19"/>
      <c r="D12" s="20"/>
      <c r="E12" s="21"/>
      <c r="F12" s="22"/>
      <c r="G12" s="22"/>
      <c r="H12" s="22"/>
      <c r="I12" s="22"/>
      <c r="J12" s="22"/>
      <c r="K12" s="23"/>
      <c r="L12" s="23"/>
      <c r="M12" s="23"/>
      <c r="N12" s="24"/>
      <c r="O12" s="22"/>
      <c r="P12" s="76"/>
    </row>
    <row r="13" spans="1:16" ht="27" customHeight="1">
      <c r="A13" s="2"/>
      <c r="B13" s="25"/>
      <c r="C13" s="65" t="s">
        <v>29</v>
      </c>
      <c r="D13" s="26"/>
      <c r="E13" s="27"/>
      <c r="F13" s="28">
        <f>SUM(F17+F136)</f>
        <v>20956.133375280213</v>
      </c>
      <c r="G13" s="28">
        <f>SUM(G17+G136)</f>
        <v>6480.79395444601</v>
      </c>
      <c r="H13" s="28">
        <f>SUM(H17+H136)</f>
        <v>4436.628414418605</v>
      </c>
      <c r="I13" s="28">
        <f>SUM(I17+I136)</f>
        <v>976.8082051643189</v>
      </c>
      <c r="J13" s="28">
        <f>SUM(J17+J136)</f>
        <v>7457.60215961033</v>
      </c>
      <c r="K13" s="28">
        <f>IF(J13&lt;&gt;0,(J13/F13))*100</f>
        <v>35.586727885628434</v>
      </c>
      <c r="L13" s="29"/>
      <c r="M13" s="29"/>
      <c r="N13" s="29"/>
      <c r="O13" s="29"/>
      <c r="P13" s="11"/>
    </row>
    <row r="14" spans="1:16" ht="27" customHeight="1">
      <c r="A14" s="2"/>
      <c r="B14" s="25"/>
      <c r="C14" s="65"/>
      <c r="D14" s="26"/>
      <c r="E14" s="27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11"/>
    </row>
    <row r="15" spans="1:16" ht="27" customHeight="1">
      <c r="A15" s="2"/>
      <c r="B15" s="30"/>
      <c r="C15" s="65" t="s">
        <v>30</v>
      </c>
      <c r="D15" s="26"/>
      <c r="E15" s="27"/>
      <c r="F15" s="31">
        <f>SUM(F19+F24+F27+F32+F37+F53+F68+F80+F89+F94+F110+F138+F141+F144+F149)</f>
        <v>20496.704375280213</v>
      </c>
      <c r="G15" s="31">
        <f>SUM(G19+G24+G27+G32+G37+G53+G68+G80+G89+G94+G110+G138+G141+G144+G149)</f>
        <v>6480.79395444601</v>
      </c>
      <c r="H15" s="31">
        <f>SUM(H19+H24+H27+H32+H37+H53+H68+H80+H89+H94+H110+H138+H141+H144+H149)</f>
        <v>4324.394414418604</v>
      </c>
      <c r="I15" s="31">
        <f>SUM(I19+I24+I27+I32+I37+I53+I68+I80+I89+I94+I110+I138+I141+I144+I149)</f>
        <v>976.2082051643188</v>
      </c>
      <c r="J15" s="31">
        <f>SUM(J19+J24+J27+J32+J37+J53+J68+J80+J89+J94+J110+J138+J141+J144+J149)</f>
        <v>7457.00215961033</v>
      </c>
      <c r="K15" s="28">
        <f aca="true" t="shared" si="0" ref="K15:K80">IF(J15&lt;&gt;0,(J15/F15))*100</f>
        <v>36.381469055111864</v>
      </c>
      <c r="L15" s="29"/>
      <c r="M15" s="29"/>
      <c r="N15" s="29"/>
      <c r="O15" s="29"/>
      <c r="P15" s="11"/>
    </row>
    <row r="16" spans="1:16" ht="27" customHeight="1">
      <c r="A16" s="2"/>
      <c r="B16" s="30"/>
      <c r="C16" s="65"/>
      <c r="D16" s="26"/>
      <c r="E16" s="27"/>
      <c r="F16" s="31"/>
      <c r="G16" s="31"/>
      <c r="H16" s="31"/>
      <c r="I16" s="31"/>
      <c r="J16" s="31"/>
      <c r="K16" s="28"/>
      <c r="L16" s="29"/>
      <c r="M16" s="29"/>
      <c r="N16" s="29"/>
      <c r="O16" s="29"/>
      <c r="P16" s="11"/>
    </row>
    <row r="17" spans="1:16" ht="27" customHeight="1">
      <c r="A17" s="2"/>
      <c r="B17" s="30"/>
      <c r="C17" s="65" t="s">
        <v>31</v>
      </c>
      <c r="D17" s="26"/>
      <c r="E17" s="27"/>
      <c r="F17" s="28">
        <f>SUM(F19+F24+F27+F32+F37+F53+F68+F80+F89+F94+F110+F128)</f>
        <v>14803.310612199135</v>
      </c>
      <c r="G17" s="28">
        <f>SUM(G19+G24+G27+G32+G37+G53+G68+G80+G89+G94+G110+G128)</f>
        <v>6038.993954446009</v>
      </c>
      <c r="H17" s="28">
        <f>SUM(H19+H24+H27+H32+H37+H53+H68+H80+H89+H94+H110+H128)</f>
        <v>2836.9999993023253</v>
      </c>
      <c r="I17" s="28">
        <f>SUM(I19+I24+I27+I32+I37+I53+I68+I80+I89+I94+I110+I128)</f>
        <v>884.9082051643188</v>
      </c>
      <c r="J17" s="28">
        <f>SUM(J19+J24+J27+J32+J37+J53+J68+J80+J89+J94+J110+J128)</f>
        <v>6923.90215961033</v>
      </c>
      <c r="K17" s="28">
        <f t="shared" si="0"/>
        <v>46.77266012309753</v>
      </c>
      <c r="L17" s="29"/>
      <c r="M17" s="29"/>
      <c r="N17" s="29"/>
      <c r="O17" s="29"/>
      <c r="P17" s="11"/>
    </row>
    <row r="18" spans="1:16" ht="27" customHeight="1">
      <c r="A18" s="2"/>
      <c r="B18" s="30"/>
      <c r="C18" s="66"/>
      <c r="D18" s="26"/>
      <c r="E18" s="2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1"/>
    </row>
    <row r="19" spans="1:16" ht="27" customHeight="1">
      <c r="A19" s="2"/>
      <c r="B19" s="25"/>
      <c r="C19" s="65" t="s">
        <v>32</v>
      </c>
      <c r="D19" s="26"/>
      <c r="E19" s="27"/>
      <c r="F19" s="28">
        <f>SUM(F20:F22)</f>
        <v>1179.7588370542635</v>
      </c>
      <c r="G19" s="28">
        <f>SUM(G20:G22)</f>
        <v>863.35</v>
      </c>
      <c r="H19" s="28">
        <f>SUM(H20:H22)</f>
        <v>171.84351</v>
      </c>
      <c r="I19" s="28">
        <f>SUM(I20:I22)</f>
        <v>14.89</v>
      </c>
      <c r="J19" s="28">
        <f>SUM(J20:J22)</f>
        <v>878.24</v>
      </c>
      <c r="K19" s="28">
        <f t="shared" si="0"/>
        <v>74.44233282395875</v>
      </c>
      <c r="L19" s="29"/>
      <c r="M19" s="29"/>
      <c r="N19" s="29"/>
      <c r="O19" s="29"/>
      <c r="P19" s="11"/>
    </row>
    <row r="20" spans="1:16" ht="27" customHeight="1">
      <c r="A20" s="2"/>
      <c r="B20" s="72">
        <v>62</v>
      </c>
      <c r="C20" s="67" t="s">
        <v>142</v>
      </c>
      <c r="D20" s="26"/>
      <c r="E20" s="27" t="s">
        <v>103</v>
      </c>
      <c r="F20" s="29">
        <v>859.7885240310078</v>
      </c>
      <c r="G20" s="29">
        <v>611.3</v>
      </c>
      <c r="H20" s="29">
        <v>156.5</v>
      </c>
      <c r="I20" s="29">
        <v>0</v>
      </c>
      <c r="J20" s="29">
        <v>611.3</v>
      </c>
      <c r="K20" s="29">
        <f t="shared" si="0"/>
        <v>71.09887872589862</v>
      </c>
      <c r="L20" s="29">
        <v>100</v>
      </c>
      <c r="M20" s="29">
        <v>0</v>
      </c>
      <c r="N20" s="29">
        <v>0</v>
      </c>
      <c r="O20" s="29">
        <v>100</v>
      </c>
      <c r="P20" s="11"/>
    </row>
    <row r="21" spans="1:16" ht="54" customHeight="1">
      <c r="A21" s="2"/>
      <c r="B21" s="72">
        <v>68</v>
      </c>
      <c r="C21" s="67" t="s">
        <v>143</v>
      </c>
      <c r="D21" s="26"/>
      <c r="E21" s="27" t="s">
        <v>104</v>
      </c>
      <c r="F21" s="29">
        <v>93.29831302325582</v>
      </c>
      <c r="G21" s="33">
        <v>77.95</v>
      </c>
      <c r="H21" s="29">
        <v>15.34351</v>
      </c>
      <c r="I21" s="29">
        <v>14.89</v>
      </c>
      <c r="J21" s="29">
        <v>92.84</v>
      </c>
      <c r="K21" s="29">
        <f t="shared" si="0"/>
        <v>99.5087660125842</v>
      </c>
      <c r="L21" s="29">
        <v>100.00000000000001</v>
      </c>
      <c r="M21" s="29">
        <v>0</v>
      </c>
      <c r="N21" s="29">
        <v>0</v>
      </c>
      <c r="O21" s="29">
        <v>100.00000000000001</v>
      </c>
      <c r="P21" s="11"/>
    </row>
    <row r="22" spans="1:16" s="4" customFormat="1" ht="27" customHeight="1">
      <c r="A22" s="2"/>
      <c r="B22" s="72">
        <v>104</v>
      </c>
      <c r="C22" s="67" t="s">
        <v>128</v>
      </c>
      <c r="D22" s="26"/>
      <c r="E22" s="27" t="s">
        <v>103</v>
      </c>
      <c r="F22" s="29">
        <v>226.672</v>
      </c>
      <c r="G22" s="33">
        <v>174.10000000000002</v>
      </c>
      <c r="H22" s="29">
        <v>0</v>
      </c>
      <c r="I22" s="29">
        <v>0</v>
      </c>
      <c r="J22" s="29">
        <v>174.10000000000002</v>
      </c>
      <c r="K22" s="29">
        <f t="shared" si="0"/>
        <v>76.8070163054987</v>
      </c>
      <c r="L22" s="29">
        <v>81.8</v>
      </c>
      <c r="M22" s="29">
        <v>0</v>
      </c>
      <c r="N22" s="29">
        <v>0</v>
      </c>
      <c r="O22" s="29">
        <v>81.8</v>
      </c>
      <c r="P22" s="11"/>
    </row>
    <row r="23" spans="1:16" ht="27" customHeight="1">
      <c r="A23" s="2"/>
      <c r="B23" s="72"/>
      <c r="C23" s="67"/>
      <c r="D23" s="26"/>
      <c r="E23" s="27"/>
      <c r="F23" s="29"/>
      <c r="G23" s="33"/>
      <c r="H23" s="29"/>
      <c r="I23" s="29"/>
      <c r="J23" s="29"/>
      <c r="K23" s="29"/>
      <c r="L23" s="29"/>
      <c r="M23" s="29"/>
      <c r="N23" s="29"/>
      <c r="O23" s="29"/>
      <c r="P23" s="11"/>
    </row>
    <row r="24" spans="1:16" ht="27" customHeight="1">
      <c r="A24" s="2"/>
      <c r="B24" s="73"/>
      <c r="C24" s="68" t="s">
        <v>33</v>
      </c>
      <c r="D24" s="26"/>
      <c r="E24" s="27"/>
      <c r="F24" s="28">
        <f>SUM(F25)</f>
        <v>116.752</v>
      </c>
      <c r="G24" s="28">
        <f>SUM(G25)</f>
        <v>70.2</v>
      </c>
      <c r="H24" s="28">
        <f>SUM(H25)</f>
        <v>0</v>
      </c>
      <c r="I24" s="28">
        <f>SUM(I25)</f>
        <v>0</v>
      </c>
      <c r="J24" s="28">
        <f>SUM(J25)</f>
        <v>70.2</v>
      </c>
      <c r="K24" s="28">
        <f t="shared" si="0"/>
        <v>60.12744963683706</v>
      </c>
      <c r="L24" s="29"/>
      <c r="M24" s="29"/>
      <c r="N24" s="29"/>
      <c r="O24" s="29"/>
      <c r="P24" s="11"/>
    </row>
    <row r="25" spans="1:16" ht="27" customHeight="1">
      <c r="A25" s="2"/>
      <c r="B25" s="72">
        <v>128</v>
      </c>
      <c r="C25" s="67" t="s">
        <v>34</v>
      </c>
      <c r="D25" s="26"/>
      <c r="E25" s="27" t="s">
        <v>103</v>
      </c>
      <c r="F25" s="29">
        <v>116.752</v>
      </c>
      <c r="G25" s="33">
        <v>70.2</v>
      </c>
      <c r="H25" s="29">
        <v>0</v>
      </c>
      <c r="I25" s="29">
        <v>0</v>
      </c>
      <c r="J25" s="29">
        <v>70.2</v>
      </c>
      <c r="K25" s="29">
        <f t="shared" si="0"/>
        <v>60.12744963683706</v>
      </c>
      <c r="L25" s="29">
        <v>79</v>
      </c>
      <c r="M25" s="29">
        <v>0</v>
      </c>
      <c r="N25" s="29">
        <v>0</v>
      </c>
      <c r="O25" s="29">
        <v>79</v>
      </c>
      <c r="P25" s="11"/>
    </row>
    <row r="26" spans="1:16" ht="27" customHeight="1">
      <c r="A26" s="2"/>
      <c r="B26" s="72"/>
      <c r="C26" s="67"/>
      <c r="D26" s="26"/>
      <c r="E26" s="27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1"/>
    </row>
    <row r="27" spans="1:16" ht="27" customHeight="1">
      <c r="A27" s="2"/>
      <c r="B27" s="73"/>
      <c r="C27" s="68" t="s">
        <v>35</v>
      </c>
      <c r="D27" s="26"/>
      <c r="E27" s="27"/>
      <c r="F27" s="28">
        <f>SUM(F28:F30)</f>
        <v>130.43384798449614</v>
      </c>
      <c r="G27" s="28">
        <f>SUM(G28:G30)</f>
        <v>93.89961383568075</v>
      </c>
      <c r="H27" s="28">
        <f>SUM(H28:H30)</f>
        <v>37.488306046511624</v>
      </c>
      <c r="I27" s="28">
        <f>SUM(I28:I30)</f>
        <v>1.0453051643192506</v>
      </c>
      <c r="J27" s="28">
        <f>SUM(J28:J30)</f>
        <v>94.944919</v>
      </c>
      <c r="K27" s="28">
        <f t="shared" si="0"/>
        <v>72.79162615158414</v>
      </c>
      <c r="L27" s="29"/>
      <c r="M27" s="29"/>
      <c r="N27" s="29"/>
      <c r="O27" s="29"/>
      <c r="P27" s="11"/>
    </row>
    <row r="28" spans="1:16" ht="27" customHeight="1">
      <c r="A28" s="2"/>
      <c r="B28" s="72">
        <v>139</v>
      </c>
      <c r="C28" s="67" t="s">
        <v>36</v>
      </c>
      <c r="D28" s="26"/>
      <c r="E28" s="27" t="s">
        <v>103</v>
      </c>
      <c r="F28" s="29">
        <v>16.071428992248062</v>
      </c>
      <c r="G28" s="29">
        <v>10.94469483568075</v>
      </c>
      <c r="H28" s="29">
        <v>0</v>
      </c>
      <c r="I28" s="29">
        <v>1.0453051643192506</v>
      </c>
      <c r="J28" s="29">
        <v>11.99</v>
      </c>
      <c r="K28" s="29">
        <f t="shared" si="0"/>
        <v>74.60444249097756</v>
      </c>
      <c r="L28" s="29">
        <v>68</v>
      </c>
      <c r="M28" s="29">
        <v>0</v>
      </c>
      <c r="N28" s="29">
        <v>31.900000000000006</v>
      </c>
      <c r="O28" s="29">
        <v>99.9</v>
      </c>
      <c r="P28" s="11"/>
    </row>
    <row r="29" spans="1:16" ht="27" customHeight="1">
      <c r="A29" s="2"/>
      <c r="B29" s="72">
        <v>140</v>
      </c>
      <c r="C29" s="67" t="s">
        <v>144</v>
      </c>
      <c r="D29" s="26"/>
      <c r="E29" s="27" t="s">
        <v>103</v>
      </c>
      <c r="F29" s="29">
        <v>31.184418992248062</v>
      </c>
      <c r="G29" s="29">
        <v>21.6205</v>
      </c>
      <c r="H29" s="29">
        <v>20.185043023255815</v>
      </c>
      <c r="I29" s="29">
        <v>0</v>
      </c>
      <c r="J29" s="29">
        <v>21.6205</v>
      </c>
      <c r="K29" s="29">
        <f t="shared" si="0"/>
        <v>69.33109770419165</v>
      </c>
      <c r="L29" s="29">
        <v>60</v>
      </c>
      <c r="M29" s="29">
        <v>40</v>
      </c>
      <c r="N29" s="29">
        <v>0</v>
      </c>
      <c r="O29" s="29">
        <v>60</v>
      </c>
      <c r="P29" s="11"/>
    </row>
    <row r="30" spans="1:16" ht="27" customHeight="1">
      <c r="A30" s="2"/>
      <c r="B30" s="72">
        <v>142</v>
      </c>
      <c r="C30" s="67" t="s">
        <v>37</v>
      </c>
      <c r="D30" s="26"/>
      <c r="E30" s="27" t="s">
        <v>103</v>
      </c>
      <c r="F30" s="29">
        <v>83.178</v>
      </c>
      <c r="G30" s="29">
        <v>61.334419</v>
      </c>
      <c r="H30" s="29">
        <v>17.303263023255813</v>
      </c>
      <c r="I30" s="29">
        <v>0</v>
      </c>
      <c r="J30" s="29">
        <v>61.334419</v>
      </c>
      <c r="K30" s="29">
        <f t="shared" si="0"/>
        <v>73.7387518334175</v>
      </c>
      <c r="L30" s="29">
        <v>48</v>
      </c>
      <c r="M30" s="29">
        <v>25.1</v>
      </c>
      <c r="N30" s="29">
        <v>0</v>
      </c>
      <c r="O30" s="29">
        <v>48</v>
      </c>
      <c r="P30" s="11"/>
    </row>
    <row r="31" spans="1:16" ht="27" customHeight="1">
      <c r="A31" s="2"/>
      <c r="B31" s="72"/>
      <c r="C31" s="67"/>
      <c r="D31" s="26"/>
      <c r="E31" s="2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1"/>
    </row>
    <row r="32" spans="1:16" ht="27" customHeight="1">
      <c r="A32" s="2"/>
      <c r="B32" s="73"/>
      <c r="C32" s="68" t="s">
        <v>38</v>
      </c>
      <c r="D32" s="26"/>
      <c r="E32" s="27"/>
      <c r="F32" s="28">
        <f>SUM(F33:F35)</f>
        <v>1339.897428992248</v>
      </c>
      <c r="G32" s="28">
        <f>SUM(G33:G35)</f>
        <v>1099.6232</v>
      </c>
      <c r="H32" s="28">
        <f>SUM(H33:H35)</f>
        <v>233.84412193798448</v>
      </c>
      <c r="I32" s="28">
        <f>SUM(I33:I35)</f>
        <v>149.2999999999999</v>
      </c>
      <c r="J32" s="28">
        <f>SUM(J33:J35)</f>
        <v>1248.9232</v>
      </c>
      <c r="K32" s="28">
        <f t="shared" si="0"/>
        <v>93.21035871673618</v>
      </c>
      <c r="L32" s="29"/>
      <c r="M32" s="29"/>
      <c r="N32" s="29"/>
      <c r="O32" s="29"/>
      <c r="P32" s="11"/>
    </row>
    <row r="33" spans="1:16" ht="27" customHeight="1">
      <c r="A33" s="2"/>
      <c r="B33" s="72">
        <v>146</v>
      </c>
      <c r="C33" s="67" t="s">
        <v>145</v>
      </c>
      <c r="D33" s="26"/>
      <c r="E33" s="27" t="s">
        <v>103</v>
      </c>
      <c r="F33" s="29">
        <v>1250</v>
      </c>
      <c r="G33" s="29">
        <v>1042.2</v>
      </c>
      <c r="H33" s="29">
        <v>209.12983596899224</v>
      </c>
      <c r="I33" s="29">
        <v>147.0999999999999</v>
      </c>
      <c r="J33" s="29">
        <v>1189.3</v>
      </c>
      <c r="K33" s="29">
        <f t="shared" si="0"/>
        <v>95.14399999999999</v>
      </c>
      <c r="L33" s="29">
        <v>100</v>
      </c>
      <c r="M33" s="29">
        <v>0</v>
      </c>
      <c r="N33" s="29">
        <v>0</v>
      </c>
      <c r="O33" s="29">
        <v>100</v>
      </c>
      <c r="P33" s="11"/>
    </row>
    <row r="34" spans="1:16" ht="27" customHeight="1">
      <c r="A34" s="2"/>
      <c r="B34" s="72">
        <v>151</v>
      </c>
      <c r="C34" s="67" t="s">
        <v>146</v>
      </c>
      <c r="D34" s="26"/>
      <c r="E34" s="27" t="s">
        <v>103</v>
      </c>
      <c r="F34" s="29">
        <v>22.321428992248062</v>
      </c>
      <c r="G34" s="29">
        <v>20.6232</v>
      </c>
      <c r="H34" s="29">
        <v>10.714285968992248</v>
      </c>
      <c r="I34" s="29">
        <v>0</v>
      </c>
      <c r="J34" s="29">
        <v>20.6232</v>
      </c>
      <c r="K34" s="29">
        <f t="shared" si="0"/>
        <v>92.39193425816137</v>
      </c>
      <c r="L34" s="29">
        <v>92.5</v>
      </c>
      <c r="M34" s="29">
        <v>7.5</v>
      </c>
      <c r="N34" s="29">
        <v>7.400000000000006</v>
      </c>
      <c r="O34" s="29">
        <v>99.9</v>
      </c>
      <c r="P34" s="11"/>
    </row>
    <row r="35" spans="1:16" ht="54" customHeight="1">
      <c r="A35" s="2"/>
      <c r="B35" s="72">
        <v>164</v>
      </c>
      <c r="C35" s="67" t="s">
        <v>39</v>
      </c>
      <c r="D35" s="26"/>
      <c r="E35" s="27" t="s">
        <v>103</v>
      </c>
      <c r="F35" s="29">
        <v>67.576</v>
      </c>
      <c r="G35" s="29">
        <v>36.800000000000004</v>
      </c>
      <c r="H35" s="29">
        <v>14</v>
      </c>
      <c r="I35" s="29">
        <v>2.1999999999999957</v>
      </c>
      <c r="J35" s="29">
        <v>39</v>
      </c>
      <c r="K35" s="29">
        <f t="shared" si="0"/>
        <v>57.712797442879136</v>
      </c>
      <c r="L35" s="29">
        <v>54.3</v>
      </c>
      <c r="M35" s="29">
        <v>0</v>
      </c>
      <c r="N35" s="29">
        <v>0.4</v>
      </c>
      <c r="O35" s="29">
        <v>54.699999999999996</v>
      </c>
      <c r="P35" s="11"/>
    </row>
    <row r="36" spans="1:16" ht="27" customHeight="1">
      <c r="A36" s="2"/>
      <c r="B36" s="72"/>
      <c r="C36" s="67"/>
      <c r="D36" s="26"/>
      <c r="E36" s="2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11"/>
    </row>
    <row r="37" spans="1:16" ht="27" customHeight="1">
      <c r="A37" s="2"/>
      <c r="B37" s="73"/>
      <c r="C37" s="68" t="s">
        <v>40</v>
      </c>
      <c r="D37" s="26"/>
      <c r="E37" s="27"/>
      <c r="F37" s="28">
        <f>SUM(F38:F51)</f>
        <v>1900.1043190939129</v>
      </c>
      <c r="G37" s="28">
        <f>SUM(G38:G51)</f>
        <v>994.7447906103287</v>
      </c>
      <c r="H37" s="28">
        <f>SUM(H38:H51)</f>
        <v>549.3418241085271</v>
      </c>
      <c r="I37" s="28">
        <f>SUM(I38:I51)</f>
        <v>101.54999999999995</v>
      </c>
      <c r="J37" s="28">
        <f>SUM(J38:J51)</f>
        <v>1096.2947906103286</v>
      </c>
      <c r="K37" s="28">
        <f t="shared" si="0"/>
        <v>57.696558004410505</v>
      </c>
      <c r="L37" s="29"/>
      <c r="M37" s="29"/>
      <c r="N37" s="29"/>
      <c r="O37" s="29"/>
      <c r="P37" s="11"/>
    </row>
    <row r="38" spans="1:16" ht="27" customHeight="1">
      <c r="A38" s="2"/>
      <c r="B38" s="72">
        <v>171</v>
      </c>
      <c r="C38" s="67" t="s">
        <v>41</v>
      </c>
      <c r="D38" s="26"/>
      <c r="E38" s="27" t="s">
        <v>106</v>
      </c>
      <c r="F38" s="29">
        <v>591.8393150387598</v>
      </c>
      <c r="G38" s="29">
        <v>200</v>
      </c>
      <c r="H38" s="29">
        <v>215.28181100775194</v>
      </c>
      <c r="I38" s="29">
        <v>2.5999999999999943</v>
      </c>
      <c r="J38" s="29">
        <v>202.6</v>
      </c>
      <c r="K38" s="29">
        <f t="shared" si="0"/>
        <v>34.232264544090256</v>
      </c>
      <c r="L38" s="29">
        <v>70.5</v>
      </c>
      <c r="M38" s="29">
        <v>14</v>
      </c>
      <c r="N38" s="29">
        <v>4.4</v>
      </c>
      <c r="O38" s="29">
        <v>74.9</v>
      </c>
      <c r="P38" s="11"/>
    </row>
    <row r="39" spans="1:16" ht="54" customHeight="1">
      <c r="A39" s="2"/>
      <c r="B39" s="72">
        <v>176</v>
      </c>
      <c r="C39" s="67" t="s">
        <v>147</v>
      </c>
      <c r="D39" s="26"/>
      <c r="E39" s="27" t="s">
        <v>104</v>
      </c>
      <c r="F39" s="29">
        <v>60</v>
      </c>
      <c r="G39" s="29">
        <v>33.6</v>
      </c>
      <c r="H39" s="29">
        <v>28</v>
      </c>
      <c r="I39" s="29">
        <v>2.3500000000000014</v>
      </c>
      <c r="J39" s="29">
        <v>35.95</v>
      </c>
      <c r="K39" s="29">
        <f t="shared" si="0"/>
        <v>59.91666666666667</v>
      </c>
      <c r="L39" s="29">
        <v>96.4</v>
      </c>
      <c r="M39" s="29">
        <v>3.5999999999999996</v>
      </c>
      <c r="N39" s="29">
        <v>3.5999999999999943</v>
      </c>
      <c r="O39" s="29">
        <v>100</v>
      </c>
      <c r="P39" s="11"/>
    </row>
    <row r="40" spans="1:16" ht="27" customHeight="1">
      <c r="A40" s="2"/>
      <c r="B40" s="72">
        <v>180</v>
      </c>
      <c r="C40" s="67" t="s">
        <v>141</v>
      </c>
      <c r="D40" s="26"/>
      <c r="E40" s="27" t="s">
        <v>105</v>
      </c>
      <c r="F40" s="29">
        <v>65.36</v>
      </c>
      <c r="G40" s="29">
        <v>0</v>
      </c>
      <c r="H40" s="29">
        <v>31.3728</v>
      </c>
      <c r="I40" s="29">
        <v>0</v>
      </c>
      <c r="J40" s="29">
        <v>0</v>
      </c>
      <c r="K40" s="29">
        <f t="shared" si="0"/>
        <v>0</v>
      </c>
      <c r="L40" s="29">
        <v>0</v>
      </c>
      <c r="M40" s="29">
        <v>48</v>
      </c>
      <c r="N40" s="29">
        <v>0</v>
      </c>
      <c r="O40" s="29">
        <v>0</v>
      </c>
      <c r="P40" s="11"/>
    </row>
    <row r="41" spans="1:16" ht="54" customHeight="1">
      <c r="A41" s="2"/>
      <c r="B41" s="72">
        <v>185</v>
      </c>
      <c r="C41" s="67" t="s">
        <v>42</v>
      </c>
      <c r="D41" s="26"/>
      <c r="E41" s="27" t="s">
        <v>103</v>
      </c>
      <c r="F41" s="29">
        <v>30.317</v>
      </c>
      <c r="G41" s="29">
        <v>23.3</v>
      </c>
      <c r="H41" s="29">
        <v>0.5</v>
      </c>
      <c r="I41" s="29">
        <v>0</v>
      </c>
      <c r="J41" s="29">
        <v>23.3</v>
      </c>
      <c r="K41" s="29">
        <f t="shared" si="0"/>
        <v>76.85457004321007</v>
      </c>
      <c r="L41" s="29">
        <v>94.4</v>
      </c>
      <c r="M41" s="29">
        <v>5.6</v>
      </c>
      <c r="N41" s="29">
        <v>0</v>
      </c>
      <c r="O41" s="29">
        <v>94.4</v>
      </c>
      <c r="P41" s="11"/>
    </row>
    <row r="42" spans="1:16" ht="27" customHeight="1">
      <c r="A42" s="2"/>
      <c r="B42" s="72">
        <v>188</v>
      </c>
      <c r="C42" s="67" t="s">
        <v>43</v>
      </c>
      <c r="D42" s="26"/>
      <c r="E42" s="27" t="s">
        <v>103</v>
      </c>
      <c r="F42" s="29">
        <v>283.9448130327869</v>
      </c>
      <c r="G42" s="29">
        <v>163.70000000000002</v>
      </c>
      <c r="H42" s="29">
        <v>14.827708992248063</v>
      </c>
      <c r="I42" s="29">
        <v>11.999999999999972</v>
      </c>
      <c r="J42" s="29">
        <v>175.7</v>
      </c>
      <c r="K42" s="29">
        <f t="shared" si="0"/>
        <v>61.878221378078855</v>
      </c>
      <c r="L42" s="29">
        <v>50.7</v>
      </c>
      <c r="M42" s="29">
        <v>16</v>
      </c>
      <c r="N42" s="29">
        <v>4.2</v>
      </c>
      <c r="O42" s="29">
        <v>54.900000000000006</v>
      </c>
      <c r="P42" s="11"/>
    </row>
    <row r="43" spans="1:16" ht="27" customHeight="1">
      <c r="A43" s="2"/>
      <c r="B43" s="72">
        <v>190</v>
      </c>
      <c r="C43" s="67" t="s">
        <v>148</v>
      </c>
      <c r="D43" s="26"/>
      <c r="E43" s="27" t="s">
        <v>103</v>
      </c>
      <c r="F43" s="29">
        <v>70.12607</v>
      </c>
      <c r="G43" s="29">
        <v>54.07</v>
      </c>
      <c r="H43" s="29">
        <v>25.24538503875969</v>
      </c>
      <c r="I43" s="29">
        <v>0</v>
      </c>
      <c r="J43" s="29">
        <v>54.07</v>
      </c>
      <c r="K43" s="29">
        <f t="shared" si="0"/>
        <v>77.10399285173118</v>
      </c>
      <c r="L43" s="29">
        <v>76.4</v>
      </c>
      <c r="M43" s="29">
        <v>23.6</v>
      </c>
      <c r="N43" s="29">
        <v>0</v>
      </c>
      <c r="O43" s="29">
        <v>76.4</v>
      </c>
      <c r="P43" s="11"/>
    </row>
    <row r="44" spans="1:16" ht="27" customHeight="1">
      <c r="A44" s="2"/>
      <c r="B44" s="72">
        <v>192</v>
      </c>
      <c r="C44" s="67" t="s">
        <v>149</v>
      </c>
      <c r="D44" s="26"/>
      <c r="E44" s="27" t="s">
        <v>103</v>
      </c>
      <c r="F44" s="29">
        <v>63.39285696721311</v>
      </c>
      <c r="G44" s="29">
        <v>45.6408</v>
      </c>
      <c r="H44" s="29">
        <v>25.357143023255812</v>
      </c>
      <c r="I44" s="29">
        <v>1.3999999999999986</v>
      </c>
      <c r="J44" s="29">
        <v>47.0408</v>
      </c>
      <c r="K44" s="29">
        <f t="shared" si="0"/>
        <v>74.20520583940487</v>
      </c>
      <c r="L44" s="29">
        <v>72</v>
      </c>
      <c r="M44" s="29">
        <v>28</v>
      </c>
      <c r="N44" s="29">
        <v>10.8</v>
      </c>
      <c r="O44" s="29">
        <v>82.8</v>
      </c>
      <c r="P44" s="11"/>
    </row>
    <row r="45" spans="1:16" ht="27" customHeight="1">
      <c r="A45" s="2"/>
      <c r="B45" s="72">
        <v>194</v>
      </c>
      <c r="C45" s="67" t="s">
        <v>150</v>
      </c>
      <c r="D45" s="26"/>
      <c r="E45" s="27" t="s">
        <v>103</v>
      </c>
      <c r="F45" s="29">
        <v>68.5</v>
      </c>
      <c r="G45" s="29">
        <v>68.45</v>
      </c>
      <c r="H45" s="29">
        <v>28.134693023255814</v>
      </c>
      <c r="I45" s="29">
        <v>0</v>
      </c>
      <c r="J45" s="29">
        <v>68.45</v>
      </c>
      <c r="K45" s="29">
        <f t="shared" si="0"/>
        <v>99.92700729927007</v>
      </c>
      <c r="L45" s="29">
        <v>72</v>
      </c>
      <c r="M45" s="29">
        <v>27.97</v>
      </c>
      <c r="N45" s="29">
        <v>27.900000000000006</v>
      </c>
      <c r="O45" s="29">
        <v>99.9</v>
      </c>
      <c r="P45" s="11"/>
    </row>
    <row r="46" spans="1:16" ht="27" customHeight="1">
      <c r="A46" s="2"/>
      <c r="B46" s="72">
        <v>195</v>
      </c>
      <c r="C46" s="67" t="s">
        <v>151</v>
      </c>
      <c r="D46" s="26"/>
      <c r="E46" s="27" t="s">
        <v>103</v>
      </c>
      <c r="F46" s="29">
        <v>146.69642901639347</v>
      </c>
      <c r="G46" s="29">
        <v>145.9639906103286</v>
      </c>
      <c r="H46" s="29">
        <v>29.339285968992247</v>
      </c>
      <c r="I46" s="29">
        <v>0</v>
      </c>
      <c r="J46" s="29">
        <v>145.9639906103286</v>
      </c>
      <c r="K46" s="29">
        <f t="shared" si="0"/>
        <v>99.50071149585857</v>
      </c>
      <c r="L46" s="29">
        <v>98.5</v>
      </c>
      <c r="M46" s="29">
        <v>1.5</v>
      </c>
      <c r="N46" s="29">
        <v>1.4000000000000057</v>
      </c>
      <c r="O46" s="29">
        <v>99.9</v>
      </c>
      <c r="P46" s="11"/>
    </row>
    <row r="47" spans="1:16" ht="27" customHeight="1">
      <c r="A47" s="2"/>
      <c r="B47" s="72">
        <v>198</v>
      </c>
      <c r="C47" s="67" t="s">
        <v>132</v>
      </c>
      <c r="D47" s="26"/>
      <c r="E47" s="27" t="s">
        <v>108</v>
      </c>
      <c r="F47" s="29">
        <v>53.465</v>
      </c>
      <c r="G47" s="29">
        <v>21.92</v>
      </c>
      <c r="H47" s="29">
        <v>24.05925</v>
      </c>
      <c r="I47" s="29">
        <v>0</v>
      </c>
      <c r="J47" s="29">
        <v>21.92</v>
      </c>
      <c r="K47" s="29">
        <f t="shared" si="0"/>
        <v>40.998784251379405</v>
      </c>
      <c r="L47" s="29">
        <v>26</v>
      </c>
      <c r="M47" s="29">
        <v>45</v>
      </c>
      <c r="N47" s="29">
        <v>33.8</v>
      </c>
      <c r="O47" s="29">
        <v>59.8</v>
      </c>
      <c r="P47" s="11"/>
    </row>
    <row r="48" spans="1:16" ht="54" customHeight="1">
      <c r="A48" s="2"/>
      <c r="B48" s="72">
        <v>200</v>
      </c>
      <c r="C48" s="67" t="s">
        <v>44</v>
      </c>
      <c r="D48" s="26"/>
      <c r="E48" s="27" t="s">
        <v>103</v>
      </c>
      <c r="F48" s="29">
        <v>74.6388350387597</v>
      </c>
      <c r="G48" s="29">
        <v>40.9</v>
      </c>
      <c r="H48" s="29">
        <v>27</v>
      </c>
      <c r="I48" s="29">
        <v>24.1</v>
      </c>
      <c r="J48" s="29">
        <v>65</v>
      </c>
      <c r="K48" s="29">
        <f t="shared" si="0"/>
        <v>87.08603231313259</v>
      </c>
      <c r="L48" s="29">
        <v>80.30000000000001</v>
      </c>
      <c r="M48" s="29">
        <v>2.4</v>
      </c>
      <c r="N48" s="29">
        <v>13.3</v>
      </c>
      <c r="O48" s="29">
        <v>93.60000000000001</v>
      </c>
      <c r="P48" s="11"/>
    </row>
    <row r="49" spans="1:16" ht="54" customHeight="1">
      <c r="A49" s="2"/>
      <c r="B49" s="72">
        <v>201</v>
      </c>
      <c r="C49" s="67" t="s">
        <v>45</v>
      </c>
      <c r="D49" s="26"/>
      <c r="E49" s="27" t="s">
        <v>103</v>
      </c>
      <c r="F49" s="29">
        <v>113.754</v>
      </c>
      <c r="G49" s="29">
        <v>32.599999999999994</v>
      </c>
      <c r="H49" s="29">
        <v>37.902832015503876</v>
      </c>
      <c r="I49" s="29">
        <v>36.599999999999994</v>
      </c>
      <c r="J49" s="29">
        <v>69.19999999999999</v>
      </c>
      <c r="K49" s="29">
        <f t="shared" si="0"/>
        <v>60.8330256518452</v>
      </c>
      <c r="L49" s="29">
        <v>27.7</v>
      </c>
      <c r="M49" s="29">
        <v>33.32</v>
      </c>
      <c r="N49" s="29">
        <v>52.599999999999994</v>
      </c>
      <c r="O49" s="29">
        <v>80.3</v>
      </c>
      <c r="P49" s="11"/>
    </row>
    <row r="50" spans="1:16" ht="54" customHeight="1">
      <c r="A50" s="2"/>
      <c r="B50" s="72">
        <v>202</v>
      </c>
      <c r="C50" s="67" t="s">
        <v>46</v>
      </c>
      <c r="D50" s="26"/>
      <c r="E50" s="27" t="s">
        <v>103</v>
      </c>
      <c r="F50" s="29">
        <v>160.577</v>
      </c>
      <c r="G50" s="29">
        <v>58.1</v>
      </c>
      <c r="H50" s="29">
        <v>61.55140503875969</v>
      </c>
      <c r="I50" s="29">
        <v>22.499999999999993</v>
      </c>
      <c r="J50" s="29">
        <v>80.6</v>
      </c>
      <c r="K50" s="29">
        <f t="shared" si="0"/>
        <v>50.19398793102374</v>
      </c>
      <c r="L50" s="29">
        <v>34.9</v>
      </c>
      <c r="M50" s="29">
        <v>17.3</v>
      </c>
      <c r="N50" s="29">
        <v>15.3</v>
      </c>
      <c r="O50" s="29">
        <v>50.2</v>
      </c>
      <c r="P50" s="11"/>
    </row>
    <row r="51" spans="1:16" ht="54" customHeight="1">
      <c r="A51" s="2"/>
      <c r="B51" s="72">
        <v>204</v>
      </c>
      <c r="C51" s="67" t="s">
        <v>47</v>
      </c>
      <c r="D51" s="26"/>
      <c r="E51" s="27" t="s">
        <v>103</v>
      </c>
      <c r="F51" s="29">
        <v>117.493</v>
      </c>
      <c r="G51" s="29">
        <v>106.5</v>
      </c>
      <c r="H51" s="29">
        <v>0.76951</v>
      </c>
      <c r="I51" s="29">
        <v>0</v>
      </c>
      <c r="J51" s="29">
        <v>106.5</v>
      </c>
      <c r="K51" s="29">
        <f t="shared" si="0"/>
        <v>90.64369792242942</v>
      </c>
      <c r="L51" s="29">
        <v>77.80000000000001</v>
      </c>
      <c r="M51" s="29">
        <v>7</v>
      </c>
      <c r="N51" s="29">
        <v>0</v>
      </c>
      <c r="O51" s="29">
        <v>77.80000000000001</v>
      </c>
      <c r="P51" s="11"/>
    </row>
    <row r="52" spans="1:16" ht="27" customHeight="1">
      <c r="A52" s="2"/>
      <c r="B52" s="72"/>
      <c r="C52" s="67"/>
      <c r="D52" s="26"/>
      <c r="E52" s="2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1"/>
    </row>
    <row r="53" spans="1:16" ht="27" customHeight="1">
      <c r="A53" s="2"/>
      <c r="B53" s="73"/>
      <c r="C53" s="68" t="s">
        <v>48</v>
      </c>
      <c r="D53" s="26"/>
      <c r="E53" s="27"/>
      <c r="F53" s="28">
        <f>SUM(F54:F66)</f>
        <v>2533.26132003876</v>
      </c>
      <c r="G53" s="28">
        <f>SUM(G54:G66)</f>
        <v>2013.0255</v>
      </c>
      <c r="H53" s="28">
        <f>SUM(H54:H66)</f>
        <v>377.62955999999997</v>
      </c>
      <c r="I53" s="28">
        <f>SUM(I54:I66)</f>
        <v>173.3999999999999</v>
      </c>
      <c r="J53" s="28">
        <f>SUM(J54:J66)</f>
        <v>2186.4255000000003</v>
      </c>
      <c r="K53" s="28">
        <f t="shared" si="0"/>
        <v>86.30872317454194</v>
      </c>
      <c r="L53" s="29"/>
      <c r="M53" s="29"/>
      <c r="N53" s="29"/>
      <c r="O53" s="29"/>
      <c r="P53" s="11"/>
    </row>
    <row r="54" spans="1:16" ht="27" customHeight="1">
      <c r="A54" s="2"/>
      <c r="B54" s="72">
        <v>209</v>
      </c>
      <c r="C54" s="67" t="s">
        <v>152</v>
      </c>
      <c r="D54" s="20"/>
      <c r="E54" s="34" t="s">
        <v>103</v>
      </c>
      <c r="F54" s="29">
        <v>132.99107098360656</v>
      </c>
      <c r="G54" s="29">
        <v>62.5</v>
      </c>
      <c r="H54" s="29">
        <v>97.00446798449612</v>
      </c>
      <c r="I54" s="29">
        <v>0</v>
      </c>
      <c r="J54" s="29">
        <v>62.5</v>
      </c>
      <c r="K54" s="29">
        <f t="shared" si="0"/>
        <v>46.99563627674237</v>
      </c>
      <c r="L54" s="29">
        <v>41.5</v>
      </c>
      <c r="M54" s="29">
        <v>58.5</v>
      </c>
      <c r="N54" s="29">
        <v>8</v>
      </c>
      <c r="O54" s="29">
        <v>49.5</v>
      </c>
      <c r="P54" s="11" t="s">
        <v>2</v>
      </c>
    </row>
    <row r="55" spans="1:16" ht="54" customHeight="1">
      <c r="A55" s="1" t="s">
        <v>2</v>
      </c>
      <c r="B55" s="72">
        <v>211</v>
      </c>
      <c r="C55" s="67" t="s">
        <v>133</v>
      </c>
      <c r="D55" s="35"/>
      <c r="E55" s="36" t="s">
        <v>103</v>
      </c>
      <c r="F55" s="37">
        <v>211.997</v>
      </c>
      <c r="G55" s="37">
        <v>189.99999999999997</v>
      </c>
      <c r="H55" s="37">
        <v>35.4997</v>
      </c>
      <c r="I55" s="37">
        <v>0</v>
      </c>
      <c r="J55" s="37">
        <v>189.99999999999997</v>
      </c>
      <c r="K55" s="37">
        <f t="shared" si="0"/>
        <v>89.62390977230808</v>
      </c>
      <c r="L55" s="37">
        <v>88.50000000000001</v>
      </c>
      <c r="M55" s="37">
        <v>3</v>
      </c>
      <c r="N55" s="37">
        <v>10.7</v>
      </c>
      <c r="O55" s="37">
        <v>99.20000000000002</v>
      </c>
      <c r="P55" s="8"/>
    </row>
    <row r="56" spans="2:16" ht="54" customHeight="1">
      <c r="B56" s="72">
        <v>212</v>
      </c>
      <c r="C56" s="67" t="s">
        <v>49</v>
      </c>
      <c r="D56" s="35"/>
      <c r="E56" s="36" t="s">
        <v>103</v>
      </c>
      <c r="F56" s="37">
        <v>34.287</v>
      </c>
      <c r="G56" s="37">
        <v>34.287</v>
      </c>
      <c r="H56" s="37">
        <v>0</v>
      </c>
      <c r="I56" s="37">
        <v>0</v>
      </c>
      <c r="J56" s="37">
        <v>34.287</v>
      </c>
      <c r="K56" s="37">
        <f t="shared" si="0"/>
        <v>100</v>
      </c>
      <c r="L56" s="37">
        <v>88.5</v>
      </c>
      <c r="M56" s="37">
        <v>1</v>
      </c>
      <c r="N56" s="37">
        <v>0</v>
      </c>
      <c r="O56" s="37">
        <v>88.5</v>
      </c>
      <c r="P56" s="8"/>
    </row>
    <row r="57" spans="2:16" ht="27" customHeight="1">
      <c r="B57" s="72">
        <v>213</v>
      </c>
      <c r="C57" s="67" t="s">
        <v>50</v>
      </c>
      <c r="D57" s="35"/>
      <c r="E57" s="36" t="s">
        <v>103</v>
      </c>
      <c r="F57" s="37">
        <v>116.88392899224806</v>
      </c>
      <c r="G57" s="37">
        <v>54.93</v>
      </c>
      <c r="H57" s="37">
        <v>0</v>
      </c>
      <c r="I57" s="37">
        <v>0</v>
      </c>
      <c r="J57" s="37">
        <v>54.93</v>
      </c>
      <c r="K57" s="37">
        <f t="shared" si="0"/>
        <v>46.995340140938495</v>
      </c>
      <c r="L57" s="37">
        <v>38</v>
      </c>
      <c r="M57" s="37">
        <v>0</v>
      </c>
      <c r="N57" s="37">
        <v>0</v>
      </c>
      <c r="O57" s="37">
        <v>38</v>
      </c>
      <c r="P57" s="8"/>
    </row>
    <row r="58" spans="2:16" ht="27" customHeight="1">
      <c r="B58" s="72">
        <v>214</v>
      </c>
      <c r="C58" s="67" t="s">
        <v>51</v>
      </c>
      <c r="D58" s="35"/>
      <c r="E58" s="36" t="s">
        <v>103</v>
      </c>
      <c r="F58" s="37">
        <v>241.07142901639347</v>
      </c>
      <c r="G58" s="37">
        <v>204.9085</v>
      </c>
      <c r="H58" s="37">
        <v>77.14285697674418</v>
      </c>
      <c r="I58" s="37">
        <v>0</v>
      </c>
      <c r="J58" s="37">
        <v>204.9085</v>
      </c>
      <c r="K58" s="37">
        <f t="shared" si="0"/>
        <v>84.99908132459186</v>
      </c>
      <c r="L58" s="37">
        <v>56</v>
      </c>
      <c r="M58" s="37">
        <v>32</v>
      </c>
      <c r="N58" s="37">
        <v>21.909999999999997</v>
      </c>
      <c r="O58" s="37">
        <v>77.9</v>
      </c>
      <c r="P58" s="8"/>
    </row>
    <row r="59" spans="2:16" ht="54" customHeight="1">
      <c r="B59" s="72">
        <v>215</v>
      </c>
      <c r="C59" s="67" t="s">
        <v>52</v>
      </c>
      <c r="D59" s="35"/>
      <c r="E59" s="36" t="s">
        <v>103</v>
      </c>
      <c r="F59" s="37">
        <v>50.999</v>
      </c>
      <c r="G59" s="37">
        <v>35.800000000000004</v>
      </c>
      <c r="H59" s="37">
        <v>4.5</v>
      </c>
      <c r="I59" s="37">
        <v>2.79999999999999</v>
      </c>
      <c r="J59" s="37">
        <v>38.599999999999994</v>
      </c>
      <c r="K59" s="37">
        <f t="shared" si="0"/>
        <v>75.68775858350162</v>
      </c>
      <c r="L59" s="37">
        <v>65.6</v>
      </c>
      <c r="M59" s="37">
        <v>8.3</v>
      </c>
      <c r="N59" s="37">
        <v>1.7</v>
      </c>
      <c r="O59" s="37">
        <v>67.3</v>
      </c>
      <c r="P59" s="8"/>
    </row>
    <row r="60" spans="2:16" ht="27" customHeight="1">
      <c r="B60" s="72">
        <v>216</v>
      </c>
      <c r="C60" s="67" t="s">
        <v>53</v>
      </c>
      <c r="D60" s="35"/>
      <c r="E60" s="36" t="s">
        <v>103</v>
      </c>
      <c r="F60" s="37">
        <v>150.561</v>
      </c>
      <c r="G60" s="37">
        <v>136</v>
      </c>
      <c r="H60" s="37">
        <v>4.354</v>
      </c>
      <c r="I60" s="37">
        <v>12.5</v>
      </c>
      <c r="J60" s="37">
        <v>148.5</v>
      </c>
      <c r="K60" s="37">
        <f t="shared" si="0"/>
        <v>98.63111961264869</v>
      </c>
      <c r="L60" s="37">
        <v>90.3</v>
      </c>
      <c r="M60" s="37">
        <v>2.89</v>
      </c>
      <c r="N60" s="37">
        <v>8.2</v>
      </c>
      <c r="O60" s="37">
        <v>98.5</v>
      </c>
      <c r="P60" s="8"/>
    </row>
    <row r="61" spans="2:16" ht="27" customHeight="1">
      <c r="B61" s="72">
        <v>217</v>
      </c>
      <c r="C61" s="67" t="s">
        <v>153</v>
      </c>
      <c r="D61" s="35"/>
      <c r="E61" s="36" t="s">
        <v>106</v>
      </c>
      <c r="F61" s="37">
        <v>158.737</v>
      </c>
      <c r="G61" s="37">
        <v>126</v>
      </c>
      <c r="H61" s="37">
        <v>39.727</v>
      </c>
      <c r="I61" s="37">
        <v>31.69999999999999</v>
      </c>
      <c r="J61" s="37">
        <v>157.7</v>
      </c>
      <c r="K61" s="37">
        <f t="shared" si="0"/>
        <v>99.34671815644745</v>
      </c>
      <c r="L61" s="37">
        <v>79.3</v>
      </c>
      <c r="M61" s="37">
        <v>20.7</v>
      </c>
      <c r="N61" s="37">
        <v>20.1</v>
      </c>
      <c r="O61" s="37">
        <v>99.4</v>
      </c>
      <c r="P61" s="8"/>
    </row>
    <row r="62" spans="2:16" ht="27" customHeight="1">
      <c r="B62" s="72">
        <v>222</v>
      </c>
      <c r="C62" s="75" t="s">
        <v>161</v>
      </c>
      <c r="D62" s="35"/>
      <c r="E62" s="36" t="s">
        <v>103</v>
      </c>
      <c r="F62" s="37">
        <v>1059.2150000000001</v>
      </c>
      <c r="G62" s="37">
        <v>965.3000000000001</v>
      </c>
      <c r="H62" s="37">
        <v>107.515</v>
      </c>
      <c r="I62" s="37">
        <v>75.19999999999993</v>
      </c>
      <c r="J62" s="37">
        <v>1040.5</v>
      </c>
      <c r="K62" s="37">
        <f t="shared" si="0"/>
        <v>98.23312547499799</v>
      </c>
      <c r="L62" s="37">
        <v>98.10000000000001</v>
      </c>
      <c r="M62" s="37">
        <v>1.9</v>
      </c>
      <c r="N62" s="37">
        <v>1.9000000000000001</v>
      </c>
      <c r="O62" s="37">
        <v>100.00000000000001</v>
      </c>
      <c r="P62" s="8"/>
    </row>
    <row r="63" spans="2:16" ht="27" customHeight="1">
      <c r="B63" s="72">
        <v>226</v>
      </c>
      <c r="C63" s="67" t="s">
        <v>54</v>
      </c>
      <c r="D63" s="35"/>
      <c r="E63" s="36" t="s">
        <v>106</v>
      </c>
      <c r="F63" s="37">
        <v>25.36544</v>
      </c>
      <c r="G63" s="37">
        <v>24.6</v>
      </c>
      <c r="H63" s="37">
        <v>0</v>
      </c>
      <c r="I63" s="37">
        <v>0.5</v>
      </c>
      <c r="J63" s="37">
        <v>25.1</v>
      </c>
      <c r="K63" s="37">
        <f t="shared" si="0"/>
        <v>98.95353678075367</v>
      </c>
      <c r="L63" s="37">
        <v>96.69999999999999</v>
      </c>
      <c r="M63" s="37">
        <v>0</v>
      </c>
      <c r="N63" s="37">
        <v>2.5</v>
      </c>
      <c r="O63" s="37">
        <v>99.19999999999999</v>
      </c>
      <c r="P63" s="8"/>
    </row>
    <row r="64" spans="2:16" ht="27" customHeight="1">
      <c r="B64" s="72">
        <v>227</v>
      </c>
      <c r="C64" s="67" t="s">
        <v>55</v>
      </c>
      <c r="D64" s="35"/>
      <c r="E64" s="36" t="s">
        <v>104</v>
      </c>
      <c r="F64" s="37">
        <v>106.549385</v>
      </c>
      <c r="G64" s="37">
        <v>104.90000000000002</v>
      </c>
      <c r="H64" s="37">
        <v>2</v>
      </c>
      <c r="I64" s="37">
        <v>1.1999999999999886</v>
      </c>
      <c r="J64" s="37">
        <v>106.10000000000001</v>
      </c>
      <c r="K64" s="37">
        <f t="shared" si="0"/>
        <v>99.57823782840231</v>
      </c>
      <c r="L64" s="37">
        <v>98.5</v>
      </c>
      <c r="M64" s="37">
        <v>0</v>
      </c>
      <c r="N64" s="37">
        <v>1.5</v>
      </c>
      <c r="O64" s="37">
        <v>100</v>
      </c>
      <c r="P64" s="8"/>
    </row>
    <row r="65" spans="2:16" ht="54" customHeight="1">
      <c r="B65" s="72">
        <v>228</v>
      </c>
      <c r="C65" s="67" t="s">
        <v>56</v>
      </c>
      <c r="D65" s="35"/>
      <c r="E65" s="36" t="s">
        <v>104</v>
      </c>
      <c r="F65" s="37">
        <v>20.04563503875969</v>
      </c>
      <c r="G65" s="37">
        <v>19.499999999999996</v>
      </c>
      <c r="H65" s="37">
        <v>9.886535038759689</v>
      </c>
      <c r="I65" s="37">
        <v>0</v>
      </c>
      <c r="J65" s="37">
        <v>19.499999999999996</v>
      </c>
      <c r="K65" s="37">
        <f t="shared" si="0"/>
        <v>97.278035653624</v>
      </c>
      <c r="L65" s="37">
        <v>70.2</v>
      </c>
      <c r="M65" s="37">
        <v>10.2</v>
      </c>
      <c r="N65" s="37">
        <v>29.799999999999997</v>
      </c>
      <c r="O65" s="37">
        <v>100</v>
      </c>
      <c r="P65" s="8"/>
    </row>
    <row r="66" spans="2:16" ht="27" customHeight="1">
      <c r="B66" s="72">
        <v>229</v>
      </c>
      <c r="C66" s="67" t="s">
        <v>57</v>
      </c>
      <c r="D66" s="35"/>
      <c r="E66" s="36" t="s">
        <v>109</v>
      </c>
      <c r="F66" s="37">
        <v>224.55843100775195</v>
      </c>
      <c r="G66" s="37">
        <v>54.3</v>
      </c>
      <c r="H66" s="37">
        <v>0</v>
      </c>
      <c r="I66" s="37">
        <v>49.5</v>
      </c>
      <c r="J66" s="37">
        <v>103.8</v>
      </c>
      <c r="K66" s="37">
        <f t="shared" si="0"/>
        <v>46.224049363979006</v>
      </c>
      <c r="L66" s="37">
        <v>52.3</v>
      </c>
      <c r="M66" s="37">
        <v>0</v>
      </c>
      <c r="N66" s="37">
        <v>17.2</v>
      </c>
      <c r="O66" s="37">
        <v>69.5</v>
      </c>
      <c r="P66" s="8"/>
    </row>
    <row r="67" spans="2:16" ht="27" customHeight="1">
      <c r="B67" s="72"/>
      <c r="C67" s="67"/>
      <c r="D67" s="35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8"/>
    </row>
    <row r="68" spans="2:16" ht="27" customHeight="1">
      <c r="B68" s="73"/>
      <c r="C68" s="68" t="s">
        <v>58</v>
      </c>
      <c r="D68" s="35"/>
      <c r="E68" s="36"/>
      <c r="F68" s="38">
        <f>SUM(F69:F77)</f>
        <v>949.8831540163935</v>
      </c>
      <c r="G68" s="38">
        <f>SUM(G69:G77)</f>
        <v>300.20085000000006</v>
      </c>
      <c r="H68" s="38">
        <f>SUM(H69:H77)</f>
        <v>200.86509503875968</v>
      </c>
      <c r="I68" s="38">
        <f>SUM(I69:I77)</f>
        <v>30.222899999999996</v>
      </c>
      <c r="J68" s="38">
        <f>SUM(J69:J77)</f>
        <v>330.42375000000004</v>
      </c>
      <c r="K68" s="38">
        <f t="shared" si="0"/>
        <v>34.78572586563604</v>
      </c>
      <c r="L68" s="37"/>
      <c r="M68" s="37"/>
      <c r="N68" s="37"/>
      <c r="O68" s="37"/>
      <c r="P68" s="8"/>
    </row>
    <row r="69" spans="2:16" ht="27" customHeight="1">
      <c r="B69" s="72">
        <v>230</v>
      </c>
      <c r="C69" s="67" t="s">
        <v>59</v>
      </c>
      <c r="D69" s="35"/>
      <c r="E69" s="36" t="s">
        <v>105</v>
      </c>
      <c r="F69" s="37">
        <v>330.495</v>
      </c>
      <c r="G69" s="37">
        <v>0</v>
      </c>
      <c r="H69" s="37">
        <v>0.065</v>
      </c>
      <c r="I69" s="37">
        <v>0</v>
      </c>
      <c r="J69" s="37">
        <v>0</v>
      </c>
      <c r="K69" s="37">
        <f t="shared" si="0"/>
        <v>0</v>
      </c>
      <c r="L69" s="37">
        <v>0</v>
      </c>
      <c r="M69" s="37">
        <v>36.33</v>
      </c>
      <c r="N69" s="37">
        <v>0</v>
      </c>
      <c r="O69" s="37">
        <v>0</v>
      </c>
      <c r="P69" s="8"/>
    </row>
    <row r="70" spans="2:16" ht="54" customHeight="1">
      <c r="B70" s="72">
        <v>231</v>
      </c>
      <c r="C70" s="67" t="s">
        <v>60</v>
      </c>
      <c r="D70" s="35"/>
      <c r="E70" s="36" t="s">
        <v>103</v>
      </c>
      <c r="F70" s="37">
        <v>43.62692</v>
      </c>
      <c r="G70" s="37">
        <v>6.5</v>
      </c>
      <c r="H70" s="37">
        <v>0</v>
      </c>
      <c r="I70" s="37">
        <v>0</v>
      </c>
      <c r="J70" s="37">
        <v>6.5</v>
      </c>
      <c r="K70" s="37">
        <f t="shared" si="0"/>
        <v>14.89905773774541</v>
      </c>
      <c r="L70" s="37">
        <v>12.399999999999999</v>
      </c>
      <c r="M70" s="37">
        <v>0</v>
      </c>
      <c r="N70" s="37">
        <v>0</v>
      </c>
      <c r="O70" s="37">
        <v>12.399999999999999</v>
      </c>
      <c r="P70" s="8"/>
    </row>
    <row r="71" spans="2:16" ht="27" customHeight="1">
      <c r="B71" s="72">
        <v>235</v>
      </c>
      <c r="C71" s="67" t="s">
        <v>154</v>
      </c>
      <c r="D71" s="35"/>
      <c r="E71" s="36" t="s">
        <v>106</v>
      </c>
      <c r="F71" s="37">
        <v>100.79503598360657</v>
      </c>
      <c r="G71" s="37">
        <v>62</v>
      </c>
      <c r="H71" s="37">
        <v>45.96253596899225</v>
      </c>
      <c r="I71" s="37">
        <v>28.499999999999993</v>
      </c>
      <c r="J71" s="37">
        <v>90.5</v>
      </c>
      <c r="K71" s="37">
        <f t="shared" si="0"/>
        <v>89.78616765881114</v>
      </c>
      <c r="L71" s="37">
        <v>68</v>
      </c>
      <c r="M71" s="37">
        <v>32</v>
      </c>
      <c r="N71" s="37">
        <v>31.2</v>
      </c>
      <c r="O71" s="37">
        <v>99.2</v>
      </c>
      <c r="P71" s="8"/>
    </row>
    <row r="72" spans="2:16" ht="27" customHeight="1">
      <c r="B72" s="72">
        <v>236</v>
      </c>
      <c r="C72" s="67" t="s">
        <v>157</v>
      </c>
      <c r="D72" s="35"/>
      <c r="E72" s="36" t="s">
        <v>104</v>
      </c>
      <c r="F72" s="37">
        <v>91.9</v>
      </c>
      <c r="G72" s="37">
        <v>91.9</v>
      </c>
      <c r="H72" s="37">
        <v>0.0005310077519379845</v>
      </c>
      <c r="I72" s="37">
        <v>0</v>
      </c>
      <c r="J72" s="37">
        <v>91.9</v>
      </c>
      <c r="K72" s="37">
        <f t="shared" si="0"/>
        <v>100</v>
      </c>
      <c r="L72" s="37">
        <v>100.00000000000001</v>
      </c>
      <c r="M72" s="37">
        <v>0</v>
      </c>
      <c r="N72" s="37">
        <v>0</v>
      </c>
      <c r="O72" s="37">
        <v>100.00000000000001</v>
      </c>
      <c r="P72" s="8"/>
    </row>
    <row r="73" spans="2:16" ht="54" customHeight="1">
      <c r="B73" s="72">
        <v>237</v>
      </c>
      <c r="C73" s="67" t="s">
        <v>61</v>
      </c>
      <c r="D73" s="35"/>
      <c r="E73" s="36" t="s">
        <v>105</v>
      </c>
      <c r="F73" s="37">
        <v>10.9617</v>
      </c>
      <c r="G73" s="37">
        <v>0</v>
      </c>
      <c r="H73" s="37">
        <v>0</v>
      </c>
      <c r="I73" s="37">
        <v>0</v>
      </c>
      <c r="J73" s="37">
        <v>0</v>
      </c>
      <c r="K73" s="37">
        <f t="shared" si="0"/>
        <v>0</v>
      </c>
      <c r="L73" s="37">
        <v>0</v>
      </c>
      <c r="M73" s="37">
        <v>0</v>
      </c>
      <c r="N73" s="37">
        <v>0</v>
      </c>
      <c r="O73" s="37">
        <v>0</v>
      </c>
      <c r="P73" s="8"/>
    </row>
    <row r="74" spans="2:16" ht="27" customHeight="1">
      <c r="B74" s="72">
        <v>242</v>
      </c>
      <c r="C74" s="67" t="s">
        <v>134</v>
      </c>
      <c r="D74" s="35"/>
      <c r="E74" s="36" t="s">
        <v>103</v>
      </c>
      <c r="F74" s="37">
        <v>53.445</v>
      </c>
      <c r="G74" s="37">
        <v>18.3</v>
      </c>
      <c r="H74" s="37">
        <v>23.5158</v>
      </c>
      <c r="I74" s="37">
        <v>0</v>
      </c>
      <c r="J74" s="37">
        <v>18.3</v>
      </c>
      <c r="K74" s="37">
        <f t="shared" si="0"/>
        <v>34.24080830760595</v>
      </c>
      <c r="L74" s="37">
        <v>34</v>
      </c>
      <c r="M74" s="37">
        <v>44</v>
      </c>
      <c r="N74" s="37">
        <v>3.960000000000001</v>
      </c>
      <c r="O74" s="37">
        <v>38</v>
      </c>
      <c r="P74" s="8"/>
    </row>
    <row r="75" spans="2:16" ht="27" customHeight="1">
      <c r="B75" s="72">
        <v>243</v>
      </c>
      <c r="C75" s="67" t="s">
        <v>135</v>
      </c>
      <c r="D75" s="35"/>
      <c r="E75" s="36" t="s">
        <v>103</v>
      </c>
      <c r="F75" s="37">
        <v>131.4444980327869</v>
      </c>
      <c r="G75" s="37">
        <v>20.369999999999997</v>
      </c>
      <c r="H75" s="37">
        <v>6.57222503875969</v>
      </c>
      <c r="I75" s="37">
        <v>0</v>
      </c>
      <c r="J75" s="37">
        <v>20.369999999999997</v>
      </c>
      <c r="K75" s="37">
        <f t="shared" si="0"/>
        <v>15.497035102160762</v>
      </c>
      <c r="L75" s="37">
        <v>14</v>
      </c>
      <c r="M75" s="37">
        <v>5</v>
      </c>
      <c r="N75" s="37">
        <v>3.5999999999999996</v>
      </c>
      <c r="O75" s="37">
        <v>17.6</v>
      </c>
      <c r="P75" s="8"/>
    </row>
    <row r="76" spans="2:16" ht="27" customHeight="1">
      <c r="B76" s="72">
        <v>244</v>
      </c>
      <c r="C76" s="67" t="s">
        <v>155</v>
      </c>
      <c r="D76" s="35"/>
      <c r="E76" s="36" t="s">
        <v>103</v>
      </c>
      <c r="F76" s="37">
        <v>93.835</v>
      </c>
      <c r="G76" s="37">
        <v>58.1771</v>
      </c>
      <c r="H76" s="37">
        <v>69.01210403100775</v>
      </c>
      <c r="I76" s="37">
        <v>1.7229000000000028</v>
      </c>
      <c r="J76" s="37">
        <v>59.900000000000006</v>
      </c>
      <c r="K76" s="37">
        <f t="shared" si="0"/>
        <v>63.83545585335963</v>
      </c>
      <c r="L76" s="37">
        <v>44</v>
      </c>
      <c r="M76" s="37">
        <v>55.949999999999996</v>
      </c>
      <c r="N76" s="37">
        <v>10.2</v>
      </c>
      <c r="O76" s="37">
        <v>54.2</v>
      </c>
      <c r="P76" s="8"/>
    </row>
    <row r="77" spans="2:16" ht="27" customHeight="1">
      <c r="B77" s="72">
        <v>245</v>
      </c>
      <c r="C77" s="67" t="s">
        <v>136</v>
      </c>
      <c r="D77" s="35"/>
      <c r="E77" s="36" t="s">
        <v>103</v>
      </c>
      <c r="F77" s="37">
        <v>93.38</v>
      </c>
      <c r="G77" s="37">
        <v>42.95375</v>
      </c>
      <c r="H77" s="37">
        <v>55.73689899224806</v>
      </c>
      <c r="I77" s="37">
        <v>0</v>
      </c>
      <c r="J77" s="37">
        <v>42.95375</v>
      </c>
      <c r="K77" s="37">
        <f t="shared" si="0"/>
        <v>45.99887556221889</v>
      </c>
      <c r="L77" s="37">
        <v>38</v>
      </c>
      <c r="M77" s="37">
        <v>40</v>
      </c>
      <c r="N77" s="37">
        <v>11.999999999999998</v>
      </c>
      <c r="O77" s="37">
        <v>50</v>
      </c>
      <c r="P77" s="8"/>
    </row>
    <row r="78" spans="2:16" ht="27" customHeight="1">
      <c r="B78" s="72"/>
      <c r="C78" s="67"/>
      <c r="D78" s="35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8"/>
    </row>
    <row r="79" spans="2:16" ht="27" customHeight="1">
      <c r="B79" s="72"/>
      <c r="C79" s="67"/>
      <c r="D79" s="35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8"/>
    </row>
    <row r="80" spans="2:16" ht="27" customHeight="1">
      <c r="B80" s="73"/>
      <c r="C80" s="68" t="s">
        <v>62</v>
      </c>
      <c r="D80" s="35"/>
      <c r="E80" s="36"/>
      <c r="F80" s="38">
        <f>SUM(F81:F87)</f>
        <v>752.8403380620155</v>
      </c>
      <c r="G80" s="38">
        <f>SUM(G81:G87)</f>
        <v>74.36999999999999</v>
      </c>
      <c r="H80" s="38">
        <f>SUM(H81:H87)</f>
        <v>53.11643496124031</v>
      </c>
      <c r="I80" s="38">
        <f>SUM(I81:I87)</f>
        <v>83.4</v>
      </c>
      <c r="J80" s="38">
        <f>SUM(J81:J87)</f>
        <v>157.77</v>
      </c>
      <c r="K80" s="38">
        <f t="shared" si="0"/>
        <v>20.956634763505942</v>
      </c>
      <c r="L80" s="37"/>
      <c r="M80" s="37"/>
      <c r="N80" s="37"/>
      <c r="O80" s="37"/>
      <c r="P80" s="8"/>
    </row>
    <row r="81" spans="2:16" ht="27" customHeight="1">
      <c r="B81" s="72">
        <v>247</v>
      </c>
      <c r="C81" s="67" t="s">
        <v>63</v>
      </c>
      <c r="D81" s="35"/>
      <c r="E81" s="36" t="s">
        <v>103</v>
      </c>
      <c r="F81" s="37">
        <v>18.60030596899225</v>
      </c>
      <c r="G81" s="37">
        <v>4.4</v>
      </c>
      <c r="H81" s="37">
        <v>6.074117984496124</v>
      </c>
      <c r="I81" s="37">
        <v>12.100000000000001</v>
      </c>
      <c r="J81" s="37">
        <v>16.5</v>
      </c>
      <c r="K81" s="37">
        <f aca="true" t="shared" si="1" ref="K81:K87">IF(J81&lt;&gt;0,(J81/F81))*100</f>
        <v>88.70821817397211</v>
      </c>
      <c r="L81" s="37">
        <v>32.3</v>
      </c>
      <c r="M81" s="37">
        <v>25</v>
      </c>
      <c r="N81" s="37">
        <v>67</v>
      </c>
      <c r="O81" s="37">
        <v>99.3</v>
      </c>
      <c r="P81" s="8"/>
    </row>
    <row r="82" spans="2:16" ht="54" customHeight="1">
      <c r="B82" s="72">
        <v>248</v>
      </c>
      <c r="C82" s="67" t="s">
        <v>158</v>
      </c>
      <c r="D82" s="35"/>
      <c r="E82" s="36" t="s">
        <v>104</v>
      </c>
      <c r="F82" s="37">
        <v>76.82655302325581</v>
      </c>
      <c r="G82" s="37">
        <v>62.099999999999994</v>
      </c>
      <c r="H82" s="37">
        <v>8.621107984496124</v>
      </c>
      <c r="I82" s="37">
        <v>0</v>
      </c>
      <c r="J82" s="37">
        <v>62.099999999999994</v>
      </c>
      <c r="K82" s="37">
        <f t="shared" si="1"/>
        <v>80.83142814073929</v>
      </c>
      <c r="L82" s="37">
        <v>100</v>
      </c>
      <c r="M82" s="37">
        <v>0</v>
      </c>
      <c r="N82" s="37">
        <v>0</v>
      </c>
      <c r="O82" s="37">
        <v>100</v>
      </c>
      <c r="P82" s="8"/>
    </row>
    <row r="83" spans="2:16" ht="54" customHeight="1">
      <c r="B83" s="72">
        <v>249</v>
      </c>
      <c r="C83" s="67" t="s">
        <v>64</v>
      </c>
      <c r="D83" s="35"/>
      <c r="E83" s="36" t="s">
        <v>106</v>
      </c>
      <c r="F83" s="37">
        <v>58.081</v>
      </c>
      <c r="G83" s="37">
        <v>0.1</v>
      </c>
      <c r="H83" s="37">
        <v>24.936</v>
      </c>
      <c r="I83" s="37">
        <v>15.8</v>
      </c>
      <c r="J83" s="37">
        <v>15.9</v>
      </c>
      <c r="K83" s="37">
        <f t="shared" si="1"/>
        <v>27.375561715535202</v>
      </c>
      <c r="L83" s="37">
        <v>0.3</v>
      </c>
      <c r="M83" s="37">
        <v>42.93</v>
      </c>
      <c r="N83" s="37">
        <v>50.2</v>
      </c>
      <c r="O83" s="37">
        <v>50.5</v>
      </c>
      <c r="P83" s="8"/>
    </row>
    <row r="84" spans="2:16" ht="27" customHeight="1">
      <c r="B84" s="72">
        <v>251</v>
      </c>
      <c r="C84" s="67" t="s">
        <v>114</v>
      </c>
      <c r="D84" s="35"/>
      <c r="E84" s="36" t="s">
        <v>109</v>
      </c>
      <c r="F84" s="37">
        <v>45.90001403100775</v>
      </c>
      <c r="G84" s="37">
        <v>0</v>
      </c>
      <c r="H84" s="37">
        <v>0</v>
      </c>
      <c r="I84" s="37">
        <v>12.2</v>
      </c>
      <c r="J84" s="37">
        <v>12.2</v>
      </c>
      <c r="K84" s="37">
        <f t="shared" si="1"/>
        <v>26.579512572171087</v>
      </c>
      <c r="L84" s="37">
        <v>0</v>
      </c>
      <c r="M84" s="37">
        <v>0</v>
      </c>
      <c r="N84" s="37">
        <v>35</v>
      </c>
      <c r="O84" s="37">
        <v>35</v>
      </c>
      <c r="P84" s="8"/>
    </row>
    <row r="85" spans="2:16" ht="27" customHeight="1">
      <c r="B85" s="72">
        <v>253</v>
      </c>
      <c r="C85" s="67" t="s">
        <v>65</v>
      </c>
      <c r="D85" s="35"/>
      <c r="E85" s="36" t="s">
        <v>103</v>
      </c>
      <c r="F85" s="37">
        <v>81.8122950387597</v>
      </c>
      <c r="G85" s="37">
        <v>7.77</v>
      </c>
      <c r="H85" s="37">
        <v>0</v>
      </c>
      <c r="I85" s="37">
        <v>0.8</v>
      </c>
      <c r="J85" s="37">
        <v>8.57</v>
      </c>
      <c r="K85" s="37">
        <f t="shared" si="1"/>
        <v>10.475198129987486</v>
      </c>
      <c r="L85" s="37">
        <v>2.5</v>
      </c>
      <c r="M85" s="37">
        <v>0</v>
      </c>
      <c r="N85" s="37">
        <v>7</v>
      </c>
      <c r="O85" s="37">
        <v>9.5</v>
      </c>
      <c r="P85" s="8"/>
    </row>
    <row r="86" spans="2:16" ht="27" customHeight="1">
      <c r="B86" s="72">
        <v>257</v>
      </c>
      <c r="C86" s="67" t="s">
        <v>66</v>
      </c>
      <c r="D86" s="35"/>
      <c r="E86" s="36" t="s">
        <v>105</v>
      </c>
      <c r="F86" s="37">
        <v>40.96617</v>
      </c>
      <c r="G86" s="37">
        <v>0</v>
      </c>
      <c r="H86" s="37">
        <v>0</v>
      </c>
      <c r="I86" s="37">
        <v>0</v>
      </c>
      <c r="J86" s="37">
        <v>0</v>
      </c>
      <c r="K86" s="37">
        <f t="shared" si="1"/>
        <v>0</v>
      </c>
      <c r="L86" s="37">
        <v>0</v>
      </c>
      <c r="M86" s="37">
        <v>0</v>
      </c>
      <c r="N86" s="37">
        <v>0</v>
      </c>
      <c r="O86" s="37">
        <v>0</v>
      </c>
      <c r="P86" s="8"/>
    </row>
    <row r="87" spans="2:16" ht="27" customHeight="1">
      <c r="B87" s="72">
        <v>258</v>
      </c>
      <c r="C87" s="67" t="s">
        <v>67</v>
      </c>
      <c r="D87" s="35"/>
      <c r="E87" s="36" t="s">
        <v>106</v>
      </c>
      <c r="F87" s="37">
        <v>430.654</v>
      </c>
      <c r="G87" s="37">
        <v>0</v>
      </c>
      <c r="H87" s="37">
        <v>13.485208992248062</v>
      </c>
      <c r="I87" s="37">
        <v>42.5</v>
      </c>
      <c r="J87" s="37">
        <v>42.5</v>
      </c>
      <c r="K87" s="37">
        <f t="shared" si="1"/>
        <v>9.868711308846546</v>
      </c>
      <c r="L87" s="37">
        <v>0</v>
      </c>
      <c r="M87" s="37">
        <v>31.67</v>
      </c>
      <c r="N87" s="37">
        <v>0</v>
      </c>
      <c r="O87" s="37">
        <v>0</v>
      </c>
      <c r="P87" s="8"/>
    </row>
    <row r="88" spans="2:16" ht="27" customHeight="1">
      <c r="B88" s="72"/>
      <c r="C88" s="67"/>
      <c r="D88" s="35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8"/>
    </row>
    <row r="89" spans="2:16" ht="27" customHeight="1">
      <c r="B89" s="73"/>
      <c r="C89" s="68" t="s">
        <v>68</v>
      </c>
      <c r="D89" s="35"/>
      <c r="E89" s="36"/>
      <c r="F89" s="38">
        <f>SUM(F90:F92)</f>
        <v>636.2858540500699</v>
      </c>
      <c r="G89" s="38">
        <f>SUM(G90:G92)</f>
        <v>241.08</v>
      </c>
      <c r="H89" s="38">
        <f>SUM(H90:H92)</f>
        <v>136.71598403100774</v>
      </c>
      <c r="I89" s="38">
        <f>SUM(I90:I92)</f>
        <v>64.6</v>
      </c>
      <c r="J89" s="38">
        <f>SUM(J90:J92)</f>
        <v>305.68</v>
      </c>
      <c r="K89" s="38">
        <f>IF(J89&lt;&gt;0,(J89/F89))*100</f>
        <v>48.041300628372255</v>
      </c>
      <c r="L89" s="37"/>
      <c r="M89" s="37"/>
      <c r="N89" s="37"/>
      <c r="O89" s="37"/>
      <c r="P89" s="8"/>
    </row>
    <row r="90" spans="2:16" ht="27" customHeight="1">
      <c r="B90" s="72">
        <v>259</v>
      </c>
      <c r="C90" s="67" t="s">
        <v>159</v>
      </c>
      <c r="D90" s="35"/>
      <c r="E90" s="36" t="s">
        <v>109</v>
      </c>
      <c r="F90" s="37">
        <v>93.48042798449612</v>
      </c>
      <c r="G90" s="37">
        <v>0</v>
      </c>
      <c r="H90" s="37">
        <v>1.0077519379844962E-06</v>
      </c>
      <c r="I90" s="37">
        <v>4.8</v>
      </c>
      <c r="J90" s="37">
        <v>4.8</v>
      </c>
      <c r="K90" s="37">
        <f>IF(J90&lt;&gt;0,(J90/F90))*100</f>
        <v>5.134764681218712</v>
      </c>
      <c r="L90" s="37">
        <v>0</v>
      </c>
      <c r="M90" s="37">
        <v>0.1</v>
      </c>
      <c r="N90" s="37">
        <v>10.3</v>
      </c>
      <c r="O90" s="37">
        <v>10.3</v>
      </c>
      <c r="P90" s="8"/>
    </row>
    <row r="91" spans="2:16" ht="27" customHeight="1">
      <c r="B91" s="72">
        <v>260</v>
      </c>
      <c r="C91" s="67" t="s">
        <v>160</v>
      </c>
      <c r="D91" s="35"/>
      <c r="E91" s="36" t="s">
        <v>109</v>
      </c>
      <c r="F91" s="37">
        <v>37.545338032786894</v>
      </c>
      <c r="G91" s="37">
        <v>0.08</v>
      </c>
      <c r="H91" s="37">
        <v>22.527203023255815</v>
      </c>
      <c r="I91" s="37">
        <v>0.49999999999999994</v>
      </c>
      <c r="J91" s="37">
        <v>0.58</v>
      </c>
      <c r="K91" s="37">
        <f>IF(J91&lt;&gt;0,(J91/F91))*100</f>
        <v>1.5447989827485595</v>
      </c>
      <c r="L91" s="37">
        <v>0</v>
      </c>
      <c r="M91" s="37">
        <v>60</v>
      </c>
      <c r="N91" s="37">
        <v>1.5</v>
      </c>
      <c r="O91" s="37">
        <v>1.5</v>
      </c>
      <c r="P91" s="8"/>
    </row>
    <row r="92" spans="2:16" ht="27" customHeight="1">
      <c r="B92" s="72">
        <v>261</v>
      </c>
      <c r="C92" s="67" t="s">
        <v>69</v>
      </c>
      <c r="D92" s="35"/>
      <c r="E92" s="36" t="s">
        <v>106</v>
      </c>
      <c r="F92" s="37">
        <v>505.2600880327869</v>
      </c>
      <c r="G92" s="37">
        <v>241</v>
      </c>
      <c r="H92" s="37">
        <v>114.18878</v>
      </c>
      <c r="I92" s="37">
        <v>59.29999999999999</v>
      </c>
      <c r="J92" s="37">
        <v>300.3</v>
      </c>
      <c r="K92" s="37">
        <f>IF(J92&lt;&gt;0,(J92/F92))*100</f>
        <v>59.434736111694065</v>
      </c>
      <c r="L92" s="37">
        <v>32.1</v>
      </c>
      <c r="M92" s="37">
        <v>22.6</v>
      </c>
      <c r="N92" s="37">
        <v>61.8</v>
      </c>
      <c r="O92" s="37">
        <v>93.9</v>
      </c>
      <c r="P92" s="8"/>
    </row>
    <row r="93" spans="2:16" ht="27" customHeight="1">
      <c r="B93" s="72"/>
      <c r="C93" s="67"/>
      <c r="D93" s="35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8"/>
    </row>
    <row r="94" spans="2:16" ht="27" customHeight="1">
      <c r="B94" s="74"/>
      <c r="C94" s="68" t="s">
        <v>70</v>
      </c>
      <c r="D94" s="35"/>
      <c r="E94" s="36"/>
      <c r="F94" s="38">
        <f>SUM(F95:F108)</f>
        <v>2491.3818269379844</v>
      </c>
      <c r="G94" s="38">
        <f>SUM(G95:G108)</f>
        <v>288.5</v>
      </c>
      <c r="H94" s="38">
        <f>SUM(H95:H108)</f>
        <v>474.798526124031</v>
      </c>
      <c r="I94" s="38">
        <f>SUM(I95:I108)</f>
        <v>224.49999999999994</v>
      </c>
      <c r="J94" s="38">
        <f>SUM(J95:J108)</f>
        <v>513</v>
      </c>
      <c r="K94" s="38">
        <f aca="true" t="shared" si="2" ref="K94:K126">IF(J94&lt;&gt;0,(J94/F94))*100</f>
        <v>20.590982660835216</v>
      </c>
      <c r="L94" s="37"/>
      <c r="M94" s="37"/>
      <c r="N94" s="37"/>
      <c r="O94" s="37"/>
      <c r="P94" s="8"/>
    </row>
    <row r="95" spans="2:16" ht="54" customHeight="1">
      <c r="B95" s="72">
        <v>262</v>
      </c>
      <c r="C95" s="67" t="s">
        <v>71</v>
      </c>
      <c r="D95" s="35"/>
      <c r="E95" s="36" t="s">
        <v>103</v>
      </c>
      <c r="F95" s="37">
        <v>40.456</v>
      </c>
      <c r="G95" s="37">
        <v>14</v>
      </c>
      <c r="H95" s="37">
        <v>6.574</v>
      </c>
      <c r="I95" s="37">
        <v>9.8</v>
      </c>
      <c r="J95" s="37">
        <v>23.8</v>
      </c>
      <c r="K95" s="37">
        <f t="shared" si="2"/>
        <v>58.8293454617362</v>
      </c>
      <c r="L95" s="37">
        <v>36.1</v>
      </c>
      <c r="M95" s="37">
        <v>16.25</v>
      </c>
      <c r="N95" s="37">
        <v>52.6</v>
      </c>
      <c r="O95" s="37">
        <v>88.69999999999999</v>
      </c>
      <c r="P95" s="8"/>
    </row>
    <row r="96" spans="2:16" ht="54" customHeight="1">
      <c r="B96" s="72">
        <v>263</v>
      </c>
      <c r="C96" s="67" t="s">
        <v>72</v>
      </c>
      <c r="D96" s="35"/>
      <c r="E96" s="36" t="s">
        <v>110</v>
      </c>
      <c r="F96" s="37">
        <v>69.379</v>
      </c>
      <c r="G96" s="37">
        <v>0</v>
      </c>
      <c r="H96" s="37">
        <v>40.183</v>
      </c>
      <c r="I96" s="37">
        <v>0</v>
      </c>
      <c r="J96" s="37">
        <v>0</v>
      </c>
      <c r="K96" s="37">
        <f t="shared" si="2"/>
        <v>0</v>
      </c>
      <c r="L96" s="37">
        <v>0</v>
      </c>
      <c r="M96" s="37">
        <v>0</v>
      </c>
      <c r="N96" s="37">
        <v>0</v>
      </c>
      <c r="O96" s="37">
        <v>0</v>
      </c>
      <c r="P96" s="8"/>
    </row>
    <row r="97" spans="2:16" ht="27" customHeight="1">
      <c r="B97" s="72">
        <v>264</v>
      </c>
      <c r="C97" s="67" t="s">
        <v>73</v>
      </c>
      <c r="D97" s="35"/>
      <c r="E97" s="36" t="s">
        <v>106</v>
      </c>
      <c r="F97" s="37">
        <v>736.101155</v>
      </c>
      <c r="G97" s="37">
        <v>266.5</v>
      </c>
      <c r="H97" s="37">
        <v>126.60939899224806</v>
      </c>
      <c r="I97" s="37">
        <v>147.89999999999995</v>
      </c>
      <c r="J97" s="37">
        <v>414.4</v>
      </c>
      <c r="K97" s="37">
        <f t="shared" si="2"/>
        <v>56.29661048419358</v>
      </c>
      <c r="L97" s="37">
        <v>60.6</v>
      </c>
      <c r="M97" s="37">
        <v>17.2</v>
      </c>
      <c r="N97" s="37">
        <v>32.300000000000004</v>
      </c>
      <c r="O97" s="37">
        <v>92.9</v>
      </c>
      <c r="P97" s="8"/>
    </row>
    <row r="98" spans="2:16" ht="27" customHeight="1">
      <c r="B98" s="72">
        <v>266</v>
      </c>
      <c r="C98" s="67" t="s">
        <v>74</v>
      </c>
      <c r="D98" s="35"/>
      <c r="E98" s="36" t="s">
        <v>107</v>
      </c>
      <c r="F98" s="37">
        <v>77.043</v>
      </c>
      <c r="G98" s="37">
        <v>0</v>
      </c>
      <c r="H98" s="37">
        <v>29.751</v>
      </c>
      <c r="I98" s="37">
        <v>0</v>
      </c>
      <c r="J98" s="37">
        <v>0</v>
      </c>
      <c r="K98" s="37">
        <f t="shared" si="2"/>
        <v>0</v>
      </c>
      <c r="L98" s="37">
        <v>0</v>
      </c>
      <c r="M98" s="37">
        <v>38.61</v>
      </c>
      <c r="N98" s="37">
        <v>0</v>
      </c>
      <c r="O98" s="37">
        <v>0</v>
      </c>
      <c r="P98" s="8"/>
    </row>
    <row r="99" spans="2:16" ht="27" customHeight="1">
      <c r="B99" s="72">
        <v>267</v>
      </c>
      <c r="C99" s="67" t="s">
        <v>75</v>
      </c>
      <c r="D99" s="35"/>
      <c r="E99" s="36" t="s">
        <v>106</v>
      </c>
      <c r="F99" s="37">
        <v>32.567</v>
      </c>
      <c r="G99" s="37">
        <v>0</v>
      </c>
      <c r="H99" s="37">
        <v>3.503</v>
      </c>
      <c r="I99" s="37">
        <v>2.2</v>
      </c>
      <c r="J99" s="37">
        <v>2.2</v>
      </c>
      <c r="K99" s="37">
        <f t="shared" si="2"/>
        <v>6.7553044492891585</v>
      </c>
      <c r="L99" s="37">
        <v>0</v>
      </c>
      <c r="M99" s="37">
        <v>10.75</v>
      </c>
      <c r="N99" s="37">
        <v>1</v>
      </c>
      <c r="O99" s="37">
        <v>9.4</v>
      </c>
      <c r="P99" s="8"/>
    </row>
    <row r="100" spans="2:16" ht="27" customHeight="1">
      <c r="B100" s="72">
        <v>268</v>
      </c>
      <c r="C100" s="67" t="s">
        <v>76</v>
      </c>
      <c r="D100" s="35"/>
      <c r="E100" s="36" t="s">
        <v>106</v>
      </c>
      <c r="F100" s="37">
        <v>20.63424</v>
      </c>
      <c r="G100" s="37">
        <v>0</v>
      </c>
      <c r="H100" s="37">
        <v>0.8713620155038759</v>
      </c>
      <c r="I100" s="37">
        <v>3.1</v>
      </c>
      <c r="J100" s="37">
        <v>3.1</v>
      </c>
      <c r="K100" s="37">
        <f t="shared" si="2"/>
        <v>15.023572469836546</v>
      </c>
      <c r="L100" s="37">
        <v>0</v>
      </c>
      <c r="M100" s="37">
        <v>4.22</v>
      </c>
      <c r="N100" s="37">
        <v>14.9</v>
      </c>
      <c r="O100" s="37">
        <v>14.9</v>
      </c>
      <c r="P100" s="8"/>
    </row>
    <row r="101" spans="2:16" ht="54" customHeight="1">
      <c r="B101" s="72">
        <v>269</v>
      </c>
      <c r="C101" s="67" t="s">
        <v>77</v>
      </c>
      <c r="D101" s="35"/>
      <c r="E101" s="36" t="s">
        <v>107</v>
      </c>
      <c r="F101" s="37">
        <v>2.90943</v>
      </c>
      <c r="G101" s="37">
        <v>0</v>
      </c>
      <c r="H101" s="37"/>
      <c r="I101" s="37">
        <v>0</v>
      </c>
      <c r="J101" s="37">
        <v>0</v>
      </c>
      <c r="K101" s="37">
        <f t="shared" si="2"/>
        <v>0</v>
      </c>
      <c r="L101" s="37">
        <v>0</v>
      </c>
      <c r="M101" s="37"/>
      <c r="N101" s="37">
        <v>0</v>
      </c>
      <c r="O101" s="37">
        <v>0</v>
      </c>
      <c r="P101" s="8"/>
    </row>
    <row r="102" spans="2:16" ht="27" customHeight="1">
      <c r="B102" s="72">
        <v>271</v>
      </c>
      <c r="C102" s="67" t="s">
        <v>156</v>
      </c>
      <c r="D102" s="35"/>
      <c r="E102" s="36" t="s">
        <v>105</v>
      </c>
      <c r="F102" s="37">
        <v>29.997949016393445</v>
      </c>
      <c r="G102" s="37">
        <v>0</v>
      </c>
      <c r="H102" s="37">
        <v>26.78606100775194</v>
      </c>
      <c r="I102" s="37">
        <v>0</v>
      </c>
      <c r="J102" s="37">
        <v>0</v>
      </c>
      <c r="K102" s="37">
        <f t="shared" si="2"/>
        <v>0</v>
      </c>
      <c r="L102" s="37">
        <v>0</v>
      </c>
      <c r="M102" s="37">
        <v>89.3</v>
      </c>
      <c r="N102" s="37">
        <v>0</v>
      </c>
      <c r="O102" s="37">
        <v>0</v>
      </c>
      <c r="P102" s="8"/>
    </row>
    <row r="103" spans="2:16" ht="54" customHeight="1">
      <c r="B103" s="72">
        <v>272</v>
      </c>
      <c r="C103" s="67" t="s">
        <v>78</v>
      </c>
      <c r="D103" s="35"/>
      <c r="E103" s="36" t="s">
        <v>107</v>
      </c>
      <c r="F103" s="37">
        <v>1.89769</v>
      </c>
      <c r="G103" s="37">
        <v>0</v>
      </c>
      <c r="H103" s="37">
        <v>1.698804031007752</v>
      </c>
      <c r="I103" s="37">
        <v>0</v>
      </c>
      <c r="J103" s="37">
        <v>0</v>
      </c>
      <c r="K103" s="37">
        <f t="shared" si="2"/>
        <v>0</v>
      </c>
      <c r="L103" s="37">
        <v>0</v>
      </c>
      <c r="M103" s="37">
        <v>95.23</v>
      </c>
      <c r="N103" s="37">
        <v>0</v>
      </c>
      <c r="O103" s="37">
        <v>0</v>
      </c>
      <c r="P103" s="8"/>
    </row>
    <row r="104" spans="2:16" ht="27" customHeight="1">
      <c r="B104" s="72">
        <v>273</v>
      </c>
      <c r="C104" s="67" t="s">
        <v>79</v>
      </c>
      <c r="D104" s="35"/>
      <c r="E104" s="36" t="s">
        <v>109</v>
      </c>
      <c r="F104" s="37">
        <v>103.18655</v>
      </c>
      <c r="G104" s="37">
        <v>0</v>
      </c>
      <c r="H104" s="37">
        <v>41.27462</v>
      </c>
      <c r="I104" s="37">
        <v>0</v>
      </c>
      <c r="J104" s="37">
        <v>0</v>
      </c>
      <c r="K104" s="37">
        <f t="shared" si="2"/>
        <v>0</v>
      </c>
      <c r="L104" s="37">
        <v>0</v>
      </c>
      <c r="M104" s="37">
        <v>40</v>
      </c>
      <c r="N104" s="37">
        <v>0</v>
      </c>
      <c r="O104" s="37">
        <v>0</v>
      </c>
      <c r="P104" s="8"/>
    </row>
    <row r="105" spans="2:16" ht="27" customHeight="1">
      <c r="B105" s="72">
        <v>274</v>
      </c>
      <c r="C105" s="67" t="s">
        <v>80</v>
      </c>
      <c r="D105" s="35"/>
      <c r="E105" s="36" t="s">
        <v>109</v>
      </c>
      <c r="F105" s="37">
        <v>332.22407</v>
      </c>
      <c r="G105" s="37">
        <v>0</v>
      </c>
      <c r="H105" s="37">
        <v>49.334442015503875</v>
      </c>
      <c r="I105" s="37">
        <v>33.1</v>
      </c>
      <c r="J105" s="37">
        <v>33.1</v>
      </c>
      <c r="K105" s="37">
        <f t="shared" si="2"/>
        <v>9.963155288537644</v>
      </c>
      <c r="L105" s="37">
        <v>0</v>
      </c>
      <c r="M105" s="37">
        <v>60</v>
      </c>
      <c r="N105" s="37">
        <v>10.6</v>
      </c>
      <c r="O105" s="37">
        <v>11.4</v>
      </c>
      <c r="P105" s="8"/>
    </row>
    <row r="106" spans="2:16" ht="27" customHeight="1">
      <c r="B106" s="72">
        <v>275</v>
      </c>
      <c r="C106" s="67" t="s">
        <v>81</v>
      </c>
      <c r="D106" s="35"/>
      <c r="E106" s="36" t="s">
        <v>106</v>
      </c>
      <c r="F106" s="37">
        <v>112.12811098360656</v>
      </c>
      <c r="G106" s="37">
        <v>8</v>
      </c>
      <c r="H106" s="37">
        <v>62.803227984496125</v>
      </c>
      <c r="I106" s="37">
        <v>28.4</v>
      </c>
      <c r="J106" s="37">
        <v>36.4</v>
      </c>
      <c r="K106" s="37">
        <f t="shared" si="2"/>
        <v>32.46286741183197</v>
      </c>
      <c r="L106" s="37">
        <v>11.4</v>
      </c>
      <c r="M106" s="37">
        <v>64.78</v>
      </c>
      <c r="N106" s="37">
        <v>40.7</v>
      </c>
      <c r="O106" s="37">
        <v>52.099999999999994</v>
      </c>
      <c r="P106" s="8"/>
    </row>
    <row r="107" spans="2:16" ht="27" customHeight="1">
      <c r="B107" s="72">
        <v>276</v>
      </c>
      <c r="C107" s="67" t="s">
        <v>82</v>
      </c>
      <c r="D107" s="35"/>
      <c r="E107" s="36" t="s">
        <v>105</v>
      </c>
      <c r="F107" s="37">
        <v>849.3648759689922</v>
      </c>
      <c r="G107" s="37">
        <v>0</v>
      </c>
      <c r="H107" s="37">
        <v>64.21506503875969</v>
      </c>
      <c r="I107" s="37">
        <v>0</v>
      </c>
      <c r="J107" s="37">
        <v>0</v>
      </c>
      <c r="K107" s="37">
        <f t="shared" si="2"/>
        <v>0</v>
      </c>
      <c r="L107" s="37">
        <v>0</v>
      </c>
      <c r="M107" s="37">
        <v>25.57</v>
      </c>
      <c r="N107" s="37">
        <v>0</v>
      </c>
      <c r="O107" s="37">
        <v>0</v>
      </c>
      <c r="P107" s="8"/>
    </row>
    <row r="108" spans="2:16" ht="54" customHeight="1">
      <c r="B108" s="72">
        <v>277</v>
      </c>
      <c r="C108" s="67" t="s">
        <v>129</v>
      </c>
      <c r="D108" s="35"/>
      <c r="E108" s="36" t="s">
        <v>105</v>
      </c>
      <c r="F108" s="37">
        <v>83.49275596899224</v>
      </c>
      <c r="G108" s="37">
        <v>0</v>
      </c>
      <c r="H108" s="37">
        <v>21.19454503875969</v>
      </c>
      <c r="I108" s="37">
        <v>0</v>
      </c>
      <c r="J108" s="37">
        <v>0</v>
      </c>
      <c r="K108" s="37">
        <f t="shared" si="2"/>
        <v>0</v>
      </c>
      <c r="L108" s="37">
        <v>0</v>
      </c>
      <c r="M108" s="37">
        <v>25.38</v>
      </c>
      <c r="N108" s="37">
        <v>0</v>
      </c>
      <c r="O108" s="37">
        <v>0</v>
      </c>
      <c r="P108" s="8"/>
    </row>
    <row r="109" spans="2:16" ht="27" customHeight="1">
      <c r="B109" s="72"/>
      <c r="C109" s="67"/>
      <c r="D109" s="35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8"/>
    </row>
    <row r="110" spans="2:16" ht="27" customHeight="1">
      <c r="B110" s="72"/>
      <c r="C110" s="65" t="s">
        <v>83</v>
      </c>
      <c r="D110" s="35"/>
      <c r="E110" s="36"/>
      <c r="F110" s="38">
        <f>SUM(F111:F126)</f>
        <v>2313.2826859689926</v>
      </c>
      <c r="G110" s="38">
        <f>SUM(G111:G126)</f>
        <v>0</v>
      </c>
      <c r="H110" s="38">
        <f>SUM(H111:H126)</f>
        <v>489.1226370542636</v>
      </c>
      <c r="I110" s="38">
        <f>SUM(I111:I126)</f>
        <v>41.4</v>
      </c>
      <c r="J110" s="38">
        <f>SUM(J111:J126)</f>
        <v>41.4</v>
      </c>
      <c r="K110" s="38">
        <f t="shared" si="2"/>
        <v>1.7896645425614415</v>
      </c>
      <c r="L110" s="37"/>
      <c r="M110" s="37"/>
      <c r="N110" s="37"/>
      <c r="O110" s="37"/>
      <c r="P110" s="8"/>
    </row>
    <row r="111" spans="2:16" ht="27" customHeight="1">
      <c r="B111" s="72">
        <v>278</v>
      </c>
      <c r="C111" s="67" t="s">
        <v>84</v>
      </c>
      <c r="D111" s="35"/>
      <c r="E111" s="36" t="s">
        <v>105</v>
      </c>
      <c r="F111" s="37">
        <v>242.486</v>
      </c>
      <c r="G111" s="37">
        <v>0</v>
      </c>
      <c r="H111" s="37">
        <v>70.926</v>
      </c>
      <c r="I111" s="37">
        <v>0</v>
      </c>
      <c r="J111" s="37">
        <v>0</v>
      </c>
      <c r="K111" s="37">
        <f t="shared" si="2"/>
        <v>0</v>
      </c>
      <c r="L111" s="37">
        <v>0</v>
      </c>
      <c r="M111" s="37">
        <v>29.25</v>
      </c>
      <c r="N111" s="37">
        <v>0</v>
      </c>
      <c r="O111" s="37">
        <v>0</v>
      </c>
      <c r="P111" s="8"/>
    </row>
    <row r="112" spans="2:16" ht="54" customHeight="1">
      <c r="B112" s="72">
        <v>279</v>
      </c>
      <c r="C112" s="67" t="s">
        <v>115</v>
      </c>
      <c r="D112" s="35"/>
      <c r="E112" s="36" t="s">
        <v>105</v>
      </c>
      <c r="F112" s="37">
        <v>17.541902015503876</v>
      </c>
      <c r="G112" s="37">
        <v>0</v>
      </c>
      <c r="H112" s="37">
        <v>2.36575</v>
      </c>
      <c r="I112" s="37">
        <v>0</v>
      </c>
      <c r="J112" s="37">
        <v>0</v>
      </c>
      <c r="K112" s="37">
        <f t="shared" si="2"/>
        <v>0</v>
      </c>
      <c r="L112" s="37">
        <v>0</v>
      </c>
      <c r="M112" s="37">
        <v>13.49</v>
      </c>
      <c r="N112" s="37">
        <v>0</v>
      </c>
      <c r="O112" s="37">
        <v>0</v>
      </c>
      <c r="P112" s="8"/>
    </row>
    <row r="113" spans="2:16" ht="27" customHeight="1">
      <c r="B113" s="72">
        <v>280</v>
      </c>
      <c r="C113" s="67" t="s">
        <v>85</v>
      </c>
      <c r="D113" s="35"/>
      <c r="E113" s="36" t="s">
        <v>105</v>
      </c>
      <c r="F113" s="37">
        <v>101.62593696721312</v>
      </c>
      <c r="G113" s="37">
        <v>0</v>
      </c>
      <c r="H113" s="37">
        <v>60.975562015503876</v>
      </c>
      <c r="I113" s="37">
        <v>0</v>
      </c>
      <c r="J113" s="37">
        <v>0</v>
      </c>
      <c r="K113" s="37">
        <f t="shared" si="2"/>
        <v>0</v>
      </c>
      <c r="L113" s="37">
        <v>0</v>
      </c>
      <c r="M113" s="37">
        <v>60</v>
      </c>
      <c r="N113" s="37">
        <v>0</v>
      </c>
      <c r="O113" s="37">
        <v>0</v>
      </c>
      <c r="P113" s="8"/>
    </row>
    <row r="114" spans="2:16" ht="54" customHeight="1">
      <c r="B114" s="72">
        <v>281</v>
      </c>
      <c r="C114" s="67" t="s">
        <v>116</v>
      </c>
      <c r="D114" s="35"/>
      <c r="E114" s="36" t="s">
        <v>105</v>
      </c>
      <c r="F114" s="37">
        <v>46.39288798449613</v>
      </c>
      <c r="G114" s="37">
        <v>0</v>
      </c>
      <c r="H114" s="37">
        <v>3.122266976744186</v>
      </c>
      <c r="I114" s="37">
        <v>0</v>
      </c>
      <c r="J114" s="37">
        <v>0</v>
      </c>
      <c r="K114" s="37">
        <f t="shared" si="2"/>
        <v>0</v>
      </c>
      <c r="L114" s="37">
        <v>0</v>
      </c>
      <c r="M114" s="37">
        <v>6.73</v>
      </c>
      <c r="N114" s="37">
        <v>0</v>
      </c>
      <c r="O114" s="37">
        <v>0</v>
      </c>
      <c r="P114" s="8">
        <v>0</v>
      </c>
    </row>
    <row r="115" spans="2:16" ht="27" customHeight="1">
      <c r="B115" s="72">
        <v>282</v>
      </c>
      <c r="C115" s="67" t="s">
        <v>86</v>
      </c>
      <c r="D115" s="35"/>
      <c r="E115" s="36" t="s">
        <v>105</v>
      </c>
      <c r="F115" s="37">
        <v>59.98736803278689</v>
      </c>
      <c r="G115" s="37">
        <v>0</v>
      </c>
      <c r="H115" s="37">
        <v>35.992421007751936</v>
      </c>
      <c r="I115" s="37">
        <v>0</v>
      </c>
      <c r="J115" s="37">
        <v>0</v>
      </c>
      <c r="K115" s="37">
        <f t="shared" si="2"/>
        <v>0</v>
      </c>
      <c r="L115" s="37">
        <v>0</v>
      </c>
      <c r="M115" s="37">
        <v>60</v>
      </c>
      <c r="N115" s="37">
        <v>0</v>
      </c>
      <c r="O115" s="37">
        <v>0</v>
      </c>
      <c r="P115" s="8"/>
    </row>
    <row r="116" spans="2:16" ht="54" customHeight="1">
      <c r="B116" s="72">
        <v>283</v>
      </c>
      <c r="C116" s="67" t="s">
        <v>117</v>
      </c>
      <c r="D116" s="35"/>
      <c r="E116" s="36" t="s">
        <v>105</v>
      </c>
      <c r="F116" s="37">
        <v>24.886706976744186</v>
      </c>
      <c r="G116" s="37">
        <v>0</v>
      </c>
      <c r="H116" s="37">
        <v>8.722488992248062</v>
      </c>
      <c r="I116" s="37">
        <v>0</v>
      </c>
      <c r="J116" s="37">
        <v>0</v>
      </c>
      <c r="K116" s="37">
        <f t="shared" si="2"/>
        <v>0</v>
      </c>
      <c r="L116" s="37">
        <v>0</v>
      </c>
      <c r="M116" s="37">
        <v>35.05</v>
      </c>
      <c r="N116" s="37">
        <v>0</v>
      </c>
      <c r="O116" s="37">
        <v>0</v>
      </c>
      <c r="P116" s="8">
        <v>0</v>
      </c>
    </row>
    <row r="117" spans="2:16" ht="27" customHeight="1">
      <c r="B117" s="72">
        <v>284</v>
      </c>
      <c r="C117" s="67" t="s">
        <v>87</v>
      </c>
      <c r="D117" s="35"/>
      <c r="E117" s="36" t="s">
        <v>109</v>
      </c>
      <c r="F117" s="37">
        <v>137.09001696721313</v>
      </c>
      <c r="G117" s="37">
        <v>0</v>
      </c>
      <c r="H117" s="37">
        <v>62.04403100775193</v>
      </c>
      <c r="I117" s="37">
        <v>7.3999999999999995</v>
      </c>
      <c r="J117" s="37">
        <v>7.3999999999999995</v>
      </c>
      <c r="K117" s="37">
        <f t="shared" si="2"/>
        <v>5.397913111185773</v>
      </c>
      <c r="L117" s="37">
        <v>0</v>
      </c>
      <c r="M117" s="37">
        <v>37.94</v>
      </c>
      <c r="N117" s="37">
        <v>5.4</v>
      </c>
      <c r="O117" s="37">
        <v>5.4</v>
      </c>
      <c r="P117" s="8"/>
    </row>
    <row r="118" spans="2:16" ht="27" customHeight="1">
      <c r="B118" s="72">
        <v>285</v>
      </c>
      <c r="C118" s="67" t="s">
        <v>88</v>
      </c>
      <c r="D118" s="35"/>
      <c r="E118" s="36" t="s">
        <v>105</v>
      </c>
      <c r="F118" s="37">
        <v>842.7095</v>
      </c>
      <c r="G118" s="37">
        <v>0</v>
      </c>
      <c r="H118" s="37">
        <v>32.00819503875969</v>
      </c>
      <c r="I118" s="37">
        <v>0</v>
      </c>
      <c r="J118" s="37">
        <v>0</v>
      </c>
      <c r="K118" s="37">
        <f t="shared" si="2"/>
        <v>0</v>
      </c>
      <c r="L118" s="37">
        <v>0</v>
      </c>
      <c r="M118" s="37">
        <v>3.8</v>
      </c>
      <c r="N118" s="37">
        <v>0</v>
      </c>
      <c r="O118" s="37">
        <v>0</v>
      </c>
      <c r="P118" s="8"/>
    </row>
    <row r="119" spans="2:16" ht="27" customHeight="1">
      <c r="B119" s="72">
        <v>286</v>
      </c>
      <c r="C119" s="67" t="s">
        <v>118</v>
      </c>
      <c r="D119" s="35"/>
      <c r="E119" s="36" t="s">
        <v>107</v>
      </c>
      <c r="F119" s="37">
        <v>112.10264899224806</v>
      </c>
      <c r="G119" s="37">
        <v>0</v>
      </c>
      <c r="H119" s="37">
        <v>6.924333023255814</v>
      </c>
      <c r="I119" s="37">
        <v>0</v>
      </c>
      <c r="J119" s="37">
        <v>0</v>
      </c>
      <c r="K119" s="37">
        <f t="shared" si="2"/>
        <v>0</v>
      </c>
      <c r="L119" s="37">
        <v>0</v>
      </c>
      <c r="M119" s="37">
        <v>80.37</v>
      </c>
      <c r="N119" s="37">
        <v>0</v>
      </c>
      <c r="O119" s="37">
        <v>0</v>
      </c>
      <c r="P119" s="8">
        <v>0</v>
      </c>
    </row>
    <row r="120" spans="2:16" ht="54" customHeight="1">
      <c r="B120" s="72">
        <v>287</v>
      </c>
      <c r="C120" s="67" t="s">
        <v>89</v>
      </c>
      <c r="D120" s="35"/>
      <c r="E120" s="36" t="s">
        <v>105</v>
      </c>
      <c r="F120" s="37">
        <v>22.46614</v>
      </c>
      <c r="G120" s="37">
        <v>0</v>
      </c>
      <c r="H120" s="37">
        <v>17.130233023255816</v>
      </c>
      <c r="I120" s="37">
        <v>0</v>
      </c>
      <c r="J120" s="37">
        <v>0</v>
      </c>
      <c r="K120" s="37">
        <f t="shared" si="2"/>
        <v>0</v>
      </c>
      <c r="L120" s="37">
        <v>0</v>
      </c>
      <c r="M120" s="37">
        <v>76.2</v>
      </c>
      <c r="N120" s="37">
        <v>0</v>
      </c>
      <c r="O120" s="37">
        <v>0</v>
      </c>
      <c r="P120" s="8"/>
    </row>
    <row r="121" spans="2:16" ht="27" customHeight="1">
      <c r="B121" s="72">
        <v>288</v>
      </c>
      <c r="C121" s="67" t="s">
        <v>90</v>
      </c>
      <c r="D121" s="35"/>
      <c r="E121" s="36" t="s">
        <v>105</v>
      </c>
      <c r="F121" s="37">
        <v>46.352578032786894</v>
      </c>
      <c r="G121" s="37">
        <v>0</v>
      </c>
      <c r="H121" s="37">
        <v>27.811546976744186</v>
      </c>
      <c r="I121" s="37">
        <v>0</v>
      </c>
      <c r="J121" s="37">
        <v>0</v>
      </c>
      <c r="K121" s="37">
        <f t="shared" si="2"/>
        <v>0</v>
      </c>
      <c r="L121" s="37">
        <v>0</v>
      </c>
      <c r="M121" s="37">
        <v>60</v>
      </c>
      <c r="N121" s="37">
        <v>0</v>
      </c>
      <c r="O121" s="37">
        <v>0</v>
      </c>
      <c r="P121" s="8"/>
    </row>
    <row r="122" spans="2:16" ht="27" customHeight="1">
      <c r="B122" s="72">
        <v>289</v>
      </c>
      <c r="C122" s="67" t="s">
        <v>91</v>
      </c>
      <c r="D122" s="35"/>
      <c r="E122" s="36" t="s">
        <v>105</v>
      </c>
      <c r="F122" s="37">
        <v>392.4</v>
      </c>
      <c r="G122" s="37">
        <v>0</v>
      </c>
      <c r="H122" s="37">
        <v>21.09980899224806</v>
      </c>
      <c r="I122" s="37">
        <v>0</v>
      </c>
      <c r="J122" s="37">
        <v>0</v>
      </c>
      <c r="K122" s="37">
        <f t="shared" si="2"/>
        <v>0</v>
      </c>
      <c r="L122" s="37">
        <v>0</v>
      </c>
      <c r="M122" s="37">
        <v>3</v>
      </c>
      <c r="N122" s="37">
        <v>0</v>
      </c>
      <c r="O122" s="37">
        <v>0</v>
      </c>
      <c r="P122" s="8"/>
    </row>
    <row r="123" spans="2:16" ht="27" customHeight="1">
      <c r="B123" s="72">
        <v>292</v>
      </c>
      <c r="C123" s="67" t="s">
        <v>119</v>
      </c>
      <c r="D123" s="35"/>
      <c r="E123" s="36" t="s">
        <v>105</v>
      </c>
      <c r="F123" s="37">
        <v>40.289</v>
      </c>
      <c r="G123" s="37">
        <v>0</v>
      </c>
      <c r="H123" s="37">
        <v>10.929</v>
      </c>
      <c r="I123" s="37">
        <v>0</v>
      </c>
      <c r="J123" s="37">
        <v>0</v>
      </c>
      <c r="K123" s="37">
        <f t="shared" si="2"/>
        <v>0</v>
      </c>
      <c r="L123" s="37">
        <v>0</v>
      </c>
      <c r="M123" s="37">
        <v>0</v>
      </c>
      <c r="N123" s="37">
        <v>0</v>
      </c>
      <c r="O123" s="37">
        <v>0</v>
      </c>
      <c r="P123" s="8"/>
    </row>
    <row r="124" spans="2:16" ht="54" customHeight="1">
      <c r="B124" s="72">
        <v>293</v>
      </c>
      <c r="C124" s="67" t="s">
        <v>92</v>
      </c>
      <c r="D124" s="35"/>
      <c r="E124" s="36" t="s">
        <v>106</v>
      </c>
      <c r="F124" s="37">
        <v>113.4</v>
      </c>
      <c r="G124" s="37">
        <v>0</v>
      </c>
      <c r="H124" s="37">
        <v>68.826</v>
      </c>
      <c r="I124" s="37">
        <v>13.4</v>
      </c>
      <c r="J124" s="37">
        <v>13.4</v>
      </c>
      <c r="K124" s="37">
        <f t="shared" si="2"/>
        <v>11.816578483245149</v>
      </c>
      <c r="L124" s="37">
        <v>0</v>
      </c>
      <c r="M124" s="37">
        <v>60.69</v>
      </c>
      <c r="N124" s="37">
        <v>20.400000000000002</v>
      </c>
      <c r="O124" s="37">
        <v>20.4</v>
      </c>
      <c r="P124" s="8"/>
    </row>
    <row r="125" spans="2:16" ht="54" customHeight="1">
      <c r="B125" s="72">
        <v>294</v>
      </c>
      <c r="C125" s="67" t="s">
        <v>93</v>
      </c>
      <c r="D125" s="35"/>
      <c r="E125" s="36" t="s">
        <v>106</v>
      </c>
      <c r="F125" s="37">
        <v>89.251</v>
      </c>
      <c r="G125" s="37">
        <v>0</v>
      </c>
      <c r="H125" s="37">
        <v>42.286</v>
      </c>
      <c r="I125" s="37">
        <v>14</v>
      </c>
      <c r="J125" s="37">
        <v>14</v>
      </c>
      <c r="K125" s="37">
        <f t="shared" si="2"/>
        <v>15.68609875519602</v>
      </c>
      <c r="L125" s="37">
        <v>0</v>
      </c>
      <c r="M125" s="37">
        <v>47.38</v>
      </c>
      <c r="N125" s="37">
        <v>27.009999999999998</v>
      </c>
      <c r="O125" s="37">
        <v>27</v>
      </c>
      <c r="P125" s="8"/>
    </row>
    <row r="126" spans="2:16" ht="54" customHeight="1">
      <c r="B126" s="72">
        <v>295</v>
      </c>
      <c r="C126" s="67" t="s">
        <v>94</v>
      </c>
      <c r="D126" s="35"/>
      <c r="E126" s="36" t="s">
        <v>106</v>
      </c>
      <c r="F126" s="37">
        <v>24.301</v>
      </c>
      <c r="G126" s="37">
        <v>0</v>
      </c>
      <c r="H126" s="37">
        <v>17.959</v>
      </c>
      <c r="I126" s="37">
        <v>6.6</v>
      </c>
      <c r="J126" s="37">
        <v>6.6</v>
      </c>
      <c r="K126" s="37">
        <f t="shared" si="2"/>
        <v>27.159376157359784</v>
      </c>
      <c r="L126" s="37">
        <v>0</v>
      </c>
      <c r="M126" s="37">
        <v>73.9</v>
      </c>
      <c r="N126" s="37">
        <v>31.7</v>
      </c>
      <c r="O126" s="37">
        <v>35.6</v>
      </c>
      <c r="P126" s="8"/>
    </row>
    <row r="127" spans="2:16" ht="27" customHeight="1">
      <c r="B127" s="73"/>
      <c r="C127" s="69"/>
      <c r="D127" s="35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8"/>
    </row>
    <row r="128" spans="2:16" ht="27" customHeight="1">
      <c r="B128" s="73"/>
      <c r="C128" s="68" t="s">
        <v>120</v>
      </c>
      <c r="D128" s="35"/>
      <c r="E128" s="36"/>
      <c r="F128" s="38">
        <f>SUM(F129:F133)</f>
        <v>459.42900000000003</v>
      </c>
      <c r="G128" s="38">
        <f>SUM(G129:G133)</f>
        <v>0</v>
      </c>
      <c r="H128" s="38">
        <f>SUM(H129:H133)</f>
        <v>112.23400000000001</v>
      </c>
      <c r="I128" s="38">
        <f>SUM(I129:I133)</f>
        <v>0.6</v>
      </c>
      <c r="J128" s="38">
        <f>SUM(J129:J133)</f>
        <v>0.6</v>
      </c>
      <c r="K128" s="38">
        <f aca="true" t="shared" si="3" ref="K128:K133">IF(J128&lt;&gt;0,(J128/F128))*100</f>
        <v>0.13059689309991313</v>
      </c>
      <c r="L128" s="37"/>
      <c r="M128" s="37"/>
      <c r="N128" s="37"/>
      <c r="O128" s="37"/>
      <c r="P128" s="8"/>
    </row>
    <row r="129" spans="2:16" ht="54" customHeight="1">
      <c r="B129" s="72">
        <v>304</v>
      </c>
      <c r="C129" s="70" t="s">
        <v>131</v>
      </c>
      <c r="D129" s="39"/>
      <c r="E129" s="40" t="s">
        <v>23</v>
      </c>
      <c r="F129" s="41">
        <v>245.527</v>
      </c>
      <c r="G129" s="41">
        <v>0</v>
      </c>
      <c r="H129" s="41">
        <v>52.429</v>
      </c>
      <c r="I129" s="41">
        <v>0</v>
      </c>
      <c r="J129" s="41">
        <f>G129+I129</f>
        <v>0</v>
      </c>
      <c r="K129" s="41">
        <f t="shared" si="3"/>
        <v>0</v>
      </c>
      <c r="L129" s="42">
        <v>0</v>
      </c>
      <c r="M129" s="42">
        <v>0</v>
      </c>
      <c r="N129" s="42">
        <v>0</v>
      </c>
      <c r="O129" s="42">
        <v>0</v>
      </c>
      <c r="P129" s="8"/>
    </row>
    <row r="130" spans="2:16" ht="27" customHeight="1">
      <c r="B130" s="72">
        <v>305</v>
      </c>
      <c r="C130" s="70" t="s">
        <v>121</v>
      </c>
      <c r="D130" s="39"/>
      <c r="E130" s="40" t="s">
        <v>109</v>
      </c>
      <c r="F130" s="41">
        <v>12.37</v>
      </c>
      <c r="G130" s="41">
        <v>0</v>
      </c>
      <c r="H130" s="41">
        <v>7.914</v>
      </c>
      <c r="I130" s="41">
        <v>0.6</v>
      </c>
      <c r="J130" s="41">
        <f>G130+I130</f>
        <v>0.6</v>
      </c>
      <c r="K130" s="41">
        <f t="shared" si="3"/>
        <v>4.850444624090542</v>
      </c>
      <c r="L130" s="42">
        <v>0</v>
      </c>
      <c r="M130" s="42">
        <v>0</v>
      </c>
      <c r="N130" s="42">
        <v>3.3</v>
      </c>
      <c r="O130" s="42">
        <v>4.4</v>
      </c>
      <c r="P130" s="8"/>
    </row>
    <row r="131" spans="2:16" ht="27" customHeight="1">
      <c r="B131" s="72">
        <v>306</v>
      </c>
      <c r="C131" s="70" t="s">
        <v>122</v>
      </c>
      <c r="D131" s="39"/>
      <c r="E131" s="40" t="s">
        <v>107</v>
      </c>
      <c r="F131" s="41">
        <v>71.452</v>
      </c>
      <c r="G131" s="41">
        <v>0</v>
      </c>
      <c r="H131" s="41">
        <v>20.242</v>
      </c>
      <c r="I131" s="41">
        <v>0</v>
      </c>
      <c r="J131" s="41">
        <f>G131+I131</f>
        <v>0</v>
      </c>
      <c r="K131" s="41">
        <f t="shared" si="3"/>
        <v>0</v>
      </c>
      <c r="L131" s="42">
        <v>0</v>
      </c>
      <c r="M131" s="42">
        <v>0</v>
      </c>
      <c r="N131" s="42">
        <v>0</v>
      </c>
      <c r="O131" s="42">
        <v>0</v>
      </c>
      <c r="P131" s="8"/>
    </row>
    <row r="132" spans="2:16" ht="54" customHeight="1">
      <c r="B132" s="72">
        <v>307</v>
      </c>
      <c r="C132" s="70" t="s">
        <v>130</v>
      </c>
      <c r="D132" s="39"/>
      <c r="E132" s="40" t="s">
        <v>23</v>
      </c>
      <c r="F132" s="41">
        <v>83.629</v>
      </c>
      <c r="G132" s="41">
        <v>0</v>
      </c>
      <c r="H132" s="41">
        <v>18.717</v>
      </c>
      <c r="I132" s="41">
        <v>0</v>
      </c>
      <c r="J132" s="41">
        <f>G132+I132</f>
        <v>0</v>
      </c>
      <c r="K132" s="41">
        <f t="shared" si="3"/>
        <v>0</v>
      </c>
      <c r="L132" s="42">
        <v>0</v>
      </c>
      <c r="M132" s="42">
        <v>0</v>
      </c>
      <c r="N132" s="42">
        <v>0</v>
      </c>
      <c r="O132" s="42">
        <v>0</v>
      </c>
      <c r="P132" s="8"/>
    </row>
    <row r="133" spans="2:16" ht="54" customHeight="1">
      <c r="B133" s="72">
        <v>308</v>
      </c>
      <c r="C133" s="70" t="s">
        <v>123</v>
      </c>
      <c r="D133" s="39"/>
      <c r="E133" s="40" t="s">
        <v>23</v>
      </c>
      <c r="F133" s="41">
        <v>46.451</v>
      </c>
      <c r="G133" s="41">
        <v>0</v>
      </c>
      <c r="H133" s="41">
        <v>12.932</v>
      </c>
      <c r="I133" s="41">
        <v>0</v>
      </c>
      <c r="J133" s="41">
        <f>G133+I133</f>
        <v>0</v>
      </c>
      <c r="K133" s="41">
        <f t="shared" si="3"/>
        <v>0</v>
      </c>
      <c r="L133" s="42">
        <v>0</v>
      </c>
      <c r="M133" s="42">
        <v>0</v>
      </c>
      <c r="N133" s="42">
        <v>0</v>
      </c>
      <c r="O133" s="42">
        <v>0</v>
      </c>
      <c r="P133" s="8"/>
    </row>
    <row r="134" spans="2:16" ht="27" customHeight="1">
      <c r="B134" s="72"/>
      <c r="C134" s="70"/>
      <c r="D134" s="39"/>
      <c r="E134" s="39"/>
      <c r="F134" s="41"/>
      <c r="G134" s="41"/>
      <c r="H134" s="41"/>
      <c r="I134" s="41"/>
      <c r="J134" s="41"/>
      <c r="K134" s="41"/>
      <c r="L134" s="42"/>
      <c r="M134" s="42"/>
      <c r="N134" s="42"/>
      <c r="O134" s="42"/>
      <c r="P134" s="8"/>
    </row>
    <row r="135" spans="2:16" ht="27" customHeight="1">
      <c r="B135" s="73"/>
      <c r="C135" s="68"/>
      <c r="D135" s="35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8"/>
    </row>
    <row r="136" spans="2:16" ht="27" customHeight="1">
      <c r="B136" s="73"/>
      <c r="C136" s="65" t="s">
        <v>95</v>
      </c>
      <c r="D136" s="35"/>
      <c r="E136" s="36"/>
      <c r="F136" s="38">
        <f>F138+F141+F144+F149</f>
        <v>6152.822763081078</v>
      </c>
      <c r="G136" s="38">
        <f>G138+G141+G144+G149</f>
        <v>441.79999999999995</v>
      </c>
      <c r="H136" s="38">
        <f>H138+H141+H144+H149</f>
        <v>1599.628415116279</v>
      </c>
      <c r="I136" s="38">
        <f>I138+I141+I144+I149</f>
        <v>91.90000000000006</v>
      </c>
      <c r="J136" s="38">
        <f>J138+J141+J144+J149</f>
        <v>533.7</v>
      </c>
      <c r="K136" s="38">
        <f>IF(J136&lt;&gt;0,(J136/F136))*100</f>
        <v>8.674067506094476</v>
      </c>
      <c r="L136" s="37"/>
      <c r="M136" s="37"/>
      <c r="N136" s="37"/>
      <c r="O136" s="37"/>
      <c r="P136" s="8"/>
    </row>
    <row r="137" spans="2:16" ht="27" customHeight="1">
      <c r="B137" s="73"/>
      <c r="C137" s="65"/>
      <c r="D137" s="35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8"/>
    </row>
    <row r="138" spans="2:16" ht="27" customHeight="1">
      <c r="B138" s="73"/>
      <c r="C138" s="68" t="s">
        <v>96</v>
      </c>
      <c r="D138" s="35"/>
      <c r="E138" s="36"/>
      <c r="F138" s="38">
        <f>SUM(F139)</f>
        <v>470.43439901639346</v>
      </c>
      <c r="G138" s="38">
        <f>SUM(G139)</f>
        <v>441.79999999999995</v>
      </c>
      <c r="H138" s="38">
        <f>SUM(H139)</f>
        <v>18.681561007751938</v>
      </c>
      <c r="I138" s="38">
        <f>SUM(I139)</f>
        <v>28.600000000000065</v>
      </c>
      <c r="J138" s="38">
        <f>SUM(J139)</f>
        <v>470.40000000000003</v>
      </c>
      <c r="K138" s="38">
        <f>IF(J138&lt;&gt;0,(J138/F138))*100</f>
        <v>99.99268781864903</v>
      </c>
      <c r="L138" s="37"/>
      <c r="M138" s="37"/>
      <c r="N138" s="37"/>
      <c r="O138" s="37"/>
      <c r="P138" s="8"/>
    </row>
    <row r="139" spans="2:16" ht="27" customHeight="1">
      <c r="B139" s="73">
        <v>28</v>
      </c>
      <c r="C139" s="69" t="s">
        <v>97</v>
      </c>
      <c r="D139" s="35"/>
      <c r="E139" s="36" t="s">
        <v>104</v>
      </c>
      <c r="F139" s="37">
        <v>470.43439901639346</v>
      </c>
      <c r="G139" s="37">
        <v>441.79999999999995</v>
      </c>
      <c r="H139" s="37">
        <v>18.681561007751938</v>
      </c>
      <c r="I139" s="37">
        <v>28.600000000000065</v>
      </c>
      <c r="J139" s="37">
        <v>470.40000000000003</v>
      </c>
      <c r="K139" s="37">
        <f>IF(J139&lt;&gt;0,(J139/F139))*100</f>
        <v>99.99268781864903</v>
      </c>
      <c r="L139" s="37">
        <v>93.2</v>
      </c>
      <c r="M139" s="37">
        <v>4</v>
      </c>
      <c r="N139" s="37">
        <v>6.800000000000001</v>
      </c>
      <c r="O139" s="37">
        <v>100</v>
      </c>
      <c r="P139" s="8"/>
    </row>
    <row r="140" spans="2:16" ht="27" customHeight="1">
      <c r="B140" s="73"/>
      <c r="C140" s="69"/>
      <c r="D140" s="35"/>
      <c r="E140" s="3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8"/>
    </row>
    <row r="141" spans="2:16" ht="27" customHeight="1">
      <c r="B141" s="73"/>
      <c r="C141" s="68" t="s">
        <v>58</v>
      </c>
      <c r="D141" s="35"/>
      <c r="E141" s="36"/>
      <c r="F141" s="38">
        <f>SUM(F142)</f>
        <v>263.6275630327869</v>
      </c>
      <c r="G141" s="38">
        <f>SUM(G142)</f>
        <v>0</v>
      </c>
      <c r="H141" s="38">
        <f>SUM(H142)</f>
        <v>93.42391403100775</v>
      </c>
      <c r="I141" s="38">
        <f>SUM(I142)</f>
        <v>0</v>
      </c>
      <c r="J141" s="38">
        <f>SUM(J142)</f>
        <v>0</v>
      </c>
      <c r="K141" s="38">
        <f>IF(J141&lt;&gt;0,(J141/F141))*100</f>
        <v>0</v>
      </c>
      <c r="L141" s="37"/>
      <c r="M141" s="37"/>
      <c r="N141" s="37"/>
      <c r="O141" s="37"/>
      <c r="P141" s="8"/>
    </row>
    <row r="142" spans="2:16" ht="27" customHeight="1">
      <c r="B142" s="73">
        <v>36</v>
      </c>
      <c r="C142" s="69" t="s">
        <v>98</v>
      </c>
      <c r="D142" s="35"/>
      <c r="E142" s="36" t="s">
        <v>107</v>
      </c>
      <c r="F142" s="37">
        <v>263.6275630327869</v>
      </c>
      <c r="G142" s="37">
        <v>0</v>
      </c>
      <c r="H142" s="37">
        <v>93.42391403100775</v>
      </c>
      <c r="I142" s="37">
        <v>0</v>
      </c>
      <c r="J142" s="37">
        <v>0</v>
      </c>
      <c r="K142" s="37">
        <f>IF(J142&lt;&gt;0,(J142/F142))*100</f>
        <v>0</v>
      </c>
      <c r="L142" s="37">
        <v>0</v>
      </c>
      <c r="M142" s="37">
        <v>35.44</v>
      </c>
      <c r="N142" s="37">
        <v>0</v>
      </c>
      <c r="O142" s="37">
        <v>0</v>
      </c>
      <c r="P142" s="8"/>
    </row>
    <row r="143" spans="2:16" ht="27" customHeight="1">
      <c r="B143" s="73"/>
      <c r="C143" s="69"/>
      <c r="D143" s="35"/>
      <c r="E143" s="3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8"/>
    </row>
    <row r="144" spans="2:16" ht="27" customHeight="1">
      <c r="B144" s="74"/>
      <c r="C144" s="68" t="s">
        <v>70</v>
      </c>
      <c r="D144" s="35"/>
      <c r="E144" s="36"/>
      <c r="F144" s="38">
        <f>SUM(F145:F147)</f>
        <v>2228.0487190163935</v>
      </c>
      <c r="G144" s="38">
        <f>SUM(G145:G147)</f>
        <v>0</v>
      </c>
      <c r="H144" s="38">
        <f>SUM(H145:H147)</f>
        <v>759.4655240310078</v>
      </c>
      <c r="I144" s="38">
        <f>SUM(I145:I147)</f>
        <v>63.3</v>
      </c>
      <c r="J144" s="38">
        <f>SUM(J145:J147)</f>
        <v>63.3</v>
      </c>
      <c r="K144" s="38">
        <f>IF(J144&lt;&gt;0,(J144/F144))*100</f>
        <v>2.841050981503886</v>
      </c>
      <c r="L144" s="37"/>
      <c r="M144" s="37"/>
      <c r="N144" s="37"/>
      <c r="O144" s="37"/>
      <c r="P144" s="8"/>
    </row>
    <row r="145" spans="2:16" ht="27" customHeight="1">
      <c r="B145" s="72">
        <v>38</v>
      </c>
      <c r="C145" s="67" t="s">
        <v>99</v>
      </c>
      <c r="D145" s="35"/>
      <c r="E145" s="36" t="s">
        <v>111</v>
      </c>
      <c r="F145" s="37">
        <v>1028.8285180327869</v>
      </c>
      <c r="G145" s="37">
        <v>0</v>
      </c>
      <c r="H145" s="37">
        <v>607.1645579844961</v>
      </c>
      <c r="I145" s="37">
        <v>0</v>
      </c>
      <c r="J145" s="37">
        <v>0</v>
      </c>
      <c r="K145" s="37">
        <f>IF(J145&lt;&gt;0,(J145/F145))*100</f>
        <v>0</v>
      </c>
      <c r="L145" s="37">
        <v>0</v>
      </c>
      <c r="M145" s="37">
        <v>59.27</v>
      </c>
      <c r="N145" s="37">
        <v>0</v>
      </c>
      <c r="O145" s="37">
        <v>0</v>
      </c>
      <c r="P145" s="8"/>
    </row>
    <row r="146" spans="2:16" ht="27" customHeight="1">
      <c r="B146" s="72">
        <v>40</v>
      </c>
      <c r="C146" s="67" t="s">
        <v>100</v>
      </c>
      <c r="D146" s="35"/>
      <c r="E146" s="36" t="s">
        <v>127</v>
      </c>
      <c r="F146" s="37">
        <v>562.85483</v>
      </c>
      <c r="G146" s="37">
        <v>0</v>
      </c>
      <c r="H146" s="37">
        <v>71.48256403100775</v>
      </c>
      <c r="I146" s="37">
        <v>63.3</v>
      </c>
      <c r="J146" s="37">
        <v>63.3</v>
      </c>
      <c r="K146" s="37">
        <f>IF(J146&lt;&gt;0,(J146/F146))*100</f>
        <v>11.246239105738862</v>
      </c>
      <c r="L146" s="37">
        <v>0</v>
      </c>
      <c r="M146" s="37">
        <v>14.17</v>
      </c>
      <c r="N146" s="37">
        <v>11.3</v>
      </c>
      <c r="O146" s="37">
        <v>11.3</v>
      </c>
      <c r="P146" s="8"/>
    </row>
    <row r="147" spans="2:16" ht="27" customHeight="1">
      <c r="B147" s="72">
        <v>41</v>
      </c>
      <c r="C147" s="67" t="s">
        <v>101</v>
      </c>
      <c r="D147" s="35"/>
      <c r="E147" s="36" t="s">
        <v>112</v>
      </c>
      <c r="F147" s="37">
        <v>636.3653709836066</v>
      </c>
      <c r="G147" s="37">
        <v>0</v>
      </c>
      <c r="H147" s="37">
        <v>80.81840201550386</v>
      </c>
      <c r="I147" s="37">
        <v>0</v>
      </c>
      <c r="J147" s="37">
        <v>0</v>
      </c>
      <c r="K147" s="37">
        <f>IF(J147&lt;&gt;0,(J147/F147))*100</f>
        <v>0</v>
      </c>
      <c r="L147" s="37">
        <v>0</v>
      </c>
      <c r="M147" s="37">
        <v>14.17</v>
      </c>
      <c r="N147" s="37">
        <v>0</v>
      </c>
      <c r="O147" s="37">
        <v>0</v>
      </c>
      <c r="P147" s="8"/>
    </row>
    <row r="148" spans="2:16" ht="27" customHeight="1">
      <c r="B148" s="72"/>
      <c r="C148" s="67"/>
      <c r="D148" s="35"/>
      <c r="E148" s="3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8"/>
    </row>
    <row r="149" spans="2:16" ht="27" customHeight="1">
      <c r="B149" s="72"/>
      <c r="C149" s="65" t="s">
        <v>83</v>
      </c>
      <c r="D149" s="35"/>
      <c r="E149" s="36"/>
      <c r="F149" s="38">
        <f>SUM(F150:F194)</f>
        <v>3190.712082015504</v>
      </c>
      <c r="G149" s="38">
        <f>SUM(G150:G194)</f>
        <v>0</v>
      </c>
      <c r="H149" s="38">
        <f>SUM(H150:H194)</f>
        <v>728.0574160465117</v>
      </c>
      <c r="I149" s="38">
        <f>SUM(I150:I194)</f>
        <v>0</v>
      </c>
      <c r="J149" s="38">
        <f>SUM(J150:J194)</f>
        <v>0</v>
      </c>
      <c r="K149" s="38">
        <f>IF(J149&lt;&gt;0,(J149/F149))*100</f>
        <v>0</v>
      </c>
      <c r="L149" s="37"/>
      <c r="M149" s="37"/>
      <c r="N149" s="37"/>
      <c r="O149" s="37"/>
      <c r="P149" s="8"/>
    </row>
    <row r="150" spans="2:16" ht="27" customHeight="1">
      <c r="B150" s="72">
        <v>42</v>
      </c>
      <c r="C150" s="71" t="s">
        <v>124</v>
      </c>
      <c r="D150" s="35"/>
      <c r="E150" s="36" t="s">
        <v>112</v>
      </c>
      <c r="F150" s="37">
        <v>1083.6841969767443</v>
      </c>
      <c r="G150" s="38">
        <v>0</v>
      </c>
      <c r="H150" s="37">
        <v>159.64981</v>
      </c>
      <c r="I150" s="37">
        <v>0</v>
      </c>
      <c r="J150" s="37">
        <v>0</v>
      </c>
      <c r="K150" s="37">
        <f>IF(J150&lt;&gt;0,(J150/F150))*100</f>
        <v>0</v>
      </c>
      <c r="L150" s="37">
        <v>0</v>
      </c>
      <c r="M150" s="37">
        <v>14.73</v>
      </c>
      <c r="N150" s="37">
        <v>0</v>
      </c>
      <c r="O150" s="37">
        <v>0</v>
      </c>
      <c r="P150" s="8"/>
    </row>
    <row r="151" spans="2:16" ht="27" customHeight="1">
      <c r="B151" s="72">
        <v>43</v>
      </c>
      <c r="C151" s="71" t="s">
        <v>125</v>
      </c>
      <c r="D151" s="35"/>
      <c r="E151" s="36" t="s">
        <v>112</v>
      </c>
      <c r="F151" s="37">
        <v>1472.9446550387597</v>
      </c>
      <c r="G151" s="38">
        <v>0</v>
      </c>
      <c r="H151" s="37">
        <v>259.8204340310077</v>
      </c>
      <c r="I151" s="37">
        <v>0</v>
      </c>
      <c r="J151" s="37">
        <v>0</v>
      </c>
      <c r="K151" s="37">
        <f>IF(J151&lt;&gt;0,(J151/F151))*100</f>
        <v>0</v>
      </c>
      <c r="L151" s="37">
        <v>0</v>
      </c>
      <c r="M151" s="37">
        <v>17.64</v>
      </c>
      <c r="N151" s="37">
        <v>0</v>
      </c>
      <c r="O151" s="37">
        <v>0</v>
      </c>
      <c r="P151" s="8"/>
    </row>
    <row r="152" spans="2:16" ht="27" customHeight="1">
      <c r="B152" s="72">
        <v>44</v>
      </c>
      <c r="C152" s="71" t="s">
        <v>102</v>
      </c>
      <c r="D152" s="35"/>
      <c r="E152" s="36" t="s">
        <v>112</v>
      </c>
      <c r="F152" s="37">
        <v>634.08323</v>
      </c>
      <c r="G152" s="38">
        <v>0</v>
      </c>
      <c r="H152" s="37">
        <v>308.5871720155039</v>
      </c>
      <c r="I152" s="37">
        <v>0</v>
      </c>
      <c r="J152" s="37">
        <v>0</v>
      </c>
      <c r="K152" s="37">
        <v>0</v>
      </c>
      <c r="L152" s="37">
        <v>0</v>
      </c>
      <c r="M152" s="37">
        <v>48.67</v>
      </c>
      <c r="N152" s="37"/>
      <c r="O152" s="37"/>
      <c r="P152" s="8"/>
    </row>
    <row r="153" spans="2:16" ht="27" customHeight="1">
      <c r="B153" s="72"/>
      <c r="C153" s="71"/>
      <c r="D153" s="35"/>
      <c r="E153" s="36"/>
      <c r="F153" s="37"/>
      <c r="G153" s="38"/>
      <c r="H153" s="37"/>
      <c r="I153" s="37"/>
      <c r="J153" s="37"/>
      <c r="K153" s="37"/>
      <c r="L153" s="37"/>
      <c r="M153" s="37"/>
      <c r="N153" s="37"/>
      <c r="O153" s="37"/>
      <c r="P153" s="8"/>
    </row>
    <row r="154" spans="2:16" ht="27" customHeight="1">
      <c r="B154" s="72"/>
      <c r="C154" s="71"/>
      <c r="D154" s="35"/>
      <c r="E154" s="36"/>
      <c r="F154" s="37"/>
      <c r="G154" s="38"/>
      <c r="H154" s="37"/>
      <c r="I154" s="37"/>
      <c r="J154" s="37"/>
      <c r="K154" s="37"/>
      <c r="L154" s="37"/>
      <c r="M154" s="37"/>
      <c r="N154" s="37"/>
      <c r="O154" s="37"/>
      <c r="P154" s="8"/>
    </row>
    <row r="155" spans="2:16" ht="27" customHeight="1">
      <c r="B155" s="72"/>
      <c r="C155" s="71"/>
      <c r="D155" s="35"/>
      <c r="E155" s="36"/>
      <c r="F155" s="37"/>
      <c r="G155" s="38"/>
      <c r="H155" s="37"/>
      <c r="I155" s="37"/>
      <c r="J155" s="37"/>
      <c r="K155" s="37"/>
      <c r="L155" s="37"/>
      <c r="M155" s="37"/>
      <c r="N155" s="37"/>
      <c r="O155" s="37"/>
      <c r="P155" s="8"/>
    </row>
    <row r="156" spans="2:16" ht="27" customHeight="1">
      <c r="B156" s="72"/>
      <c r="C156" s="71"/>
      <c r="D156" s="35"/>
      <c r="E156" s="36"/>
      <c r="F156" s="37"/>
      <c r="G156" s="38"/>
      <c r="H156" s="37"/>
      <c r="I156" s="37"/>
      <c r="J156" s="37"/>
      <c r="K156" s="37"/>
      <c r="L156" s="37"/>
      <c r="M156" s="37"/>
      <c r="N156" s="37"/>
      <c r="O156" s="37"/>
      <c r="P156" s="8"/>
    </row>
    <row r="157" spans="2:16" ht="27" customHeight="1">
      <c r="B157" s="72"/>
      <c r="C157" s="71"/>
      <c r="D157" s="35"/>
      <c r="E157" s="36"/>
      <c r="F157" s="37"/>
      <c r="G157" s="38"/>
      <c r="H157" s="37"/>
      <c r="I157" s="37"/>
      <c r="J157" s="37"/>
      <c r="K157" s="37"/>
      <c r="L157" s="37"/>
      <c r="M157" s="37"/>
      <c r="N157" s="37"/>
      <c r="O157" s="37"/>
      <c r="P157" s="8"/>
    </row>
    <row r="158" spans="2:16" ht="27" customHeight="1">
      <c r="B158" s="72"/>
      <c r="C158" s="71"/>
      <c r="D158" s="35"/>
      <c r="E158" s="36"/>
      <c r="F158" s="37"/>
      <c r="G158" s="38"/>
      <c r="H158" s="37"/>
      <c r="I158" s="37"/>
      <c r="J158" s="37"/>
      <c r="K158" s="37"/>
      <c r="L158" s="37"/>
      <c r="M158" s="37"/>
      <c r="N158" s="37"/>
      <c r="O158" s="37"/>
      <c r="P158" s="8"/>
    </row>
    <row r="159" spans="2:16" ht="27" customHeight="1">
      <c r="B159" s="72"/>
      <c r="C159" s="71"/>
      <c r="D159" s="35"/>
      <c r="E159" s="36"/>
      <c r="F159" s="37"/>
      <c r="G159" s="38"/>
      <c r="H159" s="37"/>
      <c r="I159" s="37"/>
      <c r="J159" s="37"/>
      <c r="K159" s="37"/>
      <c r="L159" s="37"/>
      <c r="M159" s="37"/>
      <c r="N159" s="37"/>
      <c r="O159" s="37"/>
      <c r="P159" s="8"/>
    </row>
    <row r="160" spans="2:16" ht="27" customHeight="1">
      <c r="B160" s="72"/>
      <c r="C160" s="71"/>
      <c r="D160" s="35"/>
      <c r="E160" s="36"/>
      <c r="F160" s="37"/>
      <c r="G160" s="38"/>
      <c r="H160" s="37"/>
      <c r="I160" s="37"/>
      <c r="J160" s="37"/>
      <c r="K160" s="37"/>
      <c r="L160" s="37"/>
      <c r="M160" s="37"/>
      <c r="N160" s="37"/>
      <c r="O160" s="37"/>
      <c r="P160" s="8"/>
    </row>
    <row r="161" spans="2:16" ht="27" customHeight="1">
      <c r="B161" s="72"/>
      <c r="C161" s="71"/>
      <c r="D161" s="35"/>
      <c r="E161" s="36"/>
      <c r="F161" s="37"/>
      <c r="G161" s="38"/>
      <c r="H161" s="37"/>
      <c r="I161" s="37"/>
      <c r="J161" s="37"/>
      <c r="K161" s="37"/>
      <c r="L161" s="37"/>
      <c r="M161" s="37"/>
      <c r="N161" s="37"/>
      <c r="O161" s="37"/>
      <c r="P161" s="8"/>
    </row>
    <row r="162" spans="2:16" ht="27" customHeight="1">
      <c r="B162" s="72"/>
      <c r="C162" s="71"/>
      <c r="D162" s="35"/>
      <c r="E162" s="36"/>
      <c r="F162" s="37"/>
      <c r="G162" s="38"/>
      <c r="H162" s="37"/>
      <c r="I162" s="37"/>
      <c r="J162" s="37"/>
      <c r="K162" s="37"/>
      <c r="L162" s="37"/>
      <c r="M162" s="37"/>
      <c r="N162" s="37"/>
      <c r="O162" s="37"/>
      <c r="P162" s="8"/>
    </row>
    <row r="163" spans="2:16" ht="27" customHeight="1">
      <c r="B163" s="72"/>
      <c r="C163" s="71"/>
      <c r="D163" s="35"/>
      <c r="E163" s="36"/>
      <c r="F163" s="37"/>
      <c r="G163" s="38"/>
      <c r="H163" s="37"/>
      <c r="I163" s="37"/>
      <c r="J163" s="37"/>
      <c r="K163" s="37"/>
      <c r="L163" s="37"/>
      <c r="M163" s="37"/>
      <c r="N163" s="37"/>
      <c r="O163" s="37"/>
      <c r="P163" s="8"/>
    </row>
    <row r="164" spans="2:16" ht="27" customHeight="1">
      <c r="B164" s="72"/>
      <c r="C164" s="71"/>
      <c r="D164" s="35"/>
      <c r="E164" s="36"/>
      <c r="F164" s="37"/>
      <c r="G164" s="38"/>
      <c r="H164" s="37"/>
      <c r="I164" s="37"/>
      <c r="J164" s="37"/>
      <c r="K164" s="37"/>
      <c r="L164" s="37"/>
      <c r="M164" s="37"/>
      <c r="N164" s="37"/>
      <c r="O164" s="37"/>
      <c r="P164" s="8"/>
    </row>
    <row r="165" spans="2:16" ht="27" customHeight="1">
      <c r="B165" s="72"/>
      <c r="C165" s="71"/>
      <c r="D165" s="35"/>
      <c r="E165" s="36"/>
      <c r="F165" s="37"/>
      <c r="G165" s="38"/>
      <c r="H165" s="37"/>
      <c r="I165" s="37"/>
      <c r="J165" s="37"/>
      <c r="K165" s="37"/>
      <c r="L165" s="37"/>
      <c r="M165" s="37"/>
      <c r="N165" s="37"/>
      <c r="O165" s="37"/>
      <c r="P165" s="8"/>
    </row>
    <row r="166" spans="2:16" ht="27" customHeight="1">
      <c r="B166" s="72"/>
      <c r="C166" s="71"/>
      <c r="D166" s="35"/>
      <c r="E166" s="36"/>
      <c r="F166" s="37"/>
      <c r="G166" s="38"/>
      <c r="H166" s="37"/>
      <c r="I166" s="37"/>
      <c r="J166" s="37"/>
      <c r="K166" s="37"/>
      <c r="L166" s="37"/>
      <c r="M166" s="37"/>
      <c r="N166" s="37"/>
      <c r="O166" s="37"/>
      <c r="P166" s="8"/>
    </row>
    <row r="167" spans="2:16" ht="27" customHeight="1">
      <c r="B167" s="72"/>
      <c r="C167" s="71"/>
      <c r="D167" s="35"/>
      <c r="E167" s="36"/>
      <c r="F167" s="37"/>
      <c r="G167" s="38"/>
      <c r="H167" s="37"/>
      <c r="I167" s="37"/>
      <c r="J167" s="37"/>
      <c r="K167" s="37"/>
      <c r="L167" s="37"/>
      <c r="M167" s="37"/>
      <c r="N167" s="37"/>
      <c r="O167" s="37"/>
      <c r="P167" s="8"/>
    </row>
    <row r="168" spans="2:16" ht="27" customHeight="1">
      <c r="B168" s="72"/>
      <c r="C168" s="71"/>
      <c r="D168" s="35"/>
      <c r="E168" s="36"/>
      <c r="F168" s="37"/>
      <c r="G168" s="38"/>
      <c r="H168" s="37"/>
      <c r="I168" s="37"/>
      <c r="J168" s="37"/>
      <c r="K168" s="37"/>
      <c r="L168" s="37"/>
      <c r="M168" s="37"/>
      <c r="N168" s="37"/>
      <c r="O168" s="37"/>
      <c r="P168" s="8"/>
    </row>
    <row r="169" spans="2:16" ht="27" customHeight="1">
      <c r="B169" s="72"/>
      <c r="C169" s="71"/>
      <c r="D169" s="35"/>
      <c r="E169" s="36"/>
      <c r="F169" s="37"/>
      <c r="G169" s="38"/>
      <c r="H169" s="37"/>
      <c r="I169" s="37"/>
      <c r="J169" s="37"/>
      <c r="K169" s="37"/>
      <c r="L169" s="37"/>
      <c r="M169" s="37"/>
      <c r="N169" s="37"/>
      <c r="O169" s="37"/>
      <c r="P169" s="8"/>
    </row>
    <row r="170" spans="2:16" ht="27" customHeight="1">
      <c r="B170" s="72"/>
      <c r="C170" s="71"/>
      <c r="D170" s="35"/>
      <c r="E170" s="36"/>
      <c r="F170" s="37"/>
      <c r="G170" s="38"/>
      <c r="H170" s="37"/>
      <c r="I170" s="37"/>
      <c r="J170" s="37"/>
      <c r="K170" s="37"/>
      <c r="L170" s="37"/>
      <c r="M170" s="37"/>
      <c r="N170" s="37"/>
      <c r="O170" s="37"/>
      <c r="P170" s="8"/>
    </row>
    <row r="171" spans="2:16" ht="27" customHeight="1">
      <c r="B171" s="72"/>
      <c r="C171" s="71"/>
      <c r="D171" s="35"/>
      <c r="E171" s="36"/>
      <c r="F171" s="37"/>
      <c r="G171" s="38"/>
      <c r="H171" s="37"/>
      <c r="I171" s="37"/>
      <c r="J171" s="37"/>
      <c r="K171" s="37"/>
      <c r="L171" s="37"/>
      <c r="M171" s="37"/>
      <c r="N171" s="37"/>
      <c r="O171" s="37"/>
      <c r="P171" s="8"/>
    </row>
    <row r="172" spans="2:16" ht="27" customHeight="1">
      <c r="B172" s="72"/>
      <c r="C172" s="71"/>
      <c r="D172" s="35"/>
      <c r="E172" s="36"/>
      <c r="F172" s="37"/>
      <c r="G172" s="38"/>
      <c r="H172" s="37"/>
      <c r="I172" s="37"/>
      <c r="J172" s="37"/>
      <c r="K172" s="37"/>
      <c r="L172" s="37"/>
      <c r="M172" s="37"/>
      <c r="N172" s="37"/>
      <c r="O172" s="37"/>
      <c r="P172" s="8"/>
    </row>
    <row r="173" spans="2:16" ht="27" customHeight="1">
      <c r="B173" s="72"/>
      <c r="C173" s="71"/>
      <c r="D173" s="35"/>
      <c r="E173" s="36"/>
      <c r="F173" s="37"/>
      <c r="G173" s="38"/>
      <c r="H173" s="37"/>
      <c r="I173" s="37"/>
      <c r="J173" s="37"/>
      <c r="K173" s="37"/>
      <c r="L173" s="37"/>
      <c r="M173" s="37"/>
      <c r="N173" s="37"/>
      <c r="O173" s="37"/>
      <c r="P173" s="8"/>
    </row>
    <row r="174" spans="2:16" ht="27" customHeight="1">
      <c r="B174" s="72"/>
      <c r="C174" s="71"/>
      <c r="D174" s="35"/>
      <c r="E174" s="36"/>
      <c r="F174" s="37"/>
      <c r="G174" s="38"/>
      <c r="H174" s="37"/>
      <c r="I174" s="37"/>
      <c r="J174" s="37"/>
      <c r="K174" s="37"/>
      <c r="L174" s="37"/>
      <c r="M174" s="37"/>
      <c r="N174" s="37"/>
      <c r="O174" s="37"/>
      <c r="P174" s="8"/>
    </row>
    <row r="175" spans="2:16" ht="27" customHeight="1">
      <c r="B175" s="72"/>
      <c r="C175" s="71"/>
      <c r="D175" s="35"/>
      <c r="E175" s="36"/>
      <c r="F175" s="37"/>
      <c r="G175" s="38"/>
      <c r="H175" s="37"/>
      <c r="I175" s="37"/>
      <c r="J175" s="37"/>
      <c r="K175" s="37"/>
      <c r="L175" s="37"/>
      <c r="M175" s="37"/>
      <c r="N175" s="37"/>
      <c r="O175" s="37"/>
      <c r="P175" s="8"/>
    </row>
    <row r="176" spans="2:16" ht="27" customHeight="1">
      <c r="B176" s="72"/>
      <c r="C176" s="71"/>
      <c r="D176" s="35"/>
      <c r="E176" s="36"/>
      <c r="F176" s="37"/>
      <c r="G176" s="38"/>
      <c r="H176" s="37"/>
      <c r="I176" s="37"/>
      <c r="J176" s="37"/>
      <c r="K176" s="37"/>
      <c r="L176" s="37"/>
      <c r="M176" s="37"/>
      <c r="N176" s="37"/>
      <c r="O176" s="37"/>
      <c r="P176" s="8"/>
    </row>
    <row r="177" spans="2:16" ht="27" customHeight="1">
      <c r="B177" s="72"/>
      <c r="C177" s="71"/>
      <c r="D177" s="35"/>
      <c r="E177" s="36"/>
      <c r="F177" s="37"/>
      <c r="G177" s="38"/>
      <c r="H177" s="37"/>
      <c r="I177" s="37"/>
      <c r="J177" s="37"/>
      <c r="K177" s="37"/>
      <c r="L177" s="37"/>
      <c r="M177" s="37"/>
      <c r="N177" s="37"/>
      <c r="O177" s="37"/>
      <c r="P177" s="8"/>
    </row>
    <row r="178" spans="2:16" ht="27" customHeight="1">
      <c r="B178" s="72"/>
      <c r="C178" s="71"/>
      <c r="D178" s="35"/>
      <c r="E178" s="36"/>
      <c r="F178" s="37"/>
      <c r="G178" s="38"/>
      <c r="H178" s="37"/>
      <c r="I178" s="37"/>
      <c r="J178" s="37"/>
      <c r="K178" s="37"/>
      <c r="L178" s="37"/>
      <c r="M178" s="37"/>
      <c r="N178" s="37"/>
      <c r="O178" s="37"/>
      <c r="P178" s="8"/>
    </row>
    <row r="179" spans="2:16" ht="27" customHeight="1">
      <c r="B179" s="72"/>
      <c r="C179" s="71"/>
      <c r="D179" s="35"/>
      <c r="E179" s="36"/>
      <c r="F179" s="37"/>
      <c r="G179" s="38"/>
      <c r="H179" s="37"/>
      <c r="I179" s="37"/>
      <c r="J179" s="37"/>
      <c r="K179" s="37"/>
      <c r="L179" s="37"/>
      <c r="M179" s="37"/>
      <c r="N179" s="37"/>
      <c r="O179" s="37"/>
      <c r="P179" s="8"/>
    </row>
    <row r="180" spans="2:16" ht="27" customHeight="1">
      <c r="B180" s="72"/>
      <c r="C180" s="71"/>
      <c r="D180" s="35"/>
      <c r="E180" s="36"/>
      <c r="F180" s="37"/>
      <c r="G180" s="38"/>
      <c r="H180" s="37"/>
      <c r="I180" s="37"/>
      <c r="J180" s="37"/>
      <c r="K180" s="37"/>
      <c r="L180" s="37"/>
      <c r="M180" s="37"/>
      <c r="N180" s="37"/>
      <c r="O180" s="37"/>
      <c r="P180" s="8"/>
    </row>
    <row r="181" spans="2:16" ht="27" customHeight="1">
      <c r="B181" s="72"/>
      <c r="C181" s="71"/>
      <c r="D181" s="35"/>
      <c r="E181" s="36"/>
      <c r="F181" s="37"/>
      <c r="G181" s="38"/>
      <c r="H181" s="37"/>
      <c r="I181" s="37"/>
      <c r="J181" s="37"/>
      <c r="K181" s="37"/>
      <c r="L181" s="37"/>
      <c r="M181" s="37"/>
      <c r="N181" s="37"/>
      <c r="O181" s="37"/>
      <c r="P181" s="8"/>
    </row>
    <row r="182" spans="2:16" ht="27" customHeight="1">
      <c r="B182" s="72"/>
      <c r="C182" s="71"/>
      <c r="D182" s="35"/>
      <c r="E182" s="36"/>
      <c r="F182" s="37"/>
      <c r="G182" s="38"/>
      <c r="H182" s="37"/>
      <c r="I182" s="37"/>
      <c r="J182" s="37"/>
      <c r="K182" s="37"/>
      <c r="L182" s="37"/>
      <c r="M182" s="37"/>
      <c r="N182" s="37"/>
      <c r="O182" s="37"/>
      <c r="P182" s="8"/>
    </row>
    <row r="183" spans="2:16" ht="27" customHeight="1">
      <c r="B183" s="72"/>
      <c r="C183" s="71"/>
      <c r="D183" s="35"/>
      <c r="E183" s="36"/>
      <c r="F183" s="37"/>
      <c r="G183" s="38"/>
      <c r="H183" s="37"/>
      <c r="I183" s="37"/>
      <c r="J183" s="37"/>
      <c r="K183" s="37"/>
      <c r="L183" s="37"/>
      <c r="M183" s="37"/>
      <c r="N183" s="37"/>
      <c r="O183" s="37"/>
      <c r="P183" s="8"/>
    </row>
    <row r="184" spans="2:16" ht="27" customHeight="1">
      <c r="B184" s="72"/>
      <c r="C184" s="71"/>
      <c r="D184" s="35"/>
      <c r="E184" s="36"/>
      <c r="F184" s="37"/>
      <c r="G184" s="38"/>
      <c r="H184" s="37"/>
      <c r="I184" s="37"/>
      <c r="J184" s="37"/>
      <c r="K184" s="37"/>
      <c r="L184" s="37"/>
      <c r="M184" s="37"/>
      <c r="N184" s="37"/>
      <c r="O184" s="37"/>
      <c r="P184" s="8"/>
    </row>
    <row r="185" spans="2:16" ht="27" customHeight="1">
      <c r="B185" s="72"/>
      <c r="C185" s="71"/>
      <c r="D185" s="35"/>
      <c r="E185" s="36"/>
      <c r="F185" s="37"/>
      <c r="G185" s="38"/>
      <c r="H185" s="37"/>
      <c r="I185" s="37"/>
      <c r="J185" s="37"/>
      <c r="K185" s="37"/>
      <c r="L185" s="37"/>
      <c r="M185" s="37"/>
      <c r="N185" s="37"/>
      <c r="O185" s="37"/>
      <c r="P185" s="8"/>
    </row>
    <row r="186" spans="2:16" ht="27" customHeight="1">
      <c r="B186" s="72"/>
      <c r="C186" s="71"/>
      <c r="D186" s="35"/>
      <c r="E186" s="36"/>
      <c r="F186" s="37"/>
      <c r="G186" s="38"/>
      <c r="H186" s="37"/>
      <c r="I186" s="37"/>
      <c r="J186" s="37"/>
      <c r="K186" s="37"/>
      <c r="L186" s="37"/>
      <c r="M186" s="37"/>
      <c r="N186" s="37"/>
      <c r="O186" s="37"/>
      <c r="P186" s="8"/>
    </row>
    <row r="187" spans="2:16" ht="27" customHeight="1">
      <c r="B187" s="72"/>
      <c r="C187" s="71"/>
      <c r="D187" s="35"/>
      <c r="E187" s="36"/>
      <c r="F187" s="37"/>
      <c r="G187" s="38"/>
      <c r="H187" s="37"/>
      <c r="I187" s="37"/>
      <c r="J187" s="37"/>
      <c r="K187" s="37"/>
      <c r="L187" s="37"/>
      <c r="M187" s="37"/>
      <c r="N187" s="37"/>
      <c r="O187" s="37"/>
      <c r="P187" s="8"/>
    </row>
    <row r="188" spans="2:16" ht="27" customHeight="1">
      <c r="B188" s="32"/>
      <c r="C188" s="43"/>
      <c r="D188" s="82"/>
      <c r="E188" s="83"/>
      <c r="F188" s="84"/>
      <c r="G188" s="85"/>
      <c r="H188" s="84"/>
      <c r="I188" s="84"/>
      <c r="J188" s="84"/>
      <c r="K188" s="84"/>
      <c r="L188" s="84"/>
      <c r="M188" s="84"/>
      <c r="N188" s="84"/>
      <c r="O188" s="80"/>
      <c r="P188" s="8"/>
    </row>
    <row r="189" spans="2:16" ht="27" customHeight="1">
      <c r="B189" s="44"/>
      <c r="C189" s="78" t="s">
        <v>138</v>
      </c>
      <c r="D189" s="82"/>
      <c r="E189" s="83"/>
      <c r="F189" s="84"/>
      <c r="G189" s="85"/>
      <c r="H189" s="84"/>
      <c r="I189" s="84"/>
      <c r="J189" s="84"/>
      <c r="K189" s="84"/>
      <c r="L189" s="84"/>
      <c r="M189" s="84"/>
      <c r="N189" s="84"/>
      <c r="O189" s="80"/>
      <c r="P189" s="8"/>
    </row>
    <row r="190" spans="2:16" ht="27" customHeight="1">
      <c r="B190" s="44"/>
      <c r="C190" s="78" t="s">
        <v>139</v>
      </c>
      <c r="D190" s="82"/>
      <c r="E190" s="83"/>
      <c r="F190" s="84"/>
      <c r="G190" s="85"/>
      <c r="H190" s="84"/>
      <c r="I190" s="84"/>
      <c r="J190" s="84"/>
      <c r="K190" s="84"/>
      <c r="L190" s="84"/>
      <c r="M190" s="84"/>
      <c r="N190" s="84"/>
      <c r="O190" s="80"/>
      <c r="P190" s="8"/>
    </row>
    <row r="191" spans="2:16" ht="27" customHeight="1">
      <c r="B191" s="44"/>
      <c r="C191" s="78" t="s">
        <v>163</v>
      </c>
      <c r="D191" s="82"/>
      <c r="E191" s="83"/>
      <c r="F191" s="84"/>
      <c r="G191" s="85"/>
      <c r="H191" s="84"/>
      <c r="I191" s="84"/>
      <c r="J191" s="84"/>
      <c r="K191" s="84"/>
      <c r="L191" s="84"/>
      <c r="M191" s="84"/>
      <c r="N191" s="84"/>
      <c r="O191" s="80"/>
      <c r="P191" s="8"/>
    </row>
    <row r="192" spans="2:16" ht="27" customHeight="1">
      <c r="B192" s="44"/>
      <c r="C192" s="78" t="s">
        <v>140</v>
      </c>
      <c r="D192" s="82"/>
      <c r="E192" s="83"/>
      <c r="F192" s="84"/>
      <c r="G192" s="85"/>
      <c r="H192" s="84"/>
      <c r="I192" s="84"/>
      <c r="J192" s="84"/>
      <c r="K192" s="84"/>
      <c r="L192" s="84"/>
      <c r="M192" s="84"/>
      <c r="N192" s="84"/>
      <c r="O192" s="80"/>
      <c r="P192" s="8"/>
    </row>
    <row r="193" spans="2:16" ht="27" customHeight="1">
      <c r="B193" s="44"/>
      <c r="C193" s="78" t="s">
        <v>162</v>
      </c>
      <c r="D193" s="82"/>
      <c r="E193" s="83"/>
      <c r="F193" s="84"/>
      <c r="G193" s="85"/>
      <c r="H193" s="84"/>
      <c r="I193" s="84"/>
      <c r="J193" s="84"/>
      <c r="K193" s="84"/>
      <c r="L193" s="84"/>
      <c r="M193" s="84"/>
      <c r="N193" s="84"/>
      <c r="O193" s="80"/>
      <c r="P193" s="8"/>
    </row>
    <row r="194" spans="2:16" ht="27" customHeight="1">
      <c r="B194" s="45"/>
      <c r="C194" s="79"/>
      <c r="D194" s="86"/>
      <c r="E194" s="87"/>
      <c r="F194" s="88"/>
      <c r="G194" s="88"/>
      <c r="H194" s="88"/>
      <c r="I194" s="88"/>
      <c r="J194" s="88"/>
      <c r="K194" s="88"/>
      <c r="L194" s="88"/>
      <c r="M194" s="88"/>
      <c r="N194" s="88">
        <v>0</v>
      </c>
      <c r="O194" s="81">
        <v>0</v>
      </c>
      <c r="P194" s="8"/>
    </row>
    <row r="195" spans="2:16" ht="23.2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ht="23.25">
      <c r="B196" s="3"/>
    </row>
    <row r="197" ht="23.25">
      <c r="B197" s="3"/>
    </row>
    <row r="198" ht="23.25">
      <c r="B198" s="3"/>
    </row>
    <row r="199" ht="23.25">
      <c r="B199" s="5"/>
    </row>
  </sheetData>
  <sheetProtection/>
  <protectedRanges>
    <protectedRange sqref="O13:O53" name="avance_1_1"/>
    <protectedRange sqref="L13:M20 L23:L53 M21:M53" name="inversion_1_1"/>
  </protectedRange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38" r:id="rId3"/>
  <ignoredErrors>
    <ignoredError sqref="E11:H11 I11 G10 L10:L11 M11:N1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FINANCIERO Y FÍSICO DE PROYECTOS DE INFRAESTRUCTURA PRODUCTIVA DE LARGO PLAZO EN CONSTRUCCIÓN Mdlls</dc:title>
  <dc:subject/>
  <dc:creator>SHCP</dc:creator>
  <cp:keywords/>
  <dc:description/>
  <cp:lastModifiedBy>Maria Felix Roldan Hernandez</cp:lastModifiedBy>
  <cp:lastPrinted>2014-04-07T16:57:50Z</cp:lastPrinted>
  <dcterms:created xsi:type="dcterms:W3CDTF">1998-09-04T17:09:23Z</dcterms:created>
  <dcterms:modified xsi:type="dcterms:W3CDTF">2014-04-07T16:57:59Z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