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30" windowWidth="19875" windowHeight="107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<sst xmlns="http://schemas.openxmlformats.org/spreadsheetml/2006/main" count="161" uniqueCount="41">
  <si>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</si>
  <si>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</si>
  <si>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</si>
  <si>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</si>
  <si>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</si>
  <si>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</si>
  <si>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</si>
  <si>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</si>
  <si>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</si>
  <si>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</si>
  <si>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</si>
  <si>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</si>
  <si>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</si>
  <si>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</si>
  <si>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</si>
  <si>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</si>
  <si>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</si>
  <si>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</si>
  <si>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</si>
  <si>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</si>
  <si>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</si>
  <si>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</si>
  <si>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</si>
  <si>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</si>
  <si>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</si>
  <si>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</si>
  <si>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</si>
  <si>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</si>
  <si>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</si>
  <si>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</si>
  <si>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</si>
  <si>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</si>
  <si>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</si>
  <si>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</si>
  <si>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</si>
  <si>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</si>
  <si>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 FRANCISCO J. TORRES SUAREZ</t>
  </si>
  <si>
    <t>Subgerente de Costos Inst.</t>
  </si>
  <si>
    <t>Gerente de Contabilidad</t>
  </si>
  <si>
    <t>L.C. HUMBERTO HERNANDEZ RUIZ</t>
  </si>
  <si>
    <t>PETROLEOS MEXICANOS ( CONSOLIDADO 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</si>
</sst>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 vertical="top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3">
      <selection activeCell="C45" sqref="C45:D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277340416350</v>
      </c>
      <c r="E16" s="40">
        <f>SUM(E17:E19)</f>
        <v>-66632406766</v>
      </c>
      <c r="F16" s="40">
        <f>SUM(F17:F19)</f>
        <v>-54468495728</v>
      </c>
      <c r="G16" s="40">
        <f>SUM(G17:G19)</f>
        <v>36869607777</v>
      </c>
      <c r="H16" s="40">
        <f>SUM(D16:G16)</f>
        <v>193109121633</v>
      </c>
      <c r="I16" s="34"/>
    </row>
    <row r="17" spans="1:9" ht="13.5">
      <c r="A17" s="30"/>
      <c r="B17" s="55" t="s">
        <v>14</v>
      </c>
      <c r="C17" s="55"/>
      <c r="D17" s="41">
        <f>96957993432+180382422918</f>
        <v>277340416350</v>
      </c>
      <c r="E17" s="41">
        <f>-66632406766</f>
        <v>-66632406766</v>
      </c>
      <c r="F17" s="41">
        <f>-54468495728</f>
        <v>-54468495728</v>
      </c>
      <c r="G17" s="41">
        <v>0</v>
      </c>
      <c r="H17" s="39">
        <f aca="true" t="shared" si="0" ref="H17:H25">SUM(D17:G17)</f>
        <v>156239513856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3662684750</v>
      </c>
      <c r="H18" s="39">
        <f t="shared" si="0"/>
        <v>3662684750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33206923027</v>
      </c>
      <c r="H19" s="39">
        <f t="shared" si="0"/>
        <v>33206923027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-55683899728</v>
      </c>
      <c r="F21" s="40">
        <f>SUM(F22:F25)</f>
        <v>91374909634</v>
      </c>
      <c r="G21" s="40">
        <f>SUM(G22:G25)</f>
        <v>-13974091392</v>
      </c>
      <c r="H21" s="40">
        <f t="shared" si="0"/>
        <v>21716918514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/>
      <c r="F22" s="41">
        <v>36906413906</v>
      </c>
      <c r="G22" s="41">
        <v>0</v>
      </c>
      <c r="H22" s="39">
        <f t="shared" si="0"/>
        <v>36906413906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f>-54468495728-1215404000</f>
        <v>-55683899728</v>
      </c>
      <c r="F23" s="41">
        <f>54468495728</f>
        <v>54468495728</v>
      </c>
      <c r="G23" s="41">
        <v>0</v>
      </c>
      <c r="H23" s="39">
        <f t="shared" si="0"/>
        <v>-1215404000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f>-14612731948-92979559+731620115</f>
        <v>-13974091392</v>
      </c>
      <c r="H25" s="39">
        <f t="shared" si="0"/>
        <v>-13974091392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277340416350</v>
      </c>
      <c r="E27" s="42">
        <f>E14+E16+E21</f>
        <v>-122316306494</v>
      </c>
      <c r="F27" s="42">
        <f>F14+F16+F21</f>
        <v>36906413906</v>
      </c>
      <c r="G27" s="42">
        <f>G14+G16+G21</f>
        <v>22895516385</v>
      </c>
      <c r="H27" s="42">
        <f>SUM(D27:G27)</f>
        <v>214826040147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1583100000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1583100000</v>
      </c>
      <c r="I29" s="34"/>
    </row>
    <row r="30" spans="1:9" ht="13.5">
      <c r="A30" s="30"/>
      <c r="B30" s="55" t="s">
        <v>24</v>
      </c>
      <c r="C30" s="55"/>
      <c r="D30" s="41">
        <f>65000000000+1583100000-65000000000</f>
        <v>1583100000</v>
      </c>
      <c r="E30" s="41">
        <v>0</v>
      </c>
      <c r="F30" s="41">
        <v>0</v>
      </c>
      <c r="G30" s="41">
        <v>0</v>
      </c>
      <c r="H30" s="39">
        <f>SUM(D30:G30)</f>
        <v>1583100000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35529912724</v>
      </c>
      <c r="F34" s="40">
        <f>SUM(F35:F38)</f>
        <v>-147571163084</v>
      </c>
      <c r="G34" s="40">
        <f>SUM(G35:G38)</f>
        <v>12798575527</v>
      </c>
      <c r="H34" s="40">
        <f>SUM(D34:G34)</f>
        <v>-99242674833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-110664749178</v>
      </c>
      <c r="G35" s="41">
        <v>0</v>
      </c>
      <c r="H35" s="39">
        <f>SUM(D35:G35)</f>
        <v>-110664749178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f>36906413906-23019381-1353481801</f>
        <v>35529912724</v>
      </c>
      <c r="F36" s="41">
        <v>-36906413906</v>
      </c>
      <c r="G36" s="41">
        <v>0</v>
      </c>
      <c r="H36" s="39">
        <f>SUM(D36:G36)</f>
        <v>-1376501182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f>-997390813+92979558+1+13702986781</f>
        <v>12798575527</v>
      </c>
      <c r="H38" s="39">
        <f>SUM(D38:G38)</f>
        <v>12798575527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278923516350</v>
      </c>
      <c r="E40" s="44">
        <f>E27+E29+E34</f>
        <v>-86786393770</v>
      </c>
      <c r="F40" s="44">
        <f>F27+F29+F34</f>
        <v>-110664749178</v>
      </c>
      <c r="G40" s="44">
        <f>G27+G29+G34</f>
        <v>35694091912</v>
      </c>
      <c r="H40" s="44">
        <f>SUM(D40:G40)</f>
        <v>117166465314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0"/>
      <c r="D45" s="50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1" t="s">
        <v>36</v>
      </c>
      <c r="D46" s="51"/>
      <c r="E46" s="12"/>
      <c r="F46" s="12"/>
      <c r="G46" s="51" t="s">
        <v>39</v>
      </c>
      <c r="H46" s="51"/>
      <c r="I46" s="15"/>
      <c r="J46" s="12"/>
    </row>
    <row r="47" spans="1:10" ht="13.5" customHeight="1">
      <c r="A47" s="8"/>
      <c r="B47" s="16"/>
      <c r="C47" s="52" t="s">
        <v>38</v>
      </c>
      <c r="D47" s="52"/>
      <c r="E47" s="17"/>
      <c r="F47" s="17"/>
      <c r="G47" s="53" t="s">
        <v>37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PETROLEOS MEXICANOS ( CONSOLIDADO )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277340416350</v>
      </c>
    </row>
    <row r="8" spans="2:5" ht="15">
      <c r="B8" s="67"/>
      <c r="C8" s="68" t="s">
        <v>14</v>
      </c>
      <c r="D8" s="68"/>
      <c r="E8" s="3">
        <f>EVHP!D17</f>
        <v>277340416350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277340416350</v>
      </c>
    </row>
    <row r="17" spans="2:5" ht="34.5" customHeight="1">
      <c r="B17" s="67"/>
      <c r="C17" s="70" t="s">
        <v>23</v>
      </c>
      <c r="D17" s="70"/>
      <c r="E17" s="2">
        <f>EVHP!D29</f>
        <v>1583100000</v>
      </c>
    </row>
    <row r="18" spans="2:5" ht="15">
      <c r="B18" s="67"/>
      <c r="C18" s="68" t="s">
        <v>24</v>
      </c>
      <c r="D18" s="68"/>
      <c r="E18" s="3">
        <f>EVHP!D30</f>
        <v>1583100000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278923516350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-66632406766</v>
      </c>
    </row>
    <row r="29" spans="2:5" ht="15">
      <c r="B29" s="66"/>
      <c r="C29" s="68" t="s">
        <v>14</v>
      </c>
      <c r="D29" s="68"/>
      <c r="E29" s="3">
        <f>EVHP!E17</f>
        <v>-66632406766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-55683899728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-55683899728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-122316306494</v>
      </c>
    </row>
    <row r="38" spans="2:5" ht="15">
      <c r="B38" s="66"/>
      <c r="C38" s="70" t="s">
        <v>23</v>
      </c>
      <c r="D38" s="70"/>
      <c r="E38" s="2">
        <f>SUM(E39:E41)</f>
        <v>35529912724</v>
      </c>
    </row>
    <row r="39" spans="2:5" ht="15">
      <c r="B39" s="66"/>
      <c r="C39" s="68" t="s">
        <v>24</v>
      </c>
      <c r="D39" s="68"/>
      <c r="E39" s="3">
        <f>EVHP!E36</f>
        <v>35529912724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35529912724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 t="e">
        <f>EVHP!#REF!</f>
        <v>#REF!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-51256481046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-54468495728</v>
      </c>
    </row>
    <row r="50" spans="2:5" ht="15">
      <c r="B50" s="66"/>
      <c r="C50" s="68" t="s">
        <v>14</v>
      </c>
      <c r="D50" s="68"/>
      <c r="E50" s="3">
        <f>EVHP!F17</f>
        <v>-54468495728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91374909634</v>
      </c>
    </row>
    <row r="54" spans="2:5" ht="15">
      <c r="B54" s="66"/>
      <c r="C54" s="68" t="s">
        <v>18</v>
      </c>
      <c r="D54" s="68"/>
      <c r="E54" s="3">
        <f>EVHP!F22</f>
        <v>36906413906</v>
      </c>
    </row>
    <row r="55" spans="2:5" ht="15">
      <c r="B55" s="66"/>
      <c r="C55" s="68" t="s">
        <v>19</v>
      </c>
      <c r="D55" s="68"/>
      <c r="E55" s="3">
        <f>EVHP!F23</f>
        <v>54468495728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36906413906</v>
      </c>
    </row>
    <row r="59" spans="2:5" ht="15">
      <c r="B59" s="66"/>
      <c r="C59" s="70" t="s">
        <v>23</v>
      </c>
      <c r="D59" s="70"/>
      <c r="E59" s="2">
        <f>SUM(E60:E62)</f>
        <v>-110664749178</v>
      </c>
    </row>
    <row r="60" spans="2:5" ht="15">
      <c r="B60" s="66"/>
      <c r="C60" s="68" t="s">
        <v>24</v>
      </c>
      <c r="D60" s="68"/>
      <c r="E60" s="3">
        <f>EVHP!F35</f>
        <v>-110664749178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-147571163084</v>
      </c>
    </row>
    <row r="64" spans="2:5" ht="15">
      <c r="B64" s="66"/>
      <c r="C64" s="68" t="s">
        <v>18</v>
      </c>
      <c r="D64" s="68"/>
      <c r="E64" s="3" t="e">
        <f>EVHP!#REF!</f>
        <v>#REF!</v>
      </c>
    </row>
    <row r="65" spans="2:5" ht="15">
      <c r="B65" s="66"/>
      <c r="C65" s="68" t="s">
        <v>19</v>
      </c>
      <c r="D65" s="68"/>
      <c r="E65" s="3">
        <f>EVHP!F36</f>
        <v>-36906413906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-221329498356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36869607777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3662684750</v>
      </c>
    </row>
    <row r="73" spans="2:5" ht="15">
      <c r="B73" s="67"/>
      <c r="C73" s="68" t="s">
        <v>16</v>
      </c>
      <c r="D73" s="68"/>
      <c r="E73" s="3">
        <f>EVHP!G19</f>
        <v>33206923027</v>
      </c>
    </row>
    <row r="74" spans="2:5" ht="15">
      <c r="B74" s="67"/>
      <c r="C74" s="70" t="s">
        <v>17</v>
      </c>
      <c r="D74" s="70"/>
      <c r="E74" s="2">
        <f>EVHP!G21</f>
        <v>-13974091392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-13974091392</v>
      </c>
    </row>
    <row r="79" spans="2:5" ht="15.75" thickBot="1">
      <c r="B79" s="67"/>
      <c r="C79" s="69" t="s">
        <v>22</v>
      </c>
      <c r="D79" s="69"/>
      <c r="E79" s="4">
        <f>E69+E70+E74</f>
        <v>22895516385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12798575527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12798575527</v>
      </c>
    </row>
    <row r="89" spans="2:5" ht="15.75" thickBot="1">
      <c r="B89" s="67"/>
      <c r="C89" s="69" t="s">
        <v>25</v>
      </c>
      <c r="D89" s="69"/>
      <c r="E89" s="4">
        <f>E79+E80+E84</f>
        <v>35694091912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193109121633</v>
      </c>
    </row>
    <row r="92" spans="2:5" ht="15">
      <c r="B92" s="67"/>
      <c r="C92" s="68" t="s">
        <v>14</v>
      </c>
      <c r="D92" s="68"/>
      <c r="E92" s="3">
        <f>EVHP!H17</f>
        <v>156239513856</v>
      </c>
    </row>
    <row r="93" spans="2:5" ht="15">
      <c r="B93" s="67"/>
      <c r="C93" s="68" t="s">
        <v>15</v>
      </c>
      <c r="D93" s="68"/>
      <c r="E93" s="3">
        <f>EVHP!H18</f>
        <v>3662684750</v>
      </c>
    </row>
    <row r="94" spans="2:5" ht="15">
      <c r="B94" s="67"/>
      <c r="C94" s="68" t="s">
        <v>16</v>
      </c>
      <c r="D94" s="68"/>
      <c r="E94" s="3">
        <f>EVHP!H19</f>
        <v>33206923027</v>
      </c>
    </row>
    <row r="95" spans="2:5" ht="15">
      <c r="B95" s="67"/>
      <c r="C95" s="70" t="s">
        <v>17</v>
      </c>
      <c r="D95" s="70"/>
      <c r="E95" s="2">
        <f>EVHP!H21</f>
        <v>21716918514</v>
      </c>
    </row>
    <row r="96" spans="2:5" ht="15">
      <c r="B96" s="67"/>
      <c r="C96" s="68" t="s">
        <v>18</v>
      </c>
      <c r="D96" s="68"/>
      <c r="E96" s="3">
        <f>EVHP!H22</f>
        <v>36906413906</v>
      </c>
    </row>
    <row r="97" spans="2:5" ht="15">
      <c r="B97" s="67"/>
      <c r="C97" s="68" t="s">
        <v>19</v>
      </c>
      <c r="D97" s="68"/>
      <c r="E97" s="3">
        <f>EVHP!H23</f>
        <v>-1215404000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-13974091392</v>
      </c>
    </row>
    <row r="100" spans="2:5" ht="15.75" thickBot="1">
      <c r="B100" s="67"/>
      <c r="C100" s="69" t="s">
        <v>22</v>
      </c>
      <c r="D100" s="69"/>
      <c r="E100" s="4">
        <f>SUM(E16:H16)</f>
        <v>277340416350</v>
      </c>
    </row>
    <row r="101" spans="2:5" ht="15">
      <c r="B101" s="67"/>
      <c r="C101" s="70" t="s">
        <v>23</v>
      </c>
      <c r="D101" s="70"/>
      <c r="E101" s="2">
        <f>SUM(E17:H17)</f>
        <v>1583100000</v>
      </c>
    </row>
    <row r="102" spans="2:5" ht="15">
      <c r="B102" s="67"/>
      <c r="C102" s="68" t="s">
        <v>24</v>
      </c>
      <c r="D102" s="68"/>
      <c r="E102" s="3">
        <f>EVHP!H30</f>
        <v>1583100000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-99242674833</v>
      </c>
    </row>
    <row r="106" spans="2:5" ht="15">
      <c r="B106" s="67"/>
      <c r="C106" s="68" t="s">
        <v>18</v>
      </c>
      <c r="D106" s="68"/>
      <c r="E106" s="3">
        <f>EVHP!H35</f>
        <v>-110664749178</v>
      </c>
    </row>
    <row r="107" spans="2:5" ht="15">
      <c r="B107" s="67"/>
      <c r="C107" s="68" t="s">
        <v>19</v>
      </c>
      <c r="D107" s="68"/>
      <c r="E107" s="3">
        <f>EVHP!H36</f>
        <v>-1376501182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12798575527</v>
      </c>
    </row>
    <row r="110" spans="2:5" ht="15.75" thickBot="1">
      <c r="B110" s="67"/>
      <c r="C110" s="69" t="s">
        <v>25</v>
      </c>
      <c r="D110" s="69"/>
      <c r="E110" s="4">
        <f>SUM(E26:H26)</f>
        <v>278923516350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 FRANCISCO J. TORRES SUAREZ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2014-03-14T01:55:01Z</cp:lastPrinted>
  <dcterms:created xsi:type="dcterms:W3CDTF">2014-01-27T17:49:52Z</dcterms:created>
  <dcterms:modified xsi:type="dcterms:W3CDTF">2014-04-01T02:04:16Z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