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70" windowWidth="19440" windowHeight="11760" tabRatio="536" activeTab="0"/>
  </bookViews>
  <sheets>
    <sheet name="MASC RESUMEN ECONÓMICO" sheetId="1" r:id="rId1"/>
  </sheet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_xlnm.Print_Area" localSheetId="0">'MASC RESUMEN ECONÓMICO'!$A$1:$W$150</definedName>
    <definedName name="DIFERENCIAS">#N/A</definedName>
    <definedName name="FORM" localSheetId="0">'MASC RESUMEN ECONÓMICO'!$A$150</definedName>
    <definedName name="FORM">#REF!</definedName>
    <definedName name="MASCARILLA">#REF!</definedName>
    <definedName name="_xlnm.Print_Titles" localSheetId="0">'MASC RESUMEN ECONÓMICO'!$1:$10</definedName>
    <definedName name="VARIABLES">#N/A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2"/>
          </rPr>
          <t>99</t>
        </r>
      </text>
    </comment>
    <comment ref="B1" authorId="1">
      <text>
        <r>
          <rPr>
            <b/>
            <sz val="8"/>
            <rFont val="Tahoma"/>
            <family val="2"/>
          </rPr>
          <t>10
35
8
37
18
2
C3AP480F</t>
        </r>
      </text>
    </comment>
  </commentList>
</comments>
</file>

<file path=xl/sharedStrings.xml><?xml version="1.0" encoding="utf-8"?>
<sst xmlns="http://schemas.openxmlformats.org/spreadsheetml/2006/main" count="204" uniqueCount="62">
  <si>
    <t>(Pesos)</t>
  </si>
  <si>
    <t>CATEGORÍAS</t>
  </si>
  <si>
    <t>G A S T O    C O R R I E N T E</t>
  </si>
  <si>
    <t>G A S T O   D E   I N V E R S I Ó N</t>
  </si>
  <si>
    <t>TOTAL</t>
  </si>
  <si>
    <t>PROGRAMÁTICAS</t>
  </si>
  <si>
    <t>Estructura Porcentual</t>
  </si>
  <si>
    <t>Servicios</t>
  </si>
  <si>
    <t>Otros de</t>
  </si>
  <si>
    <t>Suma</t>
  </si>
  <si>
    <t>Inversión</t>
  </si>
  <si>
    <t>F</t>
  </si>
  <si>
    <t>FN</t>
  </si>
  <si>
    <t>AI</t>
  </si>
  <si>
    <t>PP</t>
  </si>
  <si>
    <t>UR</t>
  </si>
  <si>
    <t>Personales</t>
  </si>
  <si>
    <t>Corriente</t>
  </si>
  <si>
    <t>Física</t>
  </si>
  <si>
    <t>*</t>
  </si>
  <si>
    <t>CUENTA DE LA HACIENDA PÚBLICA FEDERAL DE 2013</t>
  </si>
  <si>
    <t>Gasto de</t>
  </si>
  <si>
    <t>Subsidios</t>
  </si>
  <si>
    <t>SF</t>
  </si>
  <si>
    <t>Operación</t>
  </si>
  <si>
    <t xml:space="preserve">D E N O M I N A C I Ó N </t>
  </si>
  <si>
    <t xml:space="preserve">ESTADO ANALÍTICO DEL EJERCICIO DEL PRESUPUESTO DE EGRESOS EN CLASIFICACIÓN FUNCIONAL-PROGRAMÁTICA </t>
  </si>
  <si>
    <t>FONDO NACIONAL DE FOMENTO AL TURISMO</t>
  </si>
  <si>
    <t>PROGRAMAS FEDERALES</t>
  </si>
  <si>
    <t>TOTAL APROBADO</t>
  </si>
  <si>
    <t>TOTAL MODIFICADO</t>
  </si>
  <si>
    <t>TOTAL DEVENGADO</t>
  </si>
  <si>
    <t>TOTAL PAGADO</t>
  </si>
  <si>
    <t>Porcentaje Pag/Aprob</t>
  </si>
  <si>
    <t>Porcentaje Pag/Modif</t>
  </si>
  <si>
    <t>Gobierno</t>
  </si>
  <si>
    <t>Aprobado</t>
  </si>
  <si>
    <t>Modificado</t>
  </si>
  <si>
    <t>Devengado</t>
  </si>
  <si>
    <t>Pagado</t>
  </si>
  <si>
    <t>Coordinación de la Política de Gobierno</t>
  </si>
  <si>
    <t>Función Pública</t>
  </si>
  <si>
    <t>Función Pública y Buen Gobierno</t>
  </si>
  <si>
    <t>Actividades de Apoyo a la Función Pública y Buen Gobierno</t>
  </si>
  <si>
    <t>Desarrollo Económico</t>
  </si>
  <si>
    <t>Turismo</t>
  </si>
  <si>
    <t>Servicios de Apoyo Administrativo</t>
  </si>
  <si>
    <t>Proyectos de inmuebles (oficinas administrativas)</t>
  </si>
  <si>
    <t>Actividades de Apoyo Administrativo</t>
  </si>
  <si>
    <t>Incremento de la oferta turística orientada a proyectos viables y sustentables</t>
  </si>
  <si>
    <t>Desarrollo y mantenimiento de infraestructura para el fomento y promoción de la inversión en el sector turístico</t>
  </si>
  <si>
    <t>Proyectos de Infraestructura de Turismo</t>
  </si>
  <si>
    <t>Otros Proyectos</t>
  </si>
  <si>
    <t>Mantenimiento de Infraestructura</t>
  </si>
  <si>
    <t>O001</t>
  </si>
  <si>
    <t>K025</t>
  </si>
  <si>
    <t>M001</t>
  </si>
  <si>
    <t>F002</t>
  </si>
  <si>
    <t>K021</t>
  </si>
  <si>
    <t>K026</t>
  </si>
  <si>
    <t>K027</t>
  </si>
  <si>
    <t>W3N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</si>
</sst>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h:mm"/>
    <numFmt numFmtId="166" formatCode="0#"/>
    <numFmt numFmtId="167" formatCode="00#"/>
    <numFmt numFmtId="168" formatCode="0.0"/>
    <numFmt numFmtId="169" formatCode="_-[$€-2]* #,##0.00_-;\-[$€-2]* #,##0.00_-;_-[$€-2]* &quot;-&quot;??_-"/>
    <numFmt numFmtId="170" formatCode="#,##0.0"/>
  </numFmts>
  <fonts count="53">
    <font>
      <sz val="18"/>
      <name val="Arial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18"/>
      <name val="Soberana Sans"/>
      <family val="3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23.5"/>
      <name val="Soberana Sans"/>
      <family val="3"/>
    </font>
    <font>
      <sz val="18"/>
      <name val="Trajan Pro"/>
      <family val="1"/>
    </font>
    <font>
      <sz val="18"/>
      <color indexed="8"/>
      <name val="Soberana Sans"/>
      <family val="3"/>
    </font>
    <font>
      <sz val="20"/>
      <name val="Soberana Sans"/>
      <family val="3"/>
    </font>
    <font>
      <sz val="19"/>
      <name val="Soberana Sans"/>
      <family val="3"/>
    </font>
    <font>
      <sz val="18"/>
      <color indexed="9"/>
      <name val="Soberana Sans"/>
      <family val="3"/>
    </font>
    <font>
      <sz val="23.5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"/>
      <family val="3"/>
    </font>
    <font>
      <sz val="23.5"/>
      <color theme="0"/>
      <name val="Soberana Sans"/>
      <family val="3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/>
      <top style="thin"/>
      <bottom style="thin"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69" fontId="0" fillId="0" borderId="0" applyFon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164" fontId="50" fillId="33" borderId="10" xfId="0" applyNumberFormat="1" applyFont="1" applyFill="1" applyBorder="1" applyAlignment="1">
      <alignment horizontal="centerContinuous" vertical="center"/>
    </xf>
    <xf numFmtId="164" fontId="50" fillId="33" borderId="11" xfId="0" applyNumberFormat="1" applyFont="1" applyFill="1" applyBorder="1" applyAlignment="1">
      <alignment horizontal="center" vertical="center"/>
    </xf>
    <xf numFmtId="164" fontId="50" fillId="33" borderId="11" xfId="0" applyNumberFormat="1" applyFont="1" applyFill="1" applyBorder="1" applyAlignment="1">
      <alignment vertical="center"/>
    </xf>
    <xf numFmtId="164" fontId="50" fillId="33" borderId="12" xfId="0" applyNumberFormat="1" applyFont="1" applyFill="1" applyBorder="1" applyAlignment="1">
      <alignment horizontal="center" vertical="center"/>
    </xf>
    <xf numFmtId="164" fontId="50" fillId="33" borderId="13" xfId="0" applyNumberFormat="1" applyFont="1" applyFill="1" applyBorder="1" applyAlignment="1">
      <alignment horizontal="center" vertical="center"/>
    </xf>
    <xf numFmtId="164" fontId="50" fillId="33" borderId="14" xfId="0" applyNumberFormat="1" applyFont="1" applyFill="1" applyBorder="1" applyAlignment="1">
      <alignment horizontal="center" vertical="center"/>
    </xf>
    <xf numFmtId="164" fontId="50" fillId="33" borderId="15" xfId="0" applyNumberFormat="1" applyFont="1" applyFill="1" applyBorder="1" applyAlignment="1">
      <alignment horizontal="center" vertical="center"/>
    </xf>
    <xf numFmtId="164" fontId="50" fillId="33" borderId="16" xfId="0" applyNumberFormat="1" applyFont="1" applyFill="1" applyBorder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Continuous" vertical="center"/>
    </xf>
    <xf numFmtId="49" fontId="6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Alignment="1">
      <alignment horizontal="centerContinuous" vertical="center"/>
    </xf>
    <xf numFmtId="0" fontId="50" fillId="33" borderId="12" xfId="0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14" fontId="0" fillId="0" borderId="0" xfId="0" applyNumberFormat="1" applyFont="1" applyFill="1" applyAlignment="1">
      <alignment horizontal="centerContinuous" vertical="center"/>
    </xf>
    <xf numFmtId="164" fontId="10" fillId="0" borderId="0" xfId="0" applyNumberFormat="1" applyFont="1" applyFill="1" applyAlignment="1">
      <alignment horizontal="centerContinuous" vertical="center"/>
    </xf>
    <xf numFmtId="164" fontId="11" fillId="0" borderId="0" xfId="0" applyNumberFormat="1" applyFont="1" applyFill="1" applyAlignment="1">
      <alignment horizontal="centerContinuous" vertical="center"/>
    </xf>
    <xf numFmtId="165" fontId="0" fillId="0" borderId="0" xfId="0" applyNumberFormat="1" applyFont="1" applyFill="1" applyAlignment="1">
      <alignment horizontal="centerContinuous" vertical="center"/>
    </xf>
    <xf numFmtId="164" fontId="0" fillId="0" borderId="0" xfId="0" applyNumberFormat="1" applyFont="1" applyFill="1" applyAlignment="1">
      <alignment horizontal="right" vertical="center"/>
    </xf>
    <xf numFmtId="164" fontId="51" fillId="33" borderId="17" xfId="0" applyNumberFormat="1" applyFont="1" applyFill="1" applyBorder="1" applyAlignment="1">
      <alignment horizontal="centerContinuous" vertical="center"/>
    </xf>
    <xf numFmtId="164" fontId="4" fillId="33" borderId="17" xfId="0" applyNumberFormat="1" applyFont="1" applyFill="1" applyBorder="1" applyAlignment="1">
      <alignment horizontal="centerContinuous" vertical="center"/>
    </xf>
    <xf numFmtId="164" fontId="4" fillId="33" borderId="18" xfId="0" applyNumberFormat="1" applyFont="1" applyFill="1" applyBorder="1" applyAlignment="1">
      <alignment horizontal="centerContinuous" vertical="center"/>
    </xf>
    <xf numFmtId="164" fontId="4" fillId="33" borderId="19" xfId="0" applyNumberFormat="1" applyFont="1" applyFill="1" applyBorder="1" applyAlignment="1">
      <alignment horizontal="centerContinuous" vertical="center"/>
    </xf>
    <xf numFmtId="164" fontId="4" fillId="33" borderId="17" xfId="0" applyNumberFormat="1" applyFont="1" applyFill="1" applyBorder="1" applyAlignment="1">
      <alignment vertical="center"/>
    </xf>
    <xf numFmtId="164" fontId="4" fillId="33" borderId="18" xfId="0" applyNumberFormat="1" applyFont="1" applyFill="1" applyBorder="1" applyAlignment="1">
      <alignment vertical="center"/>
    </xf>
    <xf numFmtId="164" fontId="4" fillId="33" borderId="19" xfId="0" applyNumberFormat="1" applyFont="1" applyFill="1" applyBorder="1" applyAlignment="1">
      <alignment vertical="center"/>
    </xf>
    <xf numFmtId="164" fontId="51" fillId="33" borderId="10" xfId="0" applyNumberFormat="1" applyFont="1" applyFill="1" applyBorder="1" applyAlignment="1">
      <alignment horizontal="centerContinuous" vertical="center"/>
    </xf>
    <xf numFmtId="164" fontId="4" fillId="33" borderId="10" xfId="0" applyNumberFormat="1" applyFont="1" applyFill="1" applyBorder="1" applyAlignment="1">
      <alignment horizontal="centerContinuous" vertical="center"/>
    </xf>
    <xf numFmtId="164" fontId="51" fillId="33" borderId="20" xfId="0" applyNumberFormat="1" applyFont="1" applyFill="1" applyBorder="1" applyAlignment="1">
      <alignment horizontal="centerContinuous" vertical="center"/>
    </xf>
    <xf numFmtId="164" fontId="0" fillId="34" borderId="0" xfId="0" applyNumberFormat="1" applyFont="1" applyFill="1" applyAlignment="1">
      <alignment vertical="center"/>
    </xf>
    <xf numFmtId="164" fontId="51" fillId="33" borderId="21" xfId="0" applyNumberFormat="1" applyFont="1" applyFill="1" applyBorder="1" applyAlignment="1">
      <alignment horizontal="centerContinuous" vertical="center"/>
    </xf>
    <xf numFmtId="164" fontId="4" fillId="33" borderId="21" xfId="0" applyNumberFormat="1" applyFont="1" applyFill="1" applyBorder="1" applyAlignment="1">
      <alignment horizontal="centerContinuous" vertical="center"/>
    </xf>
    <xf numFmtId="164" fontId="4" fillId="33" borderId="0" xfId="0" applyNumberFormat="1" applyFont="1" applyFill="1" applyBorder="1" applyAlignment="1">
      <alignment horizontal="centerContinuous" vertical="center"/>
    </xf>
    <xf numFmtId="164" fontId="4" fillId="33" borderId="22" xfId="0" applyNumberFormat="1" applyFont="1" applyFill="1" applyBorder="1" applyAlignment="1">
      <alignment horizontal="centerContinuous" vertical="center"/>
    </xf>
    <xf numFmtId="164" fontId="4" fillId="33" borderId="21" xfId="0" applyNumberFormat="1" applyFont="1" applyFill="1" applyBorder="1" applyAlignment="1">
      <alignment vertical="center"/>
    </xf>
    <xf numFmtId="37" fontId="4" fillId="33" borderId="0" xfId="0" applyNumberFormat="1" applyFont="1" applyFill="1" applyBorder="1" applyAlignment="1">
      <alignment vertical="center"/>
    </xf>
    <xf numFmtId="164" fontId="4" fillId="33" borderId="23" xfId="0" applyNumberFormat="1" applyFont="1" applyFill="1" applyBorder="1" applyAlignment="1">
      <alignment vertical="center"/>
    </xf>
    <xf numFmtId="164" fontId="12" fillId="33" borderId="0" xfId="0" applyNumberFormat="1" applyFont="1" applyFill="1" applyBorder="1" applyAlignment="1">
      <alignment vertical="center"/>
    </xf>
    <xf numFmtId="164" fontId="12" fillId="33" borderId="24" xfId="0" applyNumberFormat="1" applyFont="1" applyFill="1" applyBorder="1" applyAlignment="1">
      <alignment vertical="center"/>
    </xf>
    <xf numFmtId="164" fontId="12" fillId="33" borderId="25" xfId="0" applyNumberFormat="1" applyFont="1" applyFill="1" applyBorder="1" applyAlignment="1">
      <alignment vertical="center"/>
    </xf>
    <xf numFmtId="164" fontId="12" fillId="33" borderId="0" xfId="0" applyNumberFormat="1" applyFont="1" applyFill="1" applyBorder="1" applyAlignment="1">
      <alignment horizontal="center" vertical="center"/>
    </xf>
    <xf numFmtId="164" fontId="12" fillId="33" borderId="21" xfId="0" applyNumberFormat="1" applyFont="1" applyFill="1" applyBorder="1" applyAlignment="1">
      <alignment vertical="center"/>
    </xf>
    <xf numFmtId="164" fontId="4" fillId="33" borderId="26" xfId="0" applyNumberFormat="1" applyFont="1" applyFill="1" applyBorder="1" applyAlignment="1">
      <alignment horizontal="center" vertical="center"/>
    </xf>
    <xf numFmtId="164" fontId="4" fillId="33" borderId="27" xfId="0" applyNumberFormat="1" applyFont="1" applyFill="1" applyBorder="1" applyAlignment="1">
      <alignment horizontal="center" vertical="center"/>
    </xf>
    <xf numFmtId="164" fontId="51" fillId="33" borderId="0" xfId="0" applyNumberFormat="1" applyFont="1" applyFill="1" applyBorder="1" applyAlignment="1">
      <alignment horizontal="centerContinuous" vertical="center"/>
    </xf>
    <xf numFmtId="164" fontId="51" fillId="33" borderId="0" xfId="0" applyNumberFormat="1" applyFont="1" applyFill="1" applyBorder="1" applyAlignment="1">
      <alignment horizontal="center" vertical="center"/>
    </xf>
    <xf numFmtId="164" fontId="51" fillId="33" borderId="24" xfId="0" applyNumberFormat="1" applyFont="1" applyFill="1" applyBorder="1" applyAlignment="1">
      <alignment horizontal="center" vertical="center"/>
    </xf>
    <xf numFmtId="164" fontId="51" fillId="33" borderId="25" xfId="0" applyNumberFormat="1" applyFont="1" applyFill="1" applyBorder="1" applyAlignment="1">
      <alignment horizontal="center" vertical="center"/>
    </xf>
    <xf numFmtId="164" fontId="51" fillId="33" borderId="21" xfId="0" applyNumberFormat="1" applyFont="1" applyFill="1" applyBorder="1" applyAlignment="1">
      <alignment horizontal="center" vertical="center"/>
    </xf>
    <xf numFmtId="164" fontId="51" fillId="33" borderId="12" xfId="0" applyNumberFormat="1" applyFont="1" applyFill="1" applyBorder="1" applyAlignment="1">
      <alignment horizontal="center" vertical="center"/>
    </xf>
    <xf numFmtId="164" fontId="51" fillId="33" borderId="13" xfId="0" applyNumberFormat="1" applyFont="1" applyFill="1" applyBorder="1" applyAlignment="1">
      <alignment horizontal="center" vertical="center"/>
    </xf>
    <xf numFmtId="164" fontId="4" fillId="33" borderId="28" xfId="0" applyNumberFormat="1" applyFont="1" applyFill="1" applyBorder="1" applyAlignment="1">
      <alignment horizontal="center" vertical="center"/>
    </xf>
    <xf numFmtId="164" fontId="4" fillId="33" borderId="22" xfId="0" applyNumberFormat="1" applyFont="1" applyFill="1" applyBorder="1" applyAlignment="1">
      <alignment vertical="center"/>
    </xf>
    <xf numFmtId="164" fontId="51" fillId="33" borderId="28" xfId="0" applyNumberFormat="1" applyFont="1" applyFill="1" applyBorder="1" applyAlignment="1">
      <alignment horizontal="center" vertical="center"/>
    </xf>
    <xf numFmtId="164" fontId="51" fillId="33" borderId="29" xfId="0" applyNumberFormat="1" applyFont="1" applyFill="1" applyBorder="1" applyAlignment="1">
      <alignment horizontal="center" vertical="center"/>
    </xf>
    <xf numFmtId="164" fontId="51" fillId="33" borderId="15" xfId="0" applyNumberFormat="1" applyFont="1" applyFill="1" applyBorder="1" applyAlignment="1">
      <alignment horizontal="center" vertical="center"/>
    </xf>
    <xf numFmtId="0" fontId="51" fillId="33" borderId="16" xfId="0" applyFont="1" applyFill="1" applyBorder="1" applyAlignment="1">
      <alignment horizontal="center" vertical="center"/>
    </xf>
    <xf numFmtId="164" fontId="51" fillId="33" borderId="16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166" fontId="13" fillId="0" borderId="26" xfId="0" applyNumberFormat="1" applyFont="1" applyFill="1" applyBorder="1" applyAlignment="1">
      <alignment horizontal="center" vertical="top"/>
    </xf>
    <xf numFmtId="167" fontId="13" fillId="0" borderId="26" xfId="0" applyNumberFormat="1" applyFont="1" applyFill="1" applyBorder="1" applyAlignment="1">
      <alignment horizontal="center" vertical="top"/>
    </xf>
    <xf numFmtId="0" fontId="13" fillId="0" borderId="24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30" xfId="0" applyFont="1" applyBorder="1" applyAlignment="1">
      <alignment/>
    </xf>
    <xf numFmtId="0" fontId="13" fillId="0" borderId="24" xfId="0" applyFont="1" applyBorder="1" applyAlignment="1">
      <alignment horizontal="center" vertical="top"/>
    </xf>
    <xf numFmtId="166" fontId="13" fillId="0" borderId="21" xfId="0" applyNumberFormat="1" applyFont="1" applyFill="1" applyBorder="1" applyAlignment="1">
      <alignment horizontal="center" vertical="top"/>
    </xf>
    <xf numFmtId="167" fontId="13" fillId="0" borderId="21" xfId="0" applyNumberFormat="1" applyFont="1" applyFill="1" applyBorder="1" applyAlignment="1">
      <alignment horizontal="center" vertical="top"/>
    </xf>
    <xf numFmtId="0" fontId="13" fillId="0" borderId="23" xfId="0" applyFont="1" applyBorder="1" applyAlignment="1">
      <alignment/>
    </xf>
    <xf numFmtId="49" fontId="13" fillId="0" borderId="29" xfId="0" applyNumberFormat="1" applyFont="1" applyFill="1" applyBorder="1" applyAlignment="1">
      <alignment horizontal="center" vertical="top"/>
    </xf>
    <xf numFmtId="0" fontId="13" fillId="0" borderId="29" xfId="0" applyNumberFormat="1" applyFont="1" applyFill="1" applyBorder="1" applyAlignment="1">
      <alignment horizontal="center" vertical="top"/>
    </xf>
    <xf numFmtId="49" fontId="13" fillId="0" borderId="21" xfId="0" applyNumberFormat="1" applyFont="1" applyFill="1" applyBorder="1" applyAlignment="1">
      <alignment vertical="top"/>
    </xf>
    <xf numFmtId="49" fontId="13" fillId="0" borderId="22" xfId="0" applyNumberFormat="1" applyFont="1" applyFill="1" applyBorder="1" applyAlignment="1">
      <alignment vertical="top"/>
    </xf>
    <xf numFmtId="3" fontId="14" fillId="0" borderId="24" xfId="0" applyNumberFormat="1" applyFont="1" applyBorder="1" applyAlignment="1">
      <alignment/>
    </xf>
    <xf numFmtId="168" fontId="14" fillId="0" borderId="24" xfId="0" applyNumberFormat="1" applyFont="1" applyBorder="1" applyAlignment="1">
      <alignment/>
    </xf>
    <xf numFmtId="168" fontId="14" fillId="0" borderId="24" xfId="0" applyNumberFormat="1" applyFont="1" applyFill="1" applyBorder="1" applyAlignment="1">
      <alignment vertical="top"/>
    </xf>
    <xf numFmtId="0" fontId="14" fillId="0" borderId="29" xfId="0" applyNumberFormat="1" applyFont="1" applyFill="1" applyBorder="1" applyAlignment="1">
      <alignment vertical="top"/>
    </xf>
    <xf numFmtId="164" fontId="14" fillId="0" borderId="0" xfId="0" applyNumberFormat="1" applyFont="1" applyFill="1" applyAlignment="1">
      <alignment vertical="center"/>
    </xf>
    <xf numFmtId="3" fontId="14" fillId="0" borderId="29" xfId="0" applyNumberFormat="1" applyFont="1" applyFill="1" applyBorder="1" applyAlignment="1">
      <alignment vertical="top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centerContinuous"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7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13" fillId="0" borderId="31" xfId="0" applyFont="1" applyBorder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 applyBorder="1" applyAlignment="1">
      <alignment wrapText="1"/>
    </xf>
    <xf numFmtId="49" fontId="13" fillId="0" borderId="28" xfId="0" applyNumberFormat="1" applyFont="1" applyFill="1" applyBorder="1" applyAlignment="1">
      <alignment vertical="top" wrapText="1"/>
    </xf>
    <xf numFmtId="164" fontId="0" fillId="0" borderId="0" xfId="0" applyNumberFormat="1" applyFont="1" applyFill="1" applyAlignment="1">
      <alignment vertical="center" wrapText="1"/>
    </xf>
    <xf numFmtId="0" fontId="13" fillId="0" borderId="24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top"/>
    </xf>
    <xf numFmtId="167" fontId="13" fillId="0" borderId="24" xfId="0" applyNumberFormat="1" applyFont="1" applyFill="1" applyBorder="1" applyAlignment="1">
      <alignment horizontal="center" vertical="top"/>
    </xf>
    <xf numFmtId="170" fontId="14" fillId="0" borderId="24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51" fillId="33" borderId="32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33" xfId="0" applyFont="1" applyFill="1" applyBorder="1" applyAlignment="1">
      <alignment horizontal="center" vertical="center" wrapText="1"/>
    </xf>
    <xf numFmtId="0" fontId="51" fillId="33" borderId="33" xfId="0" applyFont="1" applyFill="1" applyBorder="1" applyAlignment="1">
      <alignment vertical="center" wrapText="1"/>
    </xf>
    <xf numFmtId="164" fontId="10" fillId="0" borderId="0" xfId="0" applyNumberFormat="1" applyFont="1" applyFill="1" applyAlignment="1">
      <alignment horizontal="center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W195"/>
  <sheetViews>
    <sheetView showGridLines="0" showZeros="0" tabSelected="1" showOutlineSymbols="0" zoomScale="40" zoomScaleNormal="40" zoomScalePageLayoutView="0" workbookViewId="0" topLeftCell="A1">
      <selection activeCell="I24" sqref="I24"/>
    </sheetView>
  </sheetViews>
  <sheetFormatPr defaultColWidth="0" defaultRowHeight="23.25"/>
  <cols>
    <col min="1" max="1" width="1.60546875" style="0" customWidth="1"/>
    <col min="2" max="4" width="5.69140625" style="94" customWidth="1"/>
    <col min="5" max="5" width="6.69140625" style="94" customWidth="1"/>
    <col min="6" max="6" width="7.69140625" style="94" customWidth="1"/>
    <col min="7" max="7" width="6.69140625" style="94" customWidth="1"/>
    <col min="8" max="8" width="0.453125" style="94" customWidth="1"/>
    <col min="9" max="9" width="43.69140625" style="97" customWidth="1"/>
    <col min="10" max="10" width="1.69140625" style="94" customWidth="1"/>
    <col min="11" max="20" width="18.69140625" style="95" customWidth="1"/>
    <col min="21" max="22" width="13.69140625" style="94" customWidth="1"/>
    <col min="23" max="23" width="0.453125" style="0" customWidth="1"/>
    <col min="24" max="16384" width="0" style="0" hidden="1" customWidth="1"/>
  </cols>
  <sheetData>
    <row r="1" spans="1:23" ht="26.25">
      <c r="A1" s="18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07"/>
      <c r="N1" s="108"/>
      <c r="O1" s="108"/>
      <c r="P1" s="16"/>
      <c r="Q1" s="16"/>
      <c r="R1" s="16"/>
      <c r="S1" s="16"/>
      <c r="T1" s="19"/>
      <c r="U1" s="19"/>
      <c r="V1" s="19"/>
      <c r="W1" s="18"/>
    </row>
    <row r="2" spans="1:23" ht="30">
      <c r="A2" s="18"/>
      <c r="B2" s="20" t="s">
        <v>20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21"/>
      <c r="N2" s="16"/>
      <c r="O2" s="16"/>
      <c r="P2" s="16"/>
      <c r="Q2" s="16"/>
      <c r="R2" s="16"/>
      <c r="S2" s="16"/>
      <c r="T2" s="1"/>
      <c r="U2" s="1"/>
      <c r="V2" s="1"/>
      <c r="W2" s="18"/>
    </row>
    <row r="3" spans="1:23" ht="30">
      <c r="A3" s="18"/>
      <c r="B3" s="20" t="s">
        <v>26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22"/>
      <c r="U3" s="22"/>
      <c r="V3" s="22"/>
      <c r="W3" s="18"/>
    </row>
    <row r="4" spans="1:23" ht="30.75">
      <c r="A4" s="18"/>
      <c r="B4" s="113" t="s">
        <v>27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8"/>
    </row>
    <row r="5" spans="1:23" ht="30.75">
      <c r="A5" s="18"/>
      <c r="B5" s="20" t="s">
        <v>0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22"/>
      <c r="U5" s="22"/>
      <c r="V5" s="22"/>
      <c r="W5" s="18"/>
    </row>
    <row r="6" spans="1:23" ht="23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/>
      <c r="U6" s="23"/>
      <c r="V6" s="23"/>
      <c r="W6" s="18"/>
    </row>
    <row r="7" spans="1:23" ht="34.5" customHeight="1">
      <c r="A7" s="18"/>
      <c r="B7" s="24" t="s">
        <v>1</v>
      </c>
      <c r="C7" s="25"/>
      <c r="D7" s="26"/>
      <c r="E7" s="26"/>
      <c r="F7" s="26"/>
      <c r="G7" s="27"/>
      <c r="H7" s="28"/>
      <c r="I7" s="29"/>
      <c r="J7" s="30"/>
      <c r="K7" s="31" t="s">
        <v>2</v>
      </c>
      <c r="L7" s="32"/>
      <c r="M7" s="32"/>
      <c r="N7" s="32"/>
      <c r="O7" s="32"/>
      <c r="P7" s="33" t="s">
        <v>3</v>
      </c>
      <c r="Q7" s="2"/>
      <c r="R7" s="2"/>
      <c r="S7" s="2"/>
      <c r="T7" s="109" t="s">
        <v>4</v>
      </c>
      <c r="U7" s="110"/>
      <c r="V7" s="111"/>
      <c r="W7" s="34"/>
    </row>
    <row r="8" spans="1:23" ht="30.75">
      <c r="A8" s="18"/>
      <c r="B8" s="35" t="s">
        <v>5</v>
      </c>
      <c r="C8" s="36"/>
      <c r="D8" s="37"/>
      <c r="E8" s="37"/>
      <c r="F8" s="37"/>
      <c r="G8" s="38"/>
      <c r="H8" s="39"/>
      <c r="I8" s="40"/>
      <c r="J8" s="41"/>
      <c r="K8" s="42"/>
      <c r="L8" s="43"/>
      <c r="M8" s="44"/>
      <c r="N8" s="45"/>
      <c r="O8" s="46"/>
      <c r="P8" s="3"/>
      <c r="Q8" s="3"/>
      <c r="R8" s="3"/>
      <c r="S8" s="4"/>
      <c r="T8" s="5"/>
      <c r="U8" s="109" t="s">
        <v>6</v>
      </c>
      <c r="V8" s="112"/>
      <c r="W8" s="34"/>
    </row>
    <row r="9" spans="1:23" ht="30.75">
      <c r="A9" s="18"/>
      <c r="B9" s="47"/>
      <c r="C9" s="47"/>
      <c r="D9" s="47"/>
      <c r="E9" s="47"/>
      <c r="F9" s="47"/>
      <c r="G9" s="48"/>
      <c r="H9" s="39"/>
      <c r="I9" s="49" t="s">
        <v>25</v>
      </c>
      <c r="J9" s="41"/>
      <c r="K9" s="50" t="s">
        <v>7</v>
      </c>
      <c r="L9" s="51" t="s">
        <v>21</v>
      </c>
      <c r="M9" s="52" t="s">
        <v>22</v>
      </c>
      <c r="N9" s="50" t="s">
        <v>8</v>
      </c>
      <c r="O9" s="53" t="s">
        <v>9</v>
      </c>
      <c r="P9" s="54" t="s">
        <v>10</v>
      </c>
      <c r="Q9" s="52" t="s">
        <v>22</v>
      </c>
      <c r="R9" s="54" t="s">
        <v>8</v>
      </c>
      <c r="S9" s="54" t="s">
        <v>9</v>
      </c>
      <c r="T9" s="54" t="s">
        <v>4</v>
      </c>
      <c r="U9" s="17"/>
      <c r="V9" s="5"/>
      <c r="W9" s="34"/>
    </row>
    <row r="10" spans="1:23" ht="30.75">
      <c r="A10" s="18"/>
      <c r="B10" s="55" t="s">
        <v>11</v>
      </c>
      <c r="C10" s="55" t="s">
        <v>12</v>
      </c>
      <c r="D10" s="55" t="s">
        <v>23</v>
      </c>
      <c r="E10" s="55" t="s">
        <v>13</v>
      </c>
      <c r="F10" s="55" t="s">
        <v>14</v>
      </c>
      <c r="G10" s="55" t="s">
        <v>15</v>
      </c>
      <c r="H10" s="39"/>
      <c r="I10" s="56"/>
      <c r="J10" s="57"/>
      <c r="K10" s="58" t="s">
        <v>16</v>
      </c>
      <c r="L10" s="59" t="s">
        <v>24</v>
      </c>
      <c r="M10" s="7"/>
      <c r="N10" s="58" t="s">
        <v>17</v>
      </c>
      <c r="O10" s="6"/>
      <c r="P10" s="60" t="s">
        <v>18</v>
      </c>
      <c r="Q10" s="8"/>
      <c r="R10" s="60" t="s">
        <v>10</v>
      </c>
      <c r="S10" s="8"/>
      <c r="T10" s="9"/>
      <c r="U10" s="61" t="s">
        <v>17</v>
      </c>
      <c r="V10" s="62" t="s">
        <v>10</v>
      </c>
      <c r="W10" s="34"/>
    </row>
    <row r="11" spans="1:23" ht="27">
      <c r="A11" s="18"/>
      <c r="B11" s="70"/>
      <c r="C11" s="68"/>
      <c r="D11" s="69"/>
      <c r="E11" s="69"/>
      <c r="F11" s="70"/>
      <c r="G11" s="70"/>
      <c r="H11" s="71"/>
      <c r="I11" s="98"/>
      <c r="J11" s="72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2"/>
      <c r="V11" s="83"/>
      <c r="W11" s="10"/>
    </row>
    <row r="12" spans="1:23" ht="27">
      <c r="A12" s="18"/>
      <c r="B12" s="73"/>
      <c r="C12" s="73"/>
      <c r="D12" s="74"/>
      <c r="E12" s="75"/>
      <c r="F12" s="73"/>
      <c r="G12" s="73"/>
      <c r="H12" s="71"/>
      <c r="I12" s="99" t="s">
        <v>28</v>
      </c>
      <c r="J12" s="76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2"/>
      <c r="V12" s="83"/>
      <c r="W12" s="10"/>
    </row>
    <row r="13" spans="1:23" ht="27">
      <c r="A13" s="18"/>
      <c r="B13" s="73"/>
      <c r="C13" s="73"/>
      <c r="D13" s="74"/>
      <c r="E13" s="75"/>
      <c r="F13" s="73"/>
      <c r="G13" s="73"/>
      <c r="H13" s="71"/>
      <c r="I13" s="99" t="s">
        <v>29</v>
      </c>
      <c r="J13" s="76"/>
      <c r="K13" s="81">
        <f aca="true" t="shared" si="0" ref="K13:L16">+K21+K61</f>
        <v>334549057</v>
      </c>
      <c r="L13" s="81">
        <f t="shared" si="0"/>
        <v>551073846</v>
      </c>
      <c r="M13" s="81">
        <f>+M21</f>
        <v>0</v>
      </c>
      <c r="N13" s="81">
        <f>+N21+N61</f>
        <v>25182592</v>
      </c>
      <c r="O13" s="81">
        <f>SUM(K13:N13)</f>
        <v>910805495</v>
      </c>
      <c r="P13" s="81">
        <f>+P21+P61</f>
        <v>1644470073</v>
      </c>
      <c r="Q13" s="81"/>
      <c r="R13" s="81">
        <f>+R21+R61</f>
        <v>834037990</v>
      </c>
      <c r="S13" s="81">
        <f>SUM(P13:R13)</f>
        <v>2478508063</v>
      </c>
      <c r="T13" s="81">
        <f>+S13+O13</f>
        <v>3389313558</v>
      </c>
      <c r="U13" s="82">
        <f>+O13/T13*100</f>
        <v>26.8728602241646</v>
      </c>
      <c r="V13" s="83">
        <f>+S13/T13*100</f>
        <v>73.1271397758354</v>
      </c>
      <c r="W13" s="10"/>
    </row>
    <row r="14" spans="1:23" ht="27">
      <c r="A14" s="18"/>
      <c r="B14" s="73"/>
      <c r="C14" s="73"/>
      <c r="D14" s="74"/>
      <c r="E14" s="75"/>
      <c r="F14" s="73"/>
      <c r="G14" s="73"/>
      <c r="H14" s="71"/>
      <c r="I14" s="99" t="s">
        <v>30</v>
      </c>
      <c r="J14" s="76"/>
      <c r="K14" s="81">
        <f t="shared" si="0"/>
        <v>344734791</v>
      </c>
      <c r="L14" s="81">
        <f t="shared" si="0"/>
        <v>504882568</v>
      </c>
      <c r="M14" s="81">
        <f>+M22</f>
        <v>0</v>
      </c>
      <c r="N14" s="81">
        <f>+N22+N62</f>
        <v>24272346</v>
      </c>
      <c r="O14" s="81">
        <f>SUM(K14:N14)</f>
        <v>873889705</v>
      </c>
      <c r="P14" s="81">
        <f>+P22+P62</f>
        <v>853687402</v>
      </c>
      <c r="Q14" s="81"/>
      <c r="R14" s="81">
        <f>+R22+R62</f>
        <v>2792375939</v>
      </c>
      <c r="S14" s="81">
        <f>SUM(P14:R14)</f>
        <v>3646063341</v>
      </c>
      <c r="T14" s="81">
        <f>+S14+O14</f>
        <v>4519953046</v>
      </c>
      <c r="U14" s="82">
        <f>+O14/T14*100</f>
        <v>19.3340438740478</v>
      </c>
      <c r="V14" s="83">
        <f>+S14/T14*100</f>
        <v>80.66595612595219</v>
      </c>
      <c r="W14" s="10"/>
    </row>
    <row r="15" spans="1:23" ht="27">
      <c r="A15" s="18"/>
      <c r="B15" s="73"/>
      <c r="C15" s="73"/>
      <c r="D15" s="74"/>
      <c r="E15" s="75"/>
      <c r="F15" s="73"/>
      <c r="G15" s="73"/>
      <c r="H15" s="71"/>
      <c r="I15" s="99" t="s">
        <v>31</v>
      </c>
      <c r="J15" s="76"/>
      <c r="K15" s="81">
        <f t="shared" si="0"/>
        <v>311504320</v>
      </c>
      <c r="L15" s="81">
        <f t="shared" si="0"/>
        <v>532213736</v>
      </c>
      <c r="M15" s="81">
        <f>+M23</f>
        <v>0</v>
      </c>
      <c r="N15" s="81">
        <f>+N23+N63</f>
        <v>24272346</v>
      </c>
      <c r="O15" s="81">
        <f>SUM(K15:N15)</f>
        <v>867990402</v>
      </c>
      <c r="P15" s="81">
        <f>+P23+P63</f>
        <v>774129359</v>
      </c>
      <c r="Q15" s="81"/>
      <c r="R15" s="81">
        <f>+R23+R63</f>
        <v>2670076965</v>
      </c>
      <c r="S15" s="81">
        <f>SUM(P15:R15)</f>
        <v>3444206324</v>
      </c>
      <c r="T15" s="81">
        <f>+S15+O15</f>
        <v>4312196726</v>
      </c>
      <c r="U15" s="82">
        <f>+O15/T15*100</f>
        <v>20.128729210486394</v>
      </c>
      <c r="V15" s="83">
        <f>+S15/T15*100</f>
        <v>79.8712707895136</v>
      </c>
      <c r="W15" s="10"/>
    </row>
    <row r="16" spans="1:23" ht="27">
      <c r="A16" s="18"/>
      <c r="B16" s="73"/>
      <c r="C16" s="73"/>
      <c r="D16" s="74"/>
      <c r="E16" s="75"/>
      <c r="F16" s="73"/>
      <c r="G16" s="73"/>
      <c r="H16" s="71"/>
      <c r="I16" s="99" t="s">
        <v>32</v>
      </c>
      <c r="J16" s="76"/>
      <c r="K16" s="81">
        <f t="shared" si="0"/>
        <v>342215908</v>
      </c>
      <c r="L16" s="81">
        <f t="shared" si="0"/>
        <v>480034656</v>
      </c>
      <c r="M16" s="81">
        <f>+M24</f>
        <v>0</v>
      </c>
      <c r="N16" s="81">
        <f>+N24+N64</f>
        <v>24272346</v>
      </c>
      <c r="O16" s="81">
        <f>SUM(K16:N16)</f>
        <v>846522910</v>
      </c>
      <c r="P16" s="81">
        <f>+P24+P64</f>
        <v>744833779</v>
      </c>
      <c r="Q16" s="81"/>
      <c r="R16" s="81">
        <f>+R24+R64</f>
        <v>2597173474</v>
      </c>
      <c r="S16" s="81">
        <f>SUM(P16:R16)</f>
        <v>3342007253</v>
      </c>
      <c r="T16" s="81">
        <f>+S16+O16</f>
        <v>4188530163</v>
      </c>
      <c r="U16" s="82">
        <f>+O16/T16*100</f>
        <v>20.210500511083463</v>
      </c>
      <c r="V16" s="83">
        <f>+S16/T16*100</f>
        <v>79.78949948891653</v>
      </c>
      <c r="W16" s="10"/>
    </row>
    <row r="17" spans="1:23" ht="27">
      <c r="A17" s="18"/>
      <c r="B17" s="73"/>
      <c r="C17" s="73"/>
      <c r="D17" s="74"/>
      <c r="E17" s="75"/>
      <c r="F17" s="73"/>
      <c r="G17" s="73"/>
      <c r="H17" s="71"/>
      <c r="I17" s="99" t="s">
        <v>33</v>
      </c>
      <c r="J17" s="76"/>
      <c r="K17" s="106">
        <f>+K16/K13*100</f>
        <v>102.29169708883681</v>
      </c>
      <c r="L17" s="106">
        <f>+L16/L13*100</f>
        <v>87.10895272645547</v>
      </c>
      <c r="M17" s="81"/>
      <c r="N17" s="106">
        <f aca="true" t="shared" si="1" ref="N17:T17">+N16/N13*100</f>
        <v>96.38541576657398</v>
      </c>
      <c r="O17" s="106">
        <f t="shared" si="1"/>
        <v>92.94222692409207</v>
      </c>
      <c r="P17" s="106">
        <f t="shared" si="1"/>
        <v>45.29324012818323</v>
      </c>
      <c r="Q17" s="106"/>
      <c r="R17" s="106">
        <f t="shared" si="1"/>
        <v>311.39750288832767</v>
      </c>
      <c r="S17" s="106">
        <f t="shared" si="1"/>
        <v>134.83947471830356</v>
      </c>
      <c r="T17" s="106">
        <f t="shared" si="1"/>
        <v>123.5804858807932</v>
      </c>
      <c r="U17" s="82"/>
      <c r="V17" s="83"/>
      <c r="W17" s="10"/>
    </row>
    <row r="18" spans="1:23" ht="27">
      <c r="A18" s="18"/>
      <c r="B18" s="73"/>
      <c r="C18" s="73"/>
      <c r="D18" s="74"/>
      <c r="E18" s="75"/>
      <c r="F18" s="73"/>
      <c r="G18" s="73"/>
      <c r="H18" s="71"/>
      <c r="I18" s="99" t="s">
        <v>34</v>
      </c>
      <c r="J18" s="76"/>
      <c r="K18" s="106">
        <f>+K16/K14*100</f>
        <v>99.26932730151974</v>
      </c>
      <c r="L18" s="106">
        <f>+L16/L14*100</f>
        <v>95.07847694198863</v>
      </c>
      <c r="M18" s="81"/>
      <c r="N18" s="106">
        <f aca="true" t="shared" si="2" ref="N18:T18">+N16/N14*100</f>
        <v>100</v>
      </c>
      <c r="O18" s="106">
        <f t="shared" si="2"/>
        <v>96.8683925621941</v>
      </c>
      <c r="P18" s="106">
        <f t="shared" si="2"/>
        <v>87.24900675059979</v>
      </c>
      <c r="Q18" s="106"/>
      <c r="R18" s="106">
        <f t="shared" si="2"/>
        <v>93.00944896875507</v>
      </c>
      <c r="S18" s="106">
        <f t="shared" si="2"/>
        <v>91.66070198010858</v>
      </c>
      <c r="T18" s="106">
        <f t="shared" si="2"/>
        <v>92.66755916207366</v>
      </c>
      <c r="U18" s="82"/>
      <c r="V18" s="83"/>
      <c r="W18" s="10"/>
    </row>
    <row r="19" spans="1:23" ht="27">
      <c r="A19" s="18"/>
      <c r="B19" s="73"/>
      <c r="C19" s="73"/>
      <c r="D19" s="74"/>
      <c r="E19" s="75"/>
      <c r="F19" s="73"/>
      <c r="G19" s="73"/>
      <c r="H19" s="71"/>
      <c r="I19" s="99"/>
      <c r="J19" s="76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2"/>
      <c r="V19" s="83"/>
      <c r="W19" s="10"/>
    </row>
    <row r="20" spans="1:23" ht="27">
      <c r="A20" s="18"/>
      <c r="B20" s="73">
        <v>1</v>
      </c>
      <c r="C20" s="73"/>
      <c r="D20" s="74"/>
      <c r="E20" s="75"/>
      <c r="F20" s="73"/>
      <c r="G20" s="73"/>
      <c r="H20" s="71"/>
      <c r="I20" s="99" t="s">
        <v>35</v>
      </c>
      <c r="J20" s="76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2"/>
      <c r="V20" s="83"/>
      <c r="W20" s="10"/>
    </row>
    <row r="21" spans="1:23" ht="27">
      <c r="A21" s="18"/>
      <c r="B21" s="73"/>
      <c r="C21" s="73"/>
      <c r="D21" s="74"/>
      <c r="E21" s="75"/>
      <c r="F21" s="73"/>
      <c r="G21" s="73"/>
      <c r="H21" s="71"/>
      <c r="I21" s="99" t="s">
        <v>36</v>
      </c>
      <c r="J21" s="76"/>
      <c r="K21" s="81">
        <f>+K29</f>
        <v>21925046</v>
      </c>
      <c r="L21" s="81">
        <f aca="true" t="shared" si="3" ref="L21:P24">+L29</f>
        <v>3690402</v>
      </c>
      <c r="M21" s="81">
        <f t="shared" si="3"/>
        <v>0</v>
      </c>
      <c r="N21" s="81">
        <f t="shared" si="3"/>
        <v>255252</v>
      </c>
      <c r="O21" s="81">
        <f t="shared" si="3"/>
        <v>25870700</v>
      </c>
      <c r="P21" s="81">
        <f t="shared" si="3"/>
        <v>0</v>
      </c>
      <c r="Q21" s="81"/>
      <c r="R21" s="81"/>
      <c r="S21" s="81">
        <f>SUM(P21:R21)</f>
        <v>0</v>
      </c>
      <c r="T21" s="81">
        <f>+S21+O21</f>
        <v>25870700</v>
      </c>
      <c r="U21" s="82">
        <f>+O21/T21*100</f>
        <v>100</v>
      </c>
      <c r="V21" s="83">
        <f>+S21/T21*100</f>
        <v>0</v>
      </c>
      <c r="W21" s="10"/>
    </row>
    <row r="22" spans="1:23" ht="27">
      <c r="A22" s="18"/>
      <c r="B22" s="73"/>
      <c r="C22" s="73"/>
      <c r="D22" s="74"/>
      <c r="E22" s="75"/>
      <c r="F22" s="73"/>
      <c r="G22" s="73"/>
      <c r="H22" s="71"/>
      <c r="I22" s="99" t="s">
        <v>37</v>
      </c>
      <c r="J22" s="76"/>
      <c r="K22" s="81">
        <f>+K30</f>
        <v>24767838</v>
      </c>
      <c r="L22" s="81">
        <f t="shared" si="3"/>
        <v>4714488</v>
      </c>
      <c r="M22" s="81">
        <f t="shared" si="3"/>
        <v>0</v>
      </c>
      <c r="N22" s="81">
        <f t="shared" si="3"/>
        <v>876160</v>
      </c>
      <c r="O22" s="81">
        <f t="shared" si="3"/>
        <v>30358486</v>
      </c>
      <c r="P22" s="81">
        <f t="shared" si="3"/>
        <v>0</v>
      </c>
      <c r="Q22" s="81"/>
      <c r="R22" s="81"/>
      <c r="S22" s="81">
        <f>SUM(P22:R22)</f>
        <v>0</v>
      </c>
      <c r="T22" s="81">
        <f>+S22+O22</f>
        <v>30358486</v>
      </c>
      <c r="U22" s="82">
        <f>+O22/T22*100</f>
        <v>100</v>
      </c>
      <c r="V22" s="83">
        <f>+S22/T22*100</f>
        <v>0</v>
      </c>
      <c r="W22" s="10"/>
    </row>
    <row r="23" spans="1:23" ht="27">
      <c r="A23" s="18"/>
      <c r="B23" s="73"/>
      <c r="C23" s="73"/>
      <c r="D23" s="74"/>
      <c r="E23" s="75"/>
      <c r="F23" s="73"/>
      <c r="G23" s="73"/>
      <c r="H23" s="71"/>
      <c r="I23" s="99" t="s">
        <v>38</v>
      </c>
      <c r="J23" s="76"/>
      <c r="K23" s="81">
        <f>+K31</f>
        <v>24552634</v>
      </c>
      <c r="L23" s="81">
        <f t="shared" si="3"/>
        <v>7709332</v>
      </c>
      <c r="M23" s="81">
        <f t="shared" si="3"/>
        <v>0</v>
      </c>
      <c r="N23" s="81">
        <f t="shared" si="3"/>
        <v>876160</v>
      </c>
      <c r="O23" s="81">
        <f t="shared" si="3"/>
        <v>33138126</v>
      </c>
      <c r="P23" s="81">
        <f t="shared" si="3"/>
        <v>0</v>
      </c>
      <c r="Q23" s="81"/>
      <c r="R23" s="81"/>
      <c r="S23" s="81">
        <f>SUM(P23:R23)</f>
        <v>0</v>
      </c>
      <c r="T23" s="81">
        <f>+S23+O23</f>
        <v>33138126</v>
      </c>
      <c r="U23" s="82">
        <f>+O23/T23*100</f>
        <v>100</v>
      </c>
      <c r="V23" s="83">
        <f>+S23/T23*100</f>
        <v>0</v>
      </c>
      <c r="W23" s="10"/>
    </row>
    <row r="24" spans="1:23" ht="27">
      <c r="A24" s="18"/>
      <c r="B24" s="73"/>
      <c r="C24" s="73"/>
      <c r="D24" s="74"/>
      <c r="E24" s="75"/>
      <c r="F24" s="73"/>
      <c r="G24" s="73"/>
      <c r="H24" s="71"/>
      <c r="I24" s="99" t="s">
        <v>39</v>
      </c>
      <c r="J24" s="76"/>
      <c r="K24" s="81">
        <f>+K32</f>
        <v>24552634</v>
      </c>
      <c r="L24" s="81">
        <f t="shared" si="3"/>
        <v>4714486</v>
      </c>
      <c r="M24" s="81">
        <f t="shared" si="3"/>
        <v>0</v>
      </c>
      <c r="N24" s="81">
        <f t="shared" si="3"/>
        <v>876160</v>
      </c>
      <c r="O24" s="81">
        <f t="shared" si="3"/>
        <v>30143280</v>
      </c>
      <c r="P24" s="81">
        <f t="shared" si="3"/>
        <v>0</v>
      </c>
      <c r="Q24" s="81"/>
      <c r="R24" s="81"/>
      <c r="S24" s="81">
        <f>SUM(P24:R24)</f>
        <v>0</v>
      </c>
      <c r="T24" s="81">
        <f>+S24+O24</f>
        <v>30143280</v>
      </c>
      <c r="U24" s="82">
        <f>+O24/T24*100</f>
        <v>100</v>
      </c>
      <c r="V24" s="83">
        <f>+S24/T24*100</f>
        <v>0</v>
      </c>
      <c r="W24" s="10"/>
    </row>
    <row r="25" spans="1:23" ht="27">
      <c r="A25" s="18"/>
      <c r="B25" s="73"/>
      <c r="C25" s="73"/>
      <c r="D25" s="74"/>
      <c r="E25" s="75"/>
      <c r="F25" s="73"/>
      <c r="G25" s="73"/>
      <c r="H25" s="71"/>
      <c r="I25" s="99" t="s">
        <v>33</v>
      </c>
      <c r="J25" s="76"/>
      <c r="K25" s="106">
        <f>+K24/K21*100</f>
        <v>111.9844127122926</v>
      </c>
      <c r="L25" s="106">
        <f>+L24/L21*100</f>
        <v>127.7499307663501</v>
      </c>
      <c r="M25" s="106"/>
      <c r="N25" s="106">
        <f>+N24/N21*100</f>
        <v>343.25294219046276</v>
      </c>
      <c r="O25" s="106">
        <f>+O24/O21*100</f>
        <v>116.51513101694195</v>
      </c>
      <c r="P25" s="106"/>
      <c r="Q25" s="106"/>
      <c r="R25" s="106"/>
      <c r="S25" s="106"/>
      <c r="T25" s="106">
        <f>+T24/T21*100</f>
        <v>116.51513101694195</v>
      </c>
      <c r="U25" s="82"/>
      <c r="V25" s="83"/>
      <c r="W25" s="10"/>
    </row>
    <row r="26" spans="1:23" ht="27">
      <c r="A26" s="18"/>
      <c r="B26" s="73"/>
      <c r="C26" s="73"/>
      <c r="D26" s="74"/>
      <c r="E26" s="75"/>
      <c r="F26" s="73"/>
      <c r="G26" s="73"/>
      <c r="H26" s="71"/>
      <c r="I26" s="99" t="s">
        <v>34</v>
      </c>
      <c r="J26" s="76"/>
      <c r="K26" s="106">
        <f>+K24/K22*100</f>
        <v>99.13111511792026</v>
      </c>
      <c r="L26" s="106">
        <f>+L24/L22*100</f>
        <v>99.99995757757787</v>
      </c>
      <c r="M26" s="106"/>
      <c r="N26" s="106">
        <f>+N24/N22*100</f>
        <v>100</v>
      </c>
      <c r="O26" s="106">
        <f>+O24/O22*100</f>
        <v>99.29111748194558</v>
      </c>
      <c r="P26" s="106"/>
      <c r="Q26" s="106"/>
      <c r="R26" s="106"/>
      <c r="S26" s="106"/>
      <c r="T26" s="106">
        <f>+T24/T22*100</f>
        <v>99.29111748194558</v>
      </c>
      <c r="U26" s="82"/>
      <c r="V26" s="83"/>
      <c r="W26" s="10"/>
    </row>
    <row r="27" spans="1:23" ht="27">
      <c r="A27" s="18"/>
      <c r="B27" s="73"/>
      <c r="C27" s="73"/>
      <c r="D27" s="74"/>
      <c r="E27" s="75"/>
      <c r="F27" s="73"/>
      <c r="G27" s="73"/>
      <c r="H27" s="71"/>
      <c r="I27" s="99"/>
      <c r="J27" s="76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2"/>
      <c r="V27" s="83"/>
      <c r="W27" s="10"/>
    </row>
    <row r="28" spans="1:23" ht="27">
      <c r="A28" s="18"/>
      <c r="B28" s="73"/>
      <c r="C28" s="73">
        <v>3</v>
      </c>
      <c r="D28" s="74"/>
      <c r="E28" s="75"/>
      <c r="F28" s="73"/>
      <c r="G28" s="73"/>
      <c r="H28" s="71"/>
      <c r="I28" s="99" t="s">
        <v>40</v>
      </c>
      <c r="J28" s="76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2"/>
      <c r="V28" s="83"/>
      <c r="W28" s="10"/>
    </row>
    <row r="29" spans="1:23" ht="27">
      <c r="A29" s="18"/>
      <c r="B29" s="73"/>
      <c r="C29" s="73"/>
      <c r="D29" s="74"/>
      <c r="E29" s="75"/>
      <c r="F29" s="73"/>
      <c r="G29" s="73"/>
      <c r="H29" s="71"/>
      <c r="I29" s="99" t="s">
        <v>36</v>
      </c>
      <c r="J29" s="76"/>
      <c r="K29" s="81">
        <f>+K37</f>
        <v>21925046</v>
      </c>
      <c r="L29" s="81">
        <f aca="true" t="shared" si="4" ref="L29:P32">+L37</f>
        <v>3690402</v>
      </c>
      <c r="M29" s="81">
        <f t="shared" si="4"/>
        <v>0</v>
      </c>
      <c r="N29" s="81">
        <f t="shared" si="4"/>
        <v>255252</v>
      </c>
      <c r="O29" s="81">
        <f t="shared" si="4"/>
        <v>25870700</v>
      </c>
      <c r="P29" s="81">
        <f t="shared" si="4"/>
        <v>0</v>
      </c>
      <c r="Q29" s="81"/>
      <c r="R29" s="81"/>
      <c r="S29" s="81">
        <f>SUM(P29:R29)</f>
        <v>0</v>
      </c>
      <c r="T29" s="81">
        <f>+S29+O29</f>
        <v>25870700</v>
      </c>
      <c r="U29" s="82">
        <f>+O29/T29*100</f>
        <v>100</v>
      </c>
      <c r="V29" s="83">
        <f>+S29/T29*100</f>
        <v>0</v>
      </c>
      <c r="W29" s="10"/>
    </row>
    <row r="30" spans="1:23" ht="27">
      <c r="A30" s="18"/>
      <c r="B30" s="73"/>
      <c r="C30" s="73"/>
      <c r="D30" s="74"/>
      <c r="E30" s="75"/>
      <c r="F30" s="73"/>
      <c r="G30" s="73"/>
      <c r="H30" s="71"/>
      <c r="I30" s="99" t="s">
        <v>37</v>
      </c>
      <c r="J30" s="76"/>
      <c r="K30" s="81">
        <f>+K38</f>
        <v>24767838</v>
      </c>
      <c r="L30" s="81">
        <f t="shared" si="4"/>
        <v>4714488</v>
      </c>
      <c r="M30" s="81">
        <f t="shared" si="4"/>
        <v>0</v>
      </c>
      <c r="N30" s="81">
        <f t="shared" si="4"/>
        <v>876160</v>
      </c>
      <c r="O30" s="81">
        <f t="shared" si="4"/>
        <v>30358486</v>
      </c>
      <c r="P30" s="81">
        <f t="shared" si="4"/>
        <v>0</v>
      </c>
      <c r="Q30" s="81"/>
      <c r="R30" s="81"/>
      <c r="S30" s="81">
        <f>SUM(P30:R30)</f>
        <v>0</v>
      </c>
      <c r="T30" s="81">
        <f>+S30+O30</f>
        <v>30358486</v>
      </c>
      <c r="U30" s="82">
        <f>+O30/T30*100</f>
        <v>100</v>
      </c>
      <c r="V30" s="83">
        <f>+S30/T30*100</f>
        <v>0</v>
      </c>
      <c r="W30" s="10"/>
    </row>
    <row r="31" spans="1:23" ht="27">
      <c r="A31" s="18"/>
      <c r="B31" s="73"/>
      <c r="C31" s="73"/>
      <c r="D31" s="74"/>
      <c r="E31" s="75"/>
      <c r="F31" s="73"/>
      <c r="G31" s="73"/>
      <c r="H31" s="71"/>
      <c r="I31" s="99" t="s">
        <v>38</v>
      </c>
      <c r="J31" s="76"/>
      <c r="K31" s="81">
        <f>+K39</f>
        <v>24552634</v>
      </c>
      <c r="L31" s="81">
        <f t="shared" si="4"/>
        <v>7709332</v>
      </c>
      <c r="M31" s="81">
        <f t="shared" si="4"/>
        <v>0</v>
      </c>
      <c r="N31" s="81">
        <f t="shared" si="4"/>
        <v>876160</v>
      </c>
      <c r="O31" s="81">
        <f t="shared" si="4"/>
        <v>33138126</v>
      </c>
      <c r="P31" s="81">
        <f t="shared" si="4"/>
        <v>0</v>
      </c>
      <c r="Q31" s="81"/>
      <c r="R31" s="81"/>
      <c r="S31" s="81">
        <f>SUM(P31:R31)</f>
        <v>0</v>
      </c>
      <c r="T31" s="81">
        <f>+S31+O31</f>
        <v>33138126</v>
      </c>
      <c r="U31" s="82">
        <f>+O31/T31*100</f>
        <v>100</v>
      </c>
      <c r="V31" s="83">
        <f>+S31/T31*100</f>
        <v>0</v>
      </c>
      <c r="W31" s="10"/>
    </row>
    <row r="32" spans="1:23" ht="27">
      <c r="A32" s="18"/>
      <c r="B32" s="73"/>
      <c r="C32" s="73"/>
      <c r="D32" s="74"/>
      <c r="E32" s="75"/>
      <c r="F32" s="73"/>
      <c r="G32" s="73"/>
      <c r="H32" s="71"/>
      <c r="I32" s="99" t="s">
        <v>39</v>
      </c>
      <c r="J32" s="76"/>
      <c r="K32" s="81">
        <f>+K40</f>
        <v>24552634</v>
      </c>
      <c r="L32" s="81">
        <f t="shared" si="4"/>
        <v>4714486</v>
      </c>
      <c r="M32" s="81">
        <f t="shared" si="4"/>
        <v>0</v>
      </c>
      <c r="N32" s="81">
        <f t="shared" si="4"/>
        <v>876160</v>
      </c>
      <c r="O32" s="81">
        <f t="shared" si="4"/>
        <v>30143280</v>
      </c>
      <c r="P32" s="81">
        <f t="shared" si="4"/>
        <v>0</v>
      </c>
      <c r="Q32" s="81"/>
      <c r="R32" s="81"/>
      <c r="S32" s="81">
        <f>SUM(P32:R32)</f>
        <v>0</v>
      </c>
      <c r="T32" s="81">
        <f>+S32+O32</f>
        <v>30143280</v>
      </c>
      <c r="U32" s="82">
        <f>+O32/T32*100</f>
        <v>100</v>
      </c>
      <c r="V32" s="83">
        <f>+S32/T32*100</f>
        <v>0</v>
      </c>
      <c r="W32" s="10"/>
    </row>
    <row r="33" spans="1:23" ht="27">
      <c r="A33" s="18"/>
      <c r="B33" s="73"/>
      <c r="C33" s="73"/>
      <c r="D33" s="74"/>
      <c r="E33" s="75"/>
      <c r="F33" s="73"/>
      <c r="G33" s="73"/>
      <c r="H33" s="71"/>
      <c r="I33" s="99" t="s">
        <v>33</v>
      </c>
      <c r="J33" s="76"/>
      <c r="K33" s="106">
        <f>+K32/K29*100</f>
        <v>111.9844127122926</v>
      </c>
      <c r="L33" s="106">
        <f>+L32/L29*100</f>
        <v>127.7499307663501</v>
      </c>
      <c r="M33" s="106"/>
      <c r="N33" s="106">
        <f>+N32/N29*100</f>
        <v>343.25294219046276</v>
      </c>
      <c r="O33" s="106">
        <f>+O32/O29*100</f>
        <v>116.51513101694195</v>
      </c>
      <c r="P33" s="106"/>
      <c r="Q33" s="106"/>
      <c r="R33" s="106"/>
      <c r="S33" s="106"/>
      <c r="T33" s="106">
        <f>+T32/T29*100</f>
        <v>116.51513101694195</v>
      </c>
      <c r="U33" s="82"/>
      <c r="V33" s="83"/>
      <c r="W33" s="10"/>
    </row>
    <row r="34" spans="1:23" ht="27">
      <c r="A34" s="18"/>
      <c r="B34" s="73"/>
      <c r="C34" s="73"/>
      <c r="D34" s="74"/>
      <c r="E34" s="75"/>
      <c r="F34" s="73"/>
      <c r="G34" s="73"/>
      <c r="H34" s="71"/>
      <c r="I34" s="99" t="s">
        <v>34</v>
      </c>
      <c r="J34" s="76"/>
      <c r="K34" s="106">
        <f>+K32/K30*100</f>
        <v>99.13111511792026</v>
      </c>
      <c r="L34" s="106">
        <f>+L32/L30*100</f>
        <v>99.99995757757787</v>
      </c>
      <c r="M34" s="106"/>
      <c r="N34" s="106">
        <f>+N32/N30*100</f>
        <v>100</v>
      </c>
      <c r="O34" s="106">
        <f>+O32/O30*100</f>
        <v>99.29111748194558</v>
      </c>
      <c r="P34" s="106"/>
      <c r="Q34" s="106"/>
      <c r="R34" s="106"/>
      <c r="S34" s="106"/>
      <c r="T34" s="106">
        <f>+T32/T30*100</f>
        <v>99.29111748194558</v>
      </c>
      <c r="U34" s="82"/>
      <c r="V34" s="83"/>
      <c r="W34" s="10"/>
    </row>
    <row r="35" spans="1:23" ht="27">
      <c r="A35" s="18"/>
      <c r="B35" s="73"/>
      <c r="C35" s="73"/>
      <c r="D35" s="74"/>
      <c r="E35" s="75"/>
      <c r="F35" s="73"/>
      <c r="G35" s="73"/>
      <c r="H35" s="71"/>
      <c r="I35" s="99"/>
      <c r="J35" s="76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2"/>
      <c r="V35" s="83"/>
      <c r="W35" s="10"/>
    </row>
    <row r="36" spans="1:23" ht="27">
      <c r="A36" s="18"/>
      <c r="B36" s="73"/>
      <c r="C36" s="73"/>
      <c r="D36" s="74">
        <v>4</v>
      </c>
      <c r="E36" s="75"/>
      <c r="F36" s="73"/>
      <c r="G36" s="73"/>
      <c r="H36" s="71"/>
      <c r="I36" s="99" t="s">
        <v>41</v>
      </c>
      <c r="J36" s="76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2"/>
      <c r="V36" s="83"/>
      <c r="W36" s="10"/>
    </row>
    <row r="37" spans="1:23" ht="27">
      <c r="A37" s="18"/>
      <c r="B37" s="73"/>
      <c r="C37" s="73"/>
      <c r="D37" s="74"/>
      <c r="E37" s="75"/>
      <c r="F37" s="73"/>
      <c r="G37" s="73"/>
      <c r="H37" s="71"/>
      <c r="I37" s="99" t="s">
        <v>36</v>
      </c>
      <c r="J37" s="76"/>
      <c r="K37" s="81">
        <f>+K45</f>
        <v>21925046</v>
      </c>
      <c r="L37" s="81">
        <f aca="true" t="shared" si="5" ref="L37:N40">+L45</f>
        <v>3690402</v>
      </c>
      <c r="M37" s="81">
        <f t="shared" si="5"/>
        <v>0</v>
      </c>
      <c r="N37" s="81">
        <f t="shared" si="5"/>
        <v>255252</v>
      </c>
      <c r="O37" s="81">
        <f>SUM(K37:N37)</f>
        <v>25870700</v>
      </c>
      <c r="P37" s="81">
        <f>+P45</f>
        <v>0</v>
      </c>
      <c r="Q37" s="81"/>
      <c r="R37" s="81"/>
      <c r="S37" s="81">
        <f>SUM(P37:R37)</f>
        <v>0</v>
      </c>
      <c r="T37" s="81">
        <f>+S37+O37</f>
        <v>25870700</v>
      </c>
      <c r="U37" s="82">
        <f>+O37/T37*100</f>
        <v>100</v>
      </c>
      <c r="V37" s="83">
        <f>+S37/T37*100</f>
        <v>0</v>
      </c>
      <c r="W37" s="10"/>
    </row>
    <row r="38" spans="1:23" ht="27">
      <c r="A38" s="18"/>
      <c r="B38" s="73"/>
      <c r="C38" s="73"/>
      <c r="D38" s="74"/>
      <c r="E38" s="75"/>
      <c r="F38" s="73"/>
      <c r="G38" s="73"/>
      <c r="H38" s="71"/>
      <c r="I38" s="99" t="s">
        <v>37</v>
      </c>
      <c r="J38" s="76"/>
      <c r="K38" s="81">
        <f>+K46</f>
        <v>24767838</v>
      </c>
      <c r="L38" s="81">
        <f t="shared" si="5"/>
        <v>4714488</v>
      </c>
      <c r="M38" s="81">
        <f t="shared" si="5"/>
        <v>0</v>
      </c>
      <c r="N38" s="81">
        <f t="shared" si="5"/>
        <v>876160</v>
      </c>
      <c r="O38" s="81">
        <f>SUM(K38:N38)</f>
        <v>30358486</v>
      </c>
      <c r="P38" s="81">
        <f>+P46</f>
        <v>0</v>
      </c>
      <c r="Q38" s="81"/>
      <c r="R38" s="81"/>
      <c r="S38" s="81">
        <f>SUM(P38:R38)</f>
        <v>0</v>
      </c>
      <c r="T38" s="81">
        <f>+S38+O38</f>
        <v>30358486</v>
      </c>
      <c r="U38" s="82">
        <f>+O38/T38*100</f>
        <v>100</v>
      </c>
      <c r="V38" s="83">
        <f>+S38/T38*100</f>
        <v>0</v>
      </c>
      <c r="W38" s="10"/>
    </row>
    <row r="39" spans="1:23" ht="27">
      <c r="A39" s="18"/>
      <c r="B39" s="73"/>
      <c r="C39" s="73"/>
      <c r="D39" s="74"/>
      <c r="E39" s="75"/>
      <c r="F39" s="73"/>
      <c r="G39" s="73"/>
      <c r="H39" s="71"/>
      <c r="I39" s="99" t="s">
        <v>38</v>
      </c>
      <c r="J39" s="76"/>
      <c r="K39" s="81">
        <f>+K47</f>
        <v>24552634</v>
      </c>
      <c r="L39" s="81">
        <f t="shared" si="5"/>
        <v>7709332</v>
      </c>
      <c r="M39" s="81"/>
      <c r="N39" s="81">
        <f t="shared" si="5"/>
        <v>876160</v>
      </c>
      <c r="O39" s="81">
        <f>SUM(K39:N39)</f>
        <v>33138126</v>
      </c>
      <c r="P39" s="81">
        <f>+P47</f>
        <v>0</v>
      </c>
      <c r="Q39" s="81"/>
      <c r="R39" s="81"/>
      <c r="S39" s="81">
        <f>SUM(P39:R39)</f>
        <v>0</v>
      </c>
      <c r="T39" s="81">
        <f>+S39+O39</f>
        <v>33138126</v>
      </c>
      <c r="U39" s="82">
        <f>+O39/T39*100</f>
        <v>100</v>
      </c>
      <c r="V39" s="83">
        <f>+S39/T39*100</f>
        <v>0</v>
      </c>
      <c r="W39" s="10"/>
    </row>
    <row r="40" spans="1:23" ht="27">
      <c r="A40" s="18"/>
      <c r="B40" s="73"/>
      <c r="C40" s="73"/>
      <c r="D40" s="74"/>
      <c r="E40" s="75"/>
      <c r="F40" s="73"/>
      <c r="G40" s="73"/>
      <c r="H40" s="71"/>
      <c r="I40" s="99" t="s">
        <v>39</v>
      </c>
      <c r="J40" s="76"/>
      <c r="K40" s="81">
        <f>+K48</f>
        <v>24552634</v>
      </c>
      <c r="L40" s="81">
        <f t="shared" si="5"/>
        <v>4714486</v>
      </c>
      <c r="M40" s="81">
        <f t="shared" si="5"/>
        <v>0</v>
      </c>
      <c r="N40" s="81">
        <f t="shared" si="5"/>
        <v>876160</v>
      </c>
      <c r="O40" s="81">
        <f>SUM(K40:N40)</f>
        <v>30143280</v>
      </c>
      <c r="P40" s="81">
        <f>+P48</f>
        <v>0</v>
      </c>
      <c r="Q40" s="81"/>
      <c r="R40" s="81"/>
      <c r="S40" s="81">
        <f>SUM(P40:R40)</f>
        <v>0</v>
      </c>
      <c r="T40" s="81">
        <f>+S40+O40</f>
        <v>30143280</v>
      </c>
      <c r="U40" s="82">
        <f>+O40/T40*100</f>
        <v>100</v>
      </c>
      <c r="V40" s="83">
        <f>+S40/T40*100</f>
        <v>0</v>
      </c>
      <c r="W40" s="10"/>
    </row>
    <row r="41" spans="1:23" ht="27">
      <c r="A41" s="18"/>
      <c r="B41" s="73"/>
      <c r="C41" s="73"/>
      <c r="D41" s="74"/>
      <c r="E41" s="75"/>
      <c r="F41" s="73"/>
      <c r="G41" s="73"/>
      <c r="H41" s="71"/>
      <c r="I41" s="99" t="s">
        <v>33</v>
      </c>
      <c r="J41" s="76"/>
      <c r="K41" s="106">
        <f>+K40/K37*100</f>
        <v>111.9844127122926</v>
      </c>
      <c r="L41" s="106">
        <f>+L40/L37*100</f>
        <v>127.7499307663501</v>
      </c>
      <c r="M41" s="106"/>
      <c r="N41" s="106">
        <f>+N40/N37*100</f>
        <v>343.25294219046276</v>
      </c>
      <c r="O41" s="106">
        <f>+O40/O37*100</f>
        <v>116.51513101694195</v>
      </c>
      <c r="P41" s="106"/>
      <c r="Q41" s="106"/>
      <c r="R41" s="106"/>
      <c r="S41" s="106"/>
      <c r="T41" s="106">
        <f>+T40/T37*100</f>
        <v>116.51513101694195</v>
      </c>
      <c r="U41" s="82"/>
      <c r="V41" s="83"/>
      <c r="W41" s="10"/>
    </row>
    <row r="42" spans="1:23" ht="27">
      <c r="A42" s="18"/>
      <c r="B42" s="73"/>
      <c r="C42" s="73"/>
      <c r="D42" s="74"/>
      <c r="E42" s="75"/>
      <c r="F42" s="73"/>
      <c r="G42" s="73"/>
      <c r="H42" s="71"/>
      <c r="I42" s="99" t="s">
        <v>34</v>
      </c>
      <c r="J42" s="76"/>
      <c r="K42" s="106">
        <f>+K40/K38*100</f>
        <v>99.13111511792026</v>
      </c>
      <c r="L42" s="106">
        <f>+L40/L38*100</f>
        <v>99.99995757757787</v>
      </c>
      <c r="M42" s="106"/>
      <c r="N42" s="106">
        <f>+N40/N38*100</f>
        <v>100</v>
      </c>
      <c r="O42" s="106">
        <f>+O40/O38*100</f>
        <v>99.29111748194558</v>
      </c>
      <c r="P42" s="106"/>
      <c r="Q42" s="106"/>
      <c r="R42" s="106"/>
      <c r="S42" s="106"/>
      <c r="T42" s="106">
        <f>+T40/T38*100</f>
        <v>99.29111748194558</v>
      </c>
      <c r="U42" s="82"/>
      <c r="V42" s="83"/>
      <c r="W42" s="10"/>
    </row>
    <row r="43" spans="1:23" ht="27">
      <c r="A43" s="18"/>
      <c r="B43" s="73"/>
      <c r="C43" s="73"/>
      <c r="D43" s="74"/>
      <c r="E43" s="75"/>
      <c r="F43" s="73"/>
      <c r="G43" s="73"/>
      <c r="H43" s="71"/>
      <c r="I43" s="99"/>
      <c r="J43" s="76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2"/>
      <c r="V43" s="83"/>
      <c r="W43" s="10"/>
    </row>
    <row r="44" spans="1:23" ht="27">
      <c r="A44" s="18"/>
      <c r="B44" s="73"/>
      <c r="C44" s="73"/>
      <c r="D44" s="74"/>
      <c r="E44" s="75">
        <v>1</v>
      </c>
      <c r="F44" s="73"/>
      <c r="G44" s="73"/>
      <c r="H44" s="71"/>
      <c r="I44" s="99" t="s">
        <v>42</v>
      </c>
      <c r="J44" s="76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2"/>
      <c r="V44" s="83"/>
      <c r="W44" s="10"/>
    </row>
    <row r="45" spans="1:23" ht="27">
      <c r="A45" s="18"/>
      <c r="B45" s="73"/>
      <c r="C45" s="73"/>
      <c r="D45" s="74"/>
      <c r="E45" s="75"/>
      <c r="F45" s="73"/>
      <c r="G45" s="73"/>
      <c r="H45" s="71"/>
      <c r="I45" s="99" t="s">
        <v>36</v>
      </c>
      <c r="J45" s="76"/>
      <c r="K45" s="81">
        <f aca="true" t="shared" si="6" ref="K45:L48">+K53</f>
        <v>21925046</v>
      </c>
      <c r="L45" s="81">
        <f t="shared" si="6"/>
        <v>3690402</v>
      </c>
      <c r="M45" s="81"/>
      <c r="N45" s="81">
        <f>+N53</f>
        <v>255252</v>
      </c>
      <c r="O45" s="81">
        <f>SUM(K45:N45)</f>
        <v>25870700</v>
      </c>
      <c r="P45" s="81">
        <f>+P53</f>
        <v>0</v>
      </c>
      <c r="Q45" s="81"/>
      <c r="R45" s="81"/>
      <c r="S45" s="81">
        <f>SUM(P45:R45)</f>
        <v>0</v>
      </c>
      <c r="T45" s="81">
        <f>+S45+O45</f>
        <v>25870700</v>
      </c>
      <c r="U45" s="82">
        <f>+O45/T45*100</f>
        <v>100</v>
      </c>
      <c r="V45" s="83">
        <f>+S45/T45*100</f>
        <v>0</v>
      </c>
      <c r="W45" s="10"/>
    </row>
    <row r="46" spans="1:23" ht="27">
      <c r="A46" s="18"/>
      <c r="B46" s="73"/>
      <c r="C46" s="73"/>
      <c r="D46" s="74"/>
      <c r="E46" s="75"/>
      <c r="F46" s="73"/>
      <c r="G46" s="73"/>
      <c r="H46" s="71"/>
      <c r="I46" s="99" t="s">
        <v>37</v>
      </c>
      <c r="J46" s="76"/>
      <c r="K46" s="81">
        <f t="shared" si="6"/>
        <v>24767838</v>
      </c>
      <c r="L46" s="81">
        <f t="shared" si="6"/>
        <v>4714488</v>
      </c>
      <c r="M46" s="81"/>
      <c r="N46" s="81">
        <f>+N54</f>
        <v>876160</v>
      </c>
      <c r="O46" s="81">
        <f>SUM(K46:N46)</f>
        <v>30358486</v>
      </c>
      <c r="P46" s="81">
        <f>+P54</f>
        <v>0</v>
      </c>
      <c r="Q46" s="81"/>
      <c r="R46" s="81"/>
      <c r="S46" s="81">
        <f>SUM(P46:R46)</f>
        <v>0</v>
      </c>
      <c r="T46" s="81">
        <f>+S46+O46</f>
        <v>30358486</v>
      </c>
      <c r="U46" s="82">
        <f>+O46/T46*100</f>
        <v>100</v>
      </c>
      <c r="V46" s="83">
        <f>+S46/T46*100</f>
        <v>0</v>
      </c>
      <c r="W46" s="10"/>
    </row>
    <row r="47" spans="1:23" ht="27">
      <c r="A47" s="18"/>
      <c r="B47" s="73"/>
      <c r="C47" s="73"/>
      <c r="D47" s="74"/>
      <c r="E47" s="75"/>
      <c r="F47" s="73"/>
      <c r="G47" s="73"/>
      <c r="H47" s="71"/>
      <c r="I47" s="99" t="s">
        <v>38</v>
      </c>
      <c r="J47" s="76"/>
      <c r="K47" s="81">
        <f t="shared" si="6"/>
        <v>24552634</v>
      </c>
      <c r="L47" s="81">
        <f t="shared" si="6"/>
        <v>7709332</v>
      </c>
      <c r="M47" s="81"/>
      <c r="N47" s="81">
        <f>+N55</f>
        <v>876160</v>
      </c>
      <c r="O47" s="81">
        <f>SUM(K47:N47)</f>
        <v>33138126</v>
      </c>
      <c r="P47" s="81">
        <f>+P55</f>
        <v>0</v>
      </c>
      <c r="Q47" s="81"/>
      <c r="R47" s="81"/>
      <c r="S47" s="81">
        <f>SUM(P47:R47)</f>
        <v>0</v>
      </c>
      <c r="T47" s="81">
        <f>+S47+O47</f>
        <v>33138126</v>
      </c>
      <c r="U47" s="82">
        <f>+O47/T47*100</f>
        <v>100</v>
      </c>
      <c r="V47" s="83">
        <f>+S47/T47*100</f>
        <v>0</v>
      </c>
      <c r="W47" s="10"/>
    </row>
    <row r="48" spans="1:23" ht="27">
      <c r="A48" s="18"/>
      <c r="B48" s="73"/>
      <c r="C48" s="73"/>
      <c r="D48" s="74"/>
      <c r="E48" s="75"/>
      <c r="F48" s="73"/>
      <c r="G48" s="73"/>
      <c r="H48" s="71"/>
      <c r="I48" s="99" t="s">
        <v>39</v>
      </c>
      <c r="J48" s="76"/>
      <c r="K48" s="81">
        <f t="shared" si="6"/>
        <v>24552634</v>
      </c>
      <c r="L48" s="81">
        <f t="shared" si="6"/>
        <v>4714486</v>
      </c>
      <c r="M48" s="81"/>
      <c r="N48" s="81">
        <f>+N56</f>
        <v>876160</v>
      </c>
      <c r="O48" s="81">
        <f>SUM(K48:N48)</f>
        <v>30143280</v>
      </c>
      <c r="P48" s="81">
        <f>+P56</f>
        <v>0</v>
      </c>
      <c r="Q48" s="81"/>
      <c r="R48" s="81"/>
      <c r="S48" s="81">
        <f>SUM(P48:R48)</f>
        <v>0</v>
      </c>
      <c r="T48" s="81">
        <f>+S48+O48</f>
        <v>30143280</v>
      </c>
      <c r="U48" s="82">
        <f>+O48/T48*100</f>
        <v>100</v>
      </c>
      <c r="V48" s="83">
        <f>+S48/T48*100</f>
        <v>0</v>
      </c>
      <c r="W48" s="10"/>
    </row>
    <row r="49" spans="1:23" ht="27">
      <c r="A49" s="18"/>
      <c r="B49" s="73"/>
      <c r="C49" s="73"/>
      <c r="D49" s="74"/>
      <c r="E49" s="75"/>
      <c r="F49" s="73"/>
      <c r="G49" s="73"/>
      <c r="H49" s="71"/>
      <c r="I49" s="99" t="s">
        <v>33</v>
      </c>
      <c r="J49" s="76"/>
      <c r="K49" s="106">
        <f>+K48/K45*100</f>
        <v>111.9844127122926</v>
      </c>
      <c r="L49" s="106">
        <f>+L48/L45*100</f>
        <v>127.7499307663501</v>
      </c>
      <c r="M49" s="106"/>
      <c r="N49" s="106">
        <f>+N48/N45*100</f>
        <v>343.25294219046276</v>
      </c>
      <c r="O49" s="106">
        <f>+O48/O45*100</f>
        <v>116.51513101694195</v>
      </c>
      <c r="P49" s="106"/>
      <c r="Q49" s="106"/>
      <c r="R49" s="106"/>
      <c r="S49" s="106"/>
      <c r="T49" s="106">
        <f>+T48/T45*100</f>
        <v>116.51513101694195</v>
      </c>
      <c r="U49" s="82"/>
      <c r="V49" s="83"/>
      <c r="W49" s="10"/>
    </row>
    <row r="50" spans="1:23" ht="27">
      <c r="A50" s="18"/>
      <c r="B50" s="73"/>
      <c r="C50" s="73"/>
      <c r="D50" s="74"/>
      <c r="E50" s="75"/>
      <c r="F50" s="73"/>
      <c r="G50" s="73"/>
      <c r="H50" s="71"/>
      <c r="I50" s="99" t="s">
        <v>34</v>
      </c>
      <c r="J50" s="76"/>
      <c r="K50" s="106">
        <f>+K48/K46*100</f>
        <v>99.13111511792026</v>
      </c>
      <c r="L50" s="106">
        <f>+L48/L46*100</f>
        <v>99.99995757757787</v>
      </c>
      <c r="M50" s="106"/>
      <c r="N50" s="106">
        <f>+N48/N46*100</f>
        <v>100</v>
      </c>
      <c r="O50" s="106">
        <f>+O48/O46*100</f>
        <v>99.29111748194558</v>
      </c>
      <c r="P50" s="106"/>
      <c r="Q50" s="106"/>
      <c r="R50" s="106"/>
      <c r="S50" s="106"/>
      <c r="T50" s="106">
        <f>+T48/T46*100</f>
        <v>99.29111748194558</v>
      </c>
      <c r="U50" s="82"/>
      <c r="V50" s="83"/>
      <c r="W50" s="10"/>
    </row>
    <row r="51" spans="1:23" ht="27">
      <c r="A51" s="18"/>
      <c r="B51" s="73"/>
      <c r="C51" s="73"/>
      <c r="D51" s="74"/>
      <c r="E51" s="75"/>
      <c r="F51" s="73"/>
      <c r="G51" s="73"/>
      <c r="H51" s="71"/>
      <c r="I51" s="99"/>
      <c r="J51" s="76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2"/>
      <c r="V51" s="83"/>
      <c r="W51" s="10"/>
    </row>
    <row r="52" spans="1:23" ht="54">
      <c r="A52" s="18"/>
      <c r="B52" s="73"/>
      <c r="C52" s="73"/>
      <c r="D52" s="74"/>
      <c r="E52" s="75"/>
      <c r="F52" s="103" t="s">
        <v>54</v>
      </c>
      <c r="G52" s="73"/>
      <c r="H52" s="71"/>
      <c r="I52" s="99" t="s">
        <v>43</v>
      </c>
      <c r="J52" s="76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2"/>
      <c r="V52" s="83"/>
      <c r="W52" s="10"/>
    </row>
    <row r="53" spans="1:23" ht="27">
      <c r="A53" s="18"/>
      <c r="B53" s="73"/>
      <c r="C53" s="73"/>
      <c r="D53" s="74"/>
      <c r="E53" s="75"/>
      <c r="F53" s="73"/>
      <c r="G53" s="73" t="s">
        <v>61</v>
      </c>
      <c r="H53" s="71"/>
      <c r="I53" s="99" t="s">
        <v>36</v>
      </c>
      <c r="J53" s="76"/>
      <c r="K53" s="81">
        <v>21925046</v>
      </c>
      <c r="L53" s="81">
        <v>3690402</v>
      </c>
      <c r="M53" s="81"/>
      <c r="N53" s="81">
        <v>255252</v>
      </c>
      <c r="O53" s="81">
        <f>SUM(K53:N53)</f>
        <v>25870700</v>
      </c>
      <c r="P53" s="81"/>
      <c r="Q53" s="81"/>
      <c r="R53" s="81"/>
      <c r="S53" s="81">
        <f>SUM(P53:R53)</f>
        <v>0</v>
      </c>
      <c r="T53" s="81">
        <f>+S53+O53</f>
        <v>25870700</v>
      </c>
      <c r="U53" s="82">
        <f>+O53/T53*100</f>
        <v>100</v>
      </c>
      <c r="V53" s="83">
        <f>+S53/T53*100</f>
        <v>0</v>
      </c>
      <c r="W53" s="10"/>
    </row>
    <row r="54" spans="1:23" ht="27">
      <c r="A54" s="18"/>
      <c r="B54" s="73"/>
      <c r="C54" s="73"/>
      <c r="D54" s="74"/>
      <c r="E54" s="75"/>
      <c r="F54" s="73"/>
      <c r="G54" s="73" t="s">
        <v>61</v>
      </c>
      <c r="H54" s="71"/>
      <c r="I54" s="99" t="s">
        <v>37</v>
      </c>
      <c r="J54" s="76"/>
      <c r="K54" s="81">
        <v>24767838</v>
      </c>
      <c r="L54" s="81">
        <v>4714488</v>
      </c>
      <c r="M54" s="81"/>
      <c r="N54" s="81">
        <v>876160</v>
      </c>
      <c r="O54" s="81">
        <f>SUM(K54:N54)</f>
        <v>30358486</v>
      </c>
      <c r="P54" s="81"/>
      <c r="Q54" s="81"/>
      <c r="R54" s="81"/>
      <c r="S54" s="81">
        <f>SUM(P54:R54)</f>
        <v>0</v>
      </c>
      <c r="T54" s="81">
        <f>+S54+O54</f>
        <v>30358486</v>
      </c>
      <c r="U54" s="82">
        <f>+O54/T54*100</f>
        <v>100</v>
      </c>
      <c r="V54" s="83">
        <f>+S54/T54*100</f>
        <v>0</v>
      </c>
      <c r="W54" s="10"/>
    </row>
    <row r="55" spans="1:23" ht="27">
      <c r="A55" s="18"/>
      <c r="B55" s="73"/>
      <c r="C55" s="73"/>
      <c r="D55" s="74"/>
      <c r="E55" s="75"/>
      <c r="F55" s="73"/>
      <c r="G55" s="73" t="s">
        <v>61</v>
      </c>
      <c r="H55" s="71"/>
      <c r="I55" s="99" t="s">
        <v>38</v>
      </c>
      <c r="J55" s="76"/>
      <c r="K55" s="81">
        <v>24552634</v>
      </c>
      <c r="L55" s="81">
        <v>7709332</v>
      </c>
      <c r="M55" s="81"/>
      <c r="N55" s="81">
        <v>876160</v>
      </c>
      <c r="O55" s="81">
        <f>SUM(K55:N55)</f>
        <v>33138126</v>
      </c>
      <c r="P55" s="81"/>
      <c r="Q55" s="81"/>
      <c r="R55" s="81"/>
      <c r="S55" s="81">
        <f>SUM(P55:R55)</f>
        <v>0</v>
      </c>
      <c r="T55" s="81">
        <f>+S55+O55</f>
        <v>33138126</v>
      </c>
      <c r="U55" s="82">
        <f>+O55/T55*100</f>
        <v>100</v>
      </c>
      <c r="V55" s="83">
        <f>+S55/T55*100</f>
        <v>0</v>
      </c>
      <c r="W55" s="10"/>
    </row>
    <row r="56" spans="1:23" ht="27">
      <c r="A56" s="18"/>
      <c r="B56" s="73"/>
      <c r="C56" s="73"/>
      <c r="D56" s="74"/>
      <c r="E56" s="75"/>
      <c r="F56" s="73"/>
      <c r="G56" s="73" t="s">
        <v>61</v>
      </c>
      <c r="H56" s="71"/>
      <c r="I56" s="99" t="s">
        <v>39</v>
      </c>
      <c r="J56" s="76"/>
      <c r="K56" s="81">
        <v>24552634</v>
      </c>
      <c r="L56" s="81">
        <v>4714486</v>
      </c>
      <c r="M56" s="81"/>
      <c r="N56" s="81">
        <v>876160</v>
      </c>
      <c r="O56" s="81">
        <f>SUM(K56:N56)</f>
        <v>30143280</v>
      </c>
      <c r="P56" s="81"/>
      <c r="Q56" s="81"/>
      <c r="R56" s="81"/>
      <c r="S56" s="81">
        <f>SUM(P56:R56)</f>
        <v>0</v>
      </c>
      <c r="T56" s="81">
        <f>+S56+O56</f>
        <v>30143280</v>
      </c>
      <c r="U56" s="82">
        <f>+O56/T56*100</f>
        <v>100</v>
      </c>
      <c r="V56" s="83">
        <f>+S56/T56*100</f>
        <v>0</v>
      </c>
      <c r="W56" s="10"/>
    </row>
    <row r="57" spans="1:23" ht="27">
      <c r="A57" s="18"/>
      <c r="B57" s="73"/>
      <c r="C57" s="73"/>
      <c r="D57" s="74"/>
      <c r="E57" s="75"/>
      <c r="F57" s="73"/>
      <c r="G57" s="73" t="s">
        <v>61</v>
      </c>
      <c r="H57" s="71"/>
      <c r="I57" s="99" t="s">
        <v>33</v>
      </c>
      <c r="J57" s="76"/>
      <c r="K57" s="106">
        <f>+K56/K53*100</f>
        <v>111.9844127122926</v>
      </c>
      <c r="L57" s="106">
        <f>+L56/L53*100</f>
        <v>127.7499307663501</v>
      </c>
      <c r="M57" s="106"/>
      <c r="N57" s="106">
        <f>+N56/N53*100</f>
        <v>343.25294219046276</v>
      </c>
      <c r="O57" s="106">
        <f>+O56/O53*100</f>
        <v>116.51513101694195</v>
      </c>
      <c r="P57" s="106"/>
      <c r="Q57" s="106"/>
      <c r="R57" s="106"/>
      <c r="S57" s="106"/>
      <c r="T57" s="106">
        <f>+T56/T53*100</f>
        <v>116.51513101694195</v>
      </c>
      <c r="U57" s="82"/>
      <c r="V57" s="83"/>
      <c r="W57" s="10"/>
    </row>
    <row r="58" spans="1:23" ht="27">
      <c r="A58" s="18"/>
      <c r="B58" s="73"/>
      <c r="C58" s="73"/>
      <c r="D58" s="74"/>
      <c r="E58" s="75"/>
      <c r="F58" s="73"/>
      <c r="G58" s="73" t="s">
        <v>61</v>
      </c>
      <c r="H58" s="71"/>
      <c r="I58" s="99" t="s">
        <v>34</v>
      </c>
      <c r="J58" s="76"/>
      <c r="K58" s="106">
        <f>+K56/K54*100</f>
        <v>99.13111511792026</v>
      </c>
      <c r="L58" s="106">
        <f>+L56/L54*100</f>
        <v>99.99995757757787</v>
      </c>
      <c r="M58" s="106"/>
      <c r="N58" s="106">
        <f>+N56/N54*100</f>
        <v>100</v>
      </c>
      <c r="O58" s="106">
        <f>+O56/O54*100</f>
        <v>99.29111748194558</v>
      </c>
      <c r="P58" s="106"/>
      <c r="Q58" s="106"/>
      <c r="R58" s="106"/>
      <c r="S58" s="106"/>
      <c r="T58" s="106">
        <f>+T56/T54*100</f>
        <v>99.29111748194558</v>
      </c>
      <c r="U58" s="82"/>
      <c r="V58" s="83"/>
      <c r="W58" s="10"/>
    </row>
    <row r="59" spans="1:23" ht="27">
      <c r="A59" s="18"/>
      <c r="B59" s="73"/>
      <c r="C59" s="73"/>
      <c r="D59" s="74"/>
      <c r="E59" s="75"/>
      <c r="F59" s="73"/>
      <c r="G59" s="73"/>
      <c r="H59" s="71"/>
      <c r="I59" s="99"/>
      <c r="J59" s="76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2"/>
      <c r="V59" s="83"/>
      <c r="W59" s="10"/>
    </row>
    <row r="60" spans="1:23" ht="27">
      <c r="A60" s="18"/>
      <c r="B60" s="73">
        <v>3</v>
      </c>
      <c r="C60" s="73"/>
      <c r="D60" s="74"/>
      <c r="E60" s="75"/>
      <c r="F60" s="73"/>
      <c r="G60" s="73"/>
      <c r="H60" s="71"/>
      <c r="I60" s="99" t="s">
        <v>44</v>
      </c>
      <c r="J60" s="76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2"/>
      <c r="V60" s="83"/>
      <c r="W60" s="10"/>
    </row>
    <row r="61" spans="1:23" ht="27">
      <c r="A61" s="18"/>
      <c r="B61" s="73"/>
      <c r="C61" s="73"/>
      <c r="D61" s="74"/>
      <c r="E61" s="75"/>
      <c r="F61" s="73"/>
      <c r="G61" s="73"/>
      <c r="H61" s="71"/>
      <c r="I61" s="99" t="s">
        <v>36</v>
      </c>
      <c r="J61" s="76"/>
      <c r="K61" s="81">
        <f aca="true" t="shared" si="7" ref="K61:L64">+K69</f>
        <v>312624011</v>
      </c>
      <c r="L61" s="81">
        <f t="shared" si="7"/>
        <v>547383444</v>
      </c>
      <c r="M61" s="81"/>
      <c r="N61" s="81">
        <f aca="true" t="shared" si="8" ref="N61:P64">+N69</f>
        <v>24927340</v>
      </c>
      <c r="O61" s="81">
        <f>SUM(K61:N61)</f>
        <v>884934795</v>
      </c>
      <c r="P61" s="81">
        <f t="shared" si="8"/>
        <v>1644470073</v>
      </c>
      <c r="Q61" s="81"/>
      <c r="R61" s="81">
        <f>+R69</f>
        <v>834037990</v>
      </c>
      <c r="S61" s="81">
        <f>SUM(P61:R61)</f>
        <v>2478508063</v>
      </c>
      <c r="T61" s="81">
        <f>+S61+O61</f>
        <v>3363442858</v>
      </c>
      <c r="U61" s="82">
        <f>+O61/T61*100</f>
        <v>26.310385886151423</v>
      </c>
      <c r="V61" s="83">
        <f>+S61/T61*100</f>
        <v>73.68961411384858</v>
      </c>
      <c r="W61" s="10"/>
    </row>
    <row r="62" spans="1:23" ht="27">
      <c r="A62" s="18"/>
      <c r="B62" s="73"/>
      <c r="C62" s="73"/>
      <c r="D62" s="74"/>
      <c r="E62" s="75"/>
      <c r="F62" s="73"/>
      <c r="G62" s="73"/>
      <c r="H62" s="71"/>
      <c r="I62" s="99" t="s">
        <v>37</v>
      </c>
      <c r="J62" s="76"/>
      <c r="K62" s="81">
        <f t="shared" si="7"/>
        <v>319966953</v>
      </c>
      <c r="L62" s="81">
        <f t="shared" si="7"/>
        <v>500168080</v>
      </c>
      <c r="M62" s="81"/>
      <c r="N62" s="81">
        <f t="shared" si="8"/>
        <v>23396186</v>
      </c>
      <c r="O62" s="81">
        <f>SUM(K62:N62)</f>
        <v>843531219</v>
      </c>
      <c r="P62" s="81">
        <f t="shared" si="8"/>
        <v>853687402</v>
      </c>
      <c r="Q62" s="81"/>
      <c r="R62" s="81">
        <f>+R70</f>
        <v>2792375939</v>
      </c>
      <c r="S62" s="81">
        <f>SUM(P62:R62)</f>
        <v>3646063341</v>
      </c>
      <c r="T62" s="81">
        <f>+S62+O62</f>
        <v>4489594560</v>
      </c>
      <c r="U62" s="82">
        <f>+O62/T62*100</f>
        <v>18.788583417207278</v>
      </c>
      <c r="V62" s="83">
        <f>+S62/T62*100</f>
        <v>81.21141658279272</v>
      </c>
      <c r="W62" s="10"/>
    </row>
    <row r="63" spans="1:23" ht="27">
      <c r="A63" s="18"/>
      <c r="B63" s="73"/>
      <c r="C63" s="73"/>
      <c r="D63" s="74"/>
      <c r="E63" s="75"/>
      <c r="F63" s="73"/>
      <c r="G63" s="73"/>
      <c r="H63" s="71"/>
      <c r="I63" s="99" t="s">
        <v>38</v>
      </c>
      <c r="J63" s="76"/>
      <c r="K63" s="81">
        <f t="shared" si="7"/>
        <v>286951686</v>
      </c>
      <c r="L63" s="81">
        <f t="shared" si="7"/>
        <v>524504404</v>
      </c>
      <c r="M63" s="81"/>
      <c r="N63" s="81">
        <f t="shared" si="8"/>
        <v>23396186</v>
      </c>
      <c r="O63" s="81">
        <f>SUM(K63:N63)</f>
        <v>834852276</v>
      </c>
      <c r="P63" s="81">
        <f t="shared" si="8"/>
        <v>774129359</v>
      </c>
      <c r="Q63" s="81"/>
      <c r="R63" s="81">
        <f>+R71</f>
        <v>2670076965</v>
      </c>
      <c r="S63" s="81">
        <f>SUM(P63:R63)</f>
        <v>3444206324</v>
      </c>
      <c r="T63" s="81">
        <f>+S63+O63</f>
        <v>4279058600</v>
      </c>
      <c r="U63" s="82">
        <f>+O63/T63*100</f>
        <v>19.51018562821271</v>
      </c>
      <c r="V63" s="83">
        <f>+S63/T63*100</f>
        <v>80.48981437178729</v>
      </c>
      <c r="W63" s="10"/>
    </row>
    <row r="64" spans="1:23" ht="27">
      <c r="A64" s="18"/>
      <c r="B64" s="73"/>
      <c r="C64" s="73"/>
      <c r="D64" s="74"/>
      <c r="E64" s="75"/>
      <c r="F64" s="73"/>
      <c r="G64" s="73"/>
      <c r="H64" s="71"/>
      <c r="I64" s="99" t="s">
        <v>39</v>
      </c>
      <c r="J64" s="76"/>
      <c r="K64" s="81">
        <f t="shared" si="7"/>
        <v>317663274</v>
      </c>
      <c r="L64" s="81">
        <f t="shared" si="7"/>
        <v>475320170</v>
      </c>
      <c r="M64" s="81"/>
      <c r="N64" s="81">
        <f t="shared" si="8"/>
        <v>23396186</v>
      </c>
      <c r="O64" s="81">
        <f>SUM(K64:N64)</f>
        <v>816379630</v>
      </c>
      <c r="P64" s="81">
        <f t="shared" si="8"/>
        <v>744833779</v>
      </c>
      <c r="Q64" s="81"/>
      <c r="R64" s="81">
        <f>+R72</f>
        <v>2597173474</v>
      </c>
      <c r="S64" s="81">
        <f>SUM(P64:R64)</f>
        <v>3342007253</v>
      </c>
      <c r="T64" s="81">
        <f>+S64+O64</f>
        <v>4158386883</v>
      </c>
      <c r="U64" s="82">
        <f>+O64/T64*100</f>
        <v>19.63212305563633</v>
      </c>
      <c r="V64" s="83">
        <f>+S64/T64*100</f>
        <v>80.36787694436367</v>
      </c>
      <c r="W64" s="10"/>
    </row>
    <row r="65" spans="1:23" ht="27">
      <c r="A65" s="18"/>
      <c r="B65" s="73"/>
      <c r="C65" s="73"/>
      <c r="D65" s="74"/>
      <c r="E65" s="75"/>
      <c r="F65" s="73"/>
      <c r="G65" s="73"/>
      <c r="H65" s="71"/>
      <c r="I65" s="99" t="s">
        <v>33</v>
      </c>
      <c r="J65" s="76"/>
      <c r="K65" s="106">
        <f>+K64/K61*100</f>
        <v>101.61192449162198</v>
      </c>
      <c r="L65" s="106">
        <f>+L64/L61*100</f>
        <v>86.83495549785025</v>
      </c>
      <c r="M65" s="106"/>
      <c r="N65" s="106">
        <f>+N64/N61*100</f>
        <v>93.85753152963774</v>
      </c>
      <c r="O65" s="106">
        <f>+O64/O61*100</f>
        <v>92.25308289522054</v>
      </c>
      <c r="P65" s="106">
        <f>+P64/P61*100</f>
        <v>45.29324012818323</v>
      </c>
      <c r="Q65" s="106"/>
      <c r="R65" s="106">
        <f>+R64/R61*100</f>
        <v>311.39750288832767</v>
      </c>
      <c r="S65" s="106">
        <f>+S64/S61*100</f>
        <v>134.83947471830356</v>
      </c>
      <c r="T65" s="106">
        <f>+T64/T61*100</f>
        <v>123.63483069466197</v>
      </c>
      <c r="U65" s="82"/>
      <c r="V65" s="83"/>
      <c r="W65" s="10"/>
    </row>
    <row r="66" spans="1:23" ht="27">
      <c r="A66" s="18"/>
      <c r="B66" s="73"/>
      <c r="C66" s="73"/>
      <c r="D66" s="74"/>
      <c r="E66" s="75"/>
      <c r="F66" s="73"/>
      <c r="G66" s="73"/>
      <c r="H66" s="71"/>
      <c r="I66" s="99" t="s">
        <v>34</v>
      </c>
      <c r="J66" s="76"/>
      <c r="K66" s="106">
        <f>+K64/K62*100</f>
        <v>99.28002595943089</v>
      </c>
      <c r="L66" s="106">
        <f>+L64/L62*100</f>
        <v>95.03208801329345</v>
      </c>
      <c r="M66" s="106"/>
      <c r="N66" s="106">
        <f aca="true" t="shared" si="9" ref="N66:T66">+N64/N62*100</f>
        <v>100</v>
      </c>
      <c r="O66" s="106">
        <f t="shared" si="9"/>
        <v>96.78119927414328</v>
      </c>
      <c r="P66" s="106">
        <f t="shared" si="9"/>
        <v>87.24900675059979</v>
      </c>
      <c r="Q66" s="106"/>
      <c r="R66" s="106">
        <f t="shared" si="9"/>
        <v>93.00944896875507</v>
      </c>
      <c r="S66" s="106">
        <f t="shared" si="9"/>
        <v>91.66070198010858</v>
      </c>
      <c r="T66" s="106">
        <f t="shared" si="9"/>
        <v>92.62277088557414</v>
      </c>
      <c r="U66" s="82"/>
      <c r="V66" s="83"/>
      <c r="W66" s="10"/>
    </row>
    <row r="67" spans="1:23" ht="27">
      <c r="A67" s="18"/>
      <c r="B67" s="73"/>
      <c r="C67" s="73"/>
      <c r="D67" s="74"/>
      <c r="E67" s="75"/>
      <c r="F67" s="73"/>
      <c r="G67" s="73"/>
      <c r="H67" s="71"/>
      <c r="I67" s="99"/>
      <c r="J67" s="76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2"/>
      <c r="V67" s="83"/>
      <c r="W67" s="10"/>
    </row>
    <row r="68" spans="1:23" ht="27">
      <c r="A68" s="18"/>
      <c r="B68" s="73"/>
      <c r="C68" s="73">
        <v>7</v>
      </c>
      <c r="D68" s="74"/>
      <c r="E68" s="75"/>
      <c r="F68" s="73"/>
      <c r="G68" s="73"/>
      <c r="H68" s="71"/>
      <c r="I68" s="99" t="s">
        <v>45</v>
      </c>
      <c r="J68" s="76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2"/>
      <c r="V68" s="83"/>
      <c r="W68" s="10"/>
    </row>
    <row r="69" spans="1:23" ht="27">
      <c r="A69" s="18"/>
      <c r="B69" s="73"/>
      <c r="C69" s="73"/>
      <c r="D69" s="74"/>
      <c r="E69" s="75"/>
      <c r="F69" s="73"/>
      <c r="G69" s="73"/>
      <c r="H69" s="71"/>
      <c r="I69" s="99" t="s">
        <v>36</v>
      </c>
      <c r="J69" s="76"/>
      <c r="K69" s="81">
        <f aca="true" t="shared" si="10" ref="K69:L72">+K77</f>
        <v>312624011</v>
      </c>
      <c r="L69" s="81">
        <f t="shared" si="10"/>
        <v>547383444</v>
      </c>
      <c r="M69" s="81"/>
      <c r="N69" s="81">
        <f aca="true" t="shared" si="11" ref="N69:P72">+N77</f>
        <v>24927340</v>
      </c>
      <c r="O69" s="81">
        <f>SUM(K69:N69)</f>
        <v>884934795</v>
      </c>
      <c r="P69" s="81">
        <f t="shared" si="11"/>
        <v>1644470073</v>
      </c>
      <c r="Q69" s="81"/>
      <c r="R69" s="81">
        <f>+R77</f>
        <v>834037990</v>
      </c>
      <c r="S69" s="81">
        <f>SUM(P69:R69)</f>
        <v>2478508063</v>
      </c>
      <c r="T69" s="81">
        <f>+S69+O69</f>
        <v>3363442858</v>
      </c>
      <c r="U69" s="82">
        <f>+O69/T69*100</f>
        <v>26.310385886151423</v>
      </c>
      <c r="V69" s="83">
        <f>+S69/T69*100</f>
        <v>73.68961411384858</v>
      </c>
      <c r="W69" s="10"/>
    </row>
    <row r="70" spans="1:23" ht="27">
      <c r="A70" s="18"/>
      <c r="B70" s="73"/>
      <c r="C70" s="73"/>
      <c r="D70" s="74"/>
      <c r="E70" s="75"/>
      <c r="F70" s="73"/>
      <c r="G70" s="73"/>
      <c r="H70" s="71"/>
      <c r="I70" s="99" t="s">
        <v>37</v>
      </c>
      <c r="J70" s="76"/>
      <c r="K70" s="81">
        <f t="shared" si="10"/>
        <v>319966953</v>
      </c>
      <c r="L70" s="81">
        <f t="shared" si="10"/>
        <v>500168080</v>
      </c>
      <c r="M70" s="81"/>
      <c r="N70" s="81">
        <f t="shared" si="11"/>
        <v>23396186</v>
      </c>
      <c r="O70" s="81">
        <f>SUM(K70:N70)</f>
        <v>843531219</v>
      </c>
      <c r="P70" s="81">
        <f t="shared" si="11"/>
        <v>853687402</v>
      </c>
      <c r="Q70" s="81"/>
      <c r="R70" s="81">
        <f>+R78</f>
        <v>2792375939</v>
      </c>
      <c r="S70" s="81">
        <f>SUM(P70:R70)</f>
        <v>3646063341</v>
      </c>
      <c r="T70" s="81">
        <f>+S70+O70</f>
        <v>4489594560</v>
      </c>
      <c r="U70" s="82">
        <f>+O70/T70*100</f>
        <v>18.788583417207278</v>
      </c>
      <c r="V70" s="83">
        <f>+S70/T70*100</f>
        <v>81.21141658279272</v>
      </c>
      <c r="W70" s="10"/>
    </row>
    <row r="71" spans="1:23" ht="27">
      <c r="A71" s="18"/>
      <c r="B71" s="73"/>
      <c r="C71" s="73"/>
      <c r="D71" s="74"/>
      <c r="E71" s="75"/>
      <c r="F71" s="73"/>
      <c r="G71" s="73"/>
      <c r="H71" s="71"/>
      <c r="I71" s="99" t="s">
        <v>38</v>
      </c>
      <c r="J71" s="76"/>
      <c r="K71" s="81">
        <f t="shared" si="10"/>
        <v>286951686</v>
      </c>
      <c r="L71" s="81">
        <f t="shared" si="10"/>
        <v>524504404</v>
      </c>
      <c r="M71" s="81"/>
      <c r="N71" s="81">
        <f t="shared" si="11"/>
        <v>23396186</v>
      </c>
      <c r="O71" s="81">
        <f>SUM(K71:N71)</f>
        <v>834852276</v>
      </c>
      <c r="P71" s="81">
        <f t="shared" si="11"/>
        <v>774129359</v>
      </c>
      <c r="Q71" s="81"/>
      <c r="R71" s="81">
        <f>+R79</f>
        <v>2670076965</v>
      </c>
      <c r="S71" s="81">
        <f>SUM(P71:R71)</f>
        <v>3444206324</v>
      </c>
      <c r="T71" s="81">
        <f>+S71+O71</f>
        <v>4279058600</v>
      </c>
      <c r="U71" s="82">
        <f>+O71/T71*100</f>
        <v>19.51018562821271</v>
      </c>
      <c r="V71" s="83">
        <f>+S71/T71*100</f>
        <v>80.48981437178729</v>
      </c>
      <c r="W71" s="10"/>
    </row>
    <row r="72" spans="1:23" ht="27">
      <c r="A72" s="18"/>
      <c r="B72" s="73"/>
      <c r="C72" s="73"/>
      <c r="D72" s="74"/>
      <c r="E72" s="75"/>
      <c r="F72" s="73"/>
      <c r="G72" s="73"/>
      <c r="H72" s="71"/>
      <c r="I72" s="99" t="s">
        <v>39</v>
      </c>
      <c r="J72" s="76"/>
      <c r="K72" s="81">
        <f t="shared" si="10"/>
        <v>317663274</v>
      </c>
      <c r="L72" s="81">
        <f t="shared" si="10"/>
        <v>475320170</v>
      </c>
      <c r="M72" s="81"/>
      <c r="N72" s="81">
        <f t="shared" si="11"/>
        <v>23396186</v>
      </c>
      <c r="O72" s="81">
        <f>SUM(K72:N72)</f>
        <v>816379630</v>
      </c>
      <c r="P72" s="81">
        <f t="shared" si="11"/>
        <v>744833779</v>
      </c>
      <c r="Q72" s="81"/>
      <c r="R72" s="81">
        <f>+R80</f>
        <v>2597173474</v>
      </c>
      <c r="S72" s="81">
        <f>SUM(P72:R72)</f>
        <v>3342007253</v>
      </c>
      <c r="T72" s="81">
        <f>+S72+O72</f>
        <v>4158386883</v>
      </c>
      <c r="U72" s="82">
        <f>+O72/T72*100</f>
        <v>19.63212305563633</v>
      </c>
      <c r="V72" s="83">
        <f>+S72/T72*100</f>
        <v>80.36787694436367</v>
      </c>
      <c r="W72" s="10"/>
    </row>
    <row r="73" spans="1:23" ht="27">
      <c r="A73" s="18"/>
      <c r="B73" s="73"/>
      <c r="C73" s="73"/>
      <c r="D73" s="74"/>
      <c r="E73" s="75"/>
      <c r="F73" s="73"/>
      <c r="G73" s="73"/>
      <c r="H73" s="71"/>
      <c r="I73" s="99" t="s">
        <v>33</v>
      </c>
      <c r="J73" s="76"/>
      <c r="K73" s="106">
        <f>+K72/K69*100</f>
        <v>101.61192449162198</v>
      </c>
      <c r="L73" s="106">
        <f>+L72/L69*100</f>
        <v>86.83495549785025</v>
      </c>
      <c r="M73" s="106"/>
      <c r="N73" s="106">
        <f>+N72/N69*100</f>
        <v>93.85753152963774</v>
      </c>
      <c r="O73" s="106">
        <f>+O72/O69*100</f>
        <v>92.25308289522054</v>
      </c>
      <c r="P73" s="106">
        <f>+P72/P69*100</f>
        <v>45.29324012818323</v>
      </c>
      <c r="Q73" s="106"/>
      <c r="R73" s="106">
        <f>+R72/R69*100</f>
        <v>311.39750288832767</v>
      </c>
      <c r="S73" s="106">
        <f>+S72/S69*100</f>
        <v>134.83947471830356</v>
      </c>
      <c r="T73" s="106">
        <f>+T72/T69*100</f>
        <v>123.63483069466197</v>
      </c>
      <c r="U73" s="82"/>
      <c r="V73" s="83"/>
      <c r="W73" s="10"/>
    </row>
    <row r="74" spans="1:23" ht="27">
      <c r="A74" s="18"/>
      <c r="B74" s="73"/>
      <c r="C74" s="73"/>
      <c r="D74" s="74"/>
      <c r="E74" s="75"/>
      <c r="F74" s="73"/>
      <c r="G74" s="73"/>
      <c r="H74" s="71"/>
      <c r="I74" s="99" t="s">
        <v>34</v>
      </c>
      <c r="J74" s="76"/>
      <c r="K74" s="106">
        <f>+K72/K70*100</f>
        <v>99.28002595943089</v>
      </c>
      <c r="L74" s="106">
        <f>+L72/L70*100</f>
        <v>95.03208801329345</v>
      </c>
      <c r="M74" s="106"/>
      <c r="N74" s="106">
        <f>+N72/N70*100</f>
        <v>100</v>
      </c>
      <c r="O74" s="106">
        <f>+O72/O70*100</f>
        <v>96.78119927414328</v>
      </c>
      <c r="P74" s="106">
        <f>+P72/P70*100</f>
        <v>87.24900675059979</v>
      </c>
      <c r="Q74" s="106"/>
      <c r="R74" s="106">
        <f>+R72/R70*100</f>
        <v>93.00944896875507</v>
      </c>
      <c r="S74" s="106">
        <f>+S72/S70*100</f>
        <v>91.66070198010858</v>
      </c>
      <c r="T74" s="106">
        <f>+T72/T70*100</f>
        <v>92.62277088557414</v>
      </c>
      <c r="U74" s="82"/>
      <c r="V74" s="83"/>
      <c r="W74" s="10"/>
    </row>
    <row r="75" spans="1:23" ht="27">
      <c r="A75" s="18"/>
      <c r="B75" s="73"/>
      <c r="C75" s="73"/>
      <c r="D75" s="74"/>
      <c r="E75" s="75"/>
      <c r="F75" s="73"/>
      <c r="G75" s="73"/>
      <c r="H75" s="71"/>
      <c r="I75" s="99"/>
      <c r="J75" s="76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2"/>
      <c r="V75" s="83"/>
      <c r="W75" s="10"/>
    </row>
    <row r="76" spans="1:23" ht="27">
      <c r="A76" s="18"/>
      <c r="B76" s="73"/>
      <c r="C76" s="73"/>
      <c r="D76" s="74"/>
      <c r="E76" s="75"/>
      <c r="F76" s="73"/>
      <c r="G76" s="73"/>
      <c r="H76" s="71"/>
      <c r="I76" s="99" t="s">
        <v>45</v>
      </c>
      <c r="J76" s="76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2"/>
      <c r="V76" s="83"/>
      <c r="W76" s="10"/>
    </row>
    <row r="77" spans="1:23" ht="27">
      <c r="A77" s="18"/>
      <c r="B77" s="73"/>
      <c r="C77" s="73"/>
      <c r="D77" s="74">
        <v>1</v>
      </c>
      <c r="E77" s="75"/>
      <c r="F77" s="73"/>
      <c r="G77" s="73"/>
      <c r="H77" s="71"/>
      <c r="I77" s="99" t="s">
        <v>36</v>
      </c>
      <c r="J77" s="76"/>
      <c r="K77" s="81">
        <f aca="true" t="shared" si="12" ref="K77:L80">+K85+K109</f>
        <v>312624011</v>
      </c>
      <c r="L77" s="81">
        <f t="shared" si="12"/>
        <v>547383444</v>
      </c>
      <c r="M77" s="81"/>
      <c r="N77" s="81">
        <f>+N85+N109</f>
        <v>24927340</v>
      </c>
      <c r="O77" s="81">
        <f>SUM(K77:N77)</f>
        <v>884934795</v>
      </c>
      <c r="P77" s="81">
        <f>+P85+P125+P133+P141+P109</f>
        <v>1644470073</v>
      </c>
      <c r="Q77" s="81"/>
      <c r="R77" s="81">
        <f>+R85+R125+R133+R141+R109</f>
        <v>834037990</v>
      </c>
      <c r="S77" s="81">
        <f>SUM(P77:R77)</f>
        <v>2478508063</v>
      </c>
      <c r="T77" s="81">
        <f>+S77+O77</f>
        <v>3363442858</v>
      </c>
      <c r="U77" s="82">
        <f>+O77/T77*100</f>
        <v>26.310385886151423</v>
      </c>
      <c r="V77" s="83">
        <f>+S77/T77*100</f>
        <v>73.68961411384858</v>
      </c>
      <c r="W77" s="10"/>
    </row>
    <row r="78" spans="1:23" ht="27">
      <c r="A78" s="18"/>
      <c r="B78" s="73"/>
      <c r="C78" s="73"/>
      <c r="D78" s="74"/>
      <c r="E78" s="75"/>
      <c r="F78" s="73"/>
      <c r="G78" s="73"/>
      <c r="H78" s="71"/>
      <c r="I78" s="99" t="s">
        <v>37</v>
      </c>
      <c r="J78" s="76"/>
      <c r="K78" s="81">
        <f t="shared" si="12"/>
        <v>319966953</v>
      </c>
      <c r="L78" s="81">
        <f t="shared" si="12"/>
        <v>500168080</v>
      </c>
      <c r="M78" s="81"/>
      <c r="N78" s="81">
        <f>+N86+N110</f>
        <v>23396186</v>
      </c>
      <c r="O78" s="81">
        <f>SUM(K78:N78)</f>
        <v>843531219</v>
      </c>
      <c r="P78" s="81">
        <f>+P86+P126+P134+P142+P110</f>
        <v>853687402</v>
      </c>
      <c r="Q78" s="81"/>
      <c r="R78" s="81">
        <f>+R86+R126+R134+R142+R110</f>
        <v>2792375939</v>
      </c>
      <c r="S78" s="81">
        <f>SUM(P78:R78)</f>
        <v>3646063341</v>
      </c>
      <c r="T78" s="81">
        <f>+S78+O78</f>
        <v>4489594560</v>
      </c>
      <c r="U78" s="82">
        <f>+O78/T78*100</f>
        <v>18.788583417207278</v>
      </c>
      <c r="V78" s="83">
        <f>+S78/T78*100</f>
        <v>81.21141658279272</v>
      </c>
      <c r="W78" s="10"/>
    </row>
    <row r="79" spans="1:23" ht="27">
      <c r="A79" s="18"/>
      <c r="B79" s="73"/>
      <c r="C79" s="73"/>
      <c r="D79" s="74"/>
      <c r="E79" s="75"/>
      <c r="F79" s="73"/>
      <c r="G79" s="73"/>
      <c r="H79" s="71"/>
      <c r="I79" s="99" t="s">
        <v>38</v>
      </c>
      <c r="J79" s="76"/>
      <c r="K79" s="81">
        <f t="shared" si="12"/>
        <v>286951686</v>
      </c>
      <c r="L79" s="81">
        <f t="shared" si="12"/>
        <v>524504404</v>
      </c>
      <c r="M79" s="81"/>
      <c r="N79" s="81">
        <f>+N87+N111</f>
        <v>23396186</v>
      </c>
      <c r="O79" s="81">
        <f>SUM(K79:N79)</f>
        <v>834852276</v>
      </c>
      <c r="P79" s="81">
        <f>+P87+P127+P135+P143+P111</f>
        <v>774129359</v>
      </c>
      <c r="Q79" s="81"/>
      <c r="R79" s="81">
        <f>+R87+R127+R135+R143+R111</f>
        <v>2670076965</v>
      </c>
      <c r="S79" s="81">
        <f>SUM(P79:R79)</f>
        <v>3444206324</v>
      </c>
      <c r="T79" s="81">
        <f>+S79+O79</f>
        <v>4279058600</v>
      </c>
      <c r="U79" s="82">
        <f>+O79/T79*100</f>
        <v>19.51018562821271</v>
      </c>
      <c r="V79" s="83">
        <f>+S79/T79*100</f>
        <v>80.48981437178729</v>
      </c>
      <c r="W79" s="10"/>
    </row>
    <row r="80" spans="1:23" ht="27">
      <c r="A80" s="18"/>
      <c r="B80" s="73"/>
      <c r="C80" s="73"/>
      <c r="D80" s="74"/>
      <c r="E80" s="75"/>
      <c r="F80" s="73"/>
      <c r="G80" s="73"/>
      <c r="H80" s="71"/>
      <c r="I80" s="99" t="s">
        <v>39</v>
      </c>
      <c r="J80" s="76"/>
      <c r="K80" s="81">
        <f t="shared" si="12"/>
        <v>317663274</v>
      </c>
      <c r="L80" s="81">
        <f t="shared" si="12"/>
        <v>475320170</v>
      </c>
      <c r="M80" s="81"/>
      <c r="N80" s="81">
        <f>+N88+N112</f>
        <v>23396186</v>
      </c>
      <c r="O80" s="81">
        <f>SUM(K80:N80)</f>
        <v>816379630</v>
      </c>
      <c r="P80" s="81">
        <f>+P88+P128+P136+P144+P112</f>
        <v>744833779</v>
      </c>
      <c r="Q80" s="81"/>
      <c r="R80" s="81">
        <f>+R88+R128+R136+R144+R112</f>
        <v>2597173474</v>
      </c>
      <c r="S80" s="81">
        <f>SUM(P80:R80)</f>
        <v>3342007253</v>
      </c>
      <c r="T80" s="81">
        <f>+S80+O80</f>
        <v>4158386883</v>
      </c>
      <c r="U80" s="82">
        <f>+O80/T80*100</f>
        <v>19.63212305563633</v>
      </c>
      <c r="V80" s="83">
        <f>+S80/T80*100</f>
        <v>80.36787694436367</v>
      </c>
      <c r="W80" s="10"/>
    </row>
    <row r="81" spans="1:23" ht="27">
      <c r="A81" s="18"/>
      <c r="B81" s="73"/>
      <c r="C81" s="73"/>
      <c r="D81" s="74"/>
      <c r="E81" s="75"/>
      <c r="F81" s="73"/>
      <c r="G81" s="73"/>
      <c r="H81" s="71"/>
      <c r="I81" s="99" t="s">
        <v>33</v>
      </c>
      <c r="J81" s="76"/>
      <c r="K81" s="106">
        <f>+K80/K77*100</f>
        <v>101.61192449162198</v>
      </c>
      <c r="L81" s="106">
        <f>+L80/L77*100</f>
        <v>86.83495549785025</v>
      </c>
      <c r="M81" s="106"/>
      <c r="N81" s="106">
        <f>+N80/N77*100</f>
        <v>93.85753152963774</v>
      </c>
      <c r="O81" s="106">
        <f>+O80/O77*100</f>
        <v>92.25308289522054</v>
      </c>
      <c r="P81" s="106">
        <f>+P80/P77*100</f>
        <v>45.29324012818323</v>
      </c>
      <c r="Q81" s="106"/>
      <c r="R81" s="106">
        <f>+R80/R77*100</f>
        <v>311.39750288832767</v>
      </c>
      <c r="S81" s="106">
        <f>+S80/S77*100</f>
        <v>134.83947471830356</v>
      </c>
      <c r="T81" s="106">
        <f>+T80/T77*100</f>
        <v>123.63483069466197</v>
      </c>
      <c r="U81" s="82"/>
      <c r="V81" s="83"/>
      <c r="W81" s="10"/>
    </row>
    <row r="82" spans="1:23" ht="27">
      <c r="A82" s="18"/>
      <c r="B82" s="73"/>
      <c r="C82" s="73"/>
      <c r="D82" s="74"/>
      <c r="E82" s="75"/>
      <c r="F82" s="73"/>
      <c r="G82" s="73"/>
      <c r="H82" s="71"/>
      <c r="I82" s="99" t="s">
        <v>34</v>
      </c>
      <c r="J82" s="76"/>
      <c r="K82" s="106">
        <f>+K80/K78*100</f>
        <v>99.28002595943089</v>
      </c>
      <c r="L82" s="106">
        <f>+L80/L78*100</f>
        <v>95.03208801329345</v>
      </c>
      <c r="M82" s="106"/>
      <c r="N82" s="106">
        <f>+N80/N78*100</f>
        <v>100</v>
      </c>
      <c r="O82" s="106">
        <f>+O80/O78*100</f>
        <v>96.78119927414328</v>
      </c>
      <c r="P82" s="106">
        <f>+P80/P78*100</f>
        <v>87.24900675059979</v>
      </c>
      <c r="Q82" s="106"/>
      <c r="R82" s="106">
        <f>+R80/R78*100</f>
        <v>93.00944896875507</v>
      </c>
      <c r="S82" s="106">
        <f>+S80/S78*100</f>
        <v>91.66070198010858</v>
      </c>
      <c r="T82" s="106">
        <f>+T80/T78*100</f>
        <v>92.62277088557414</v>
      </c>
      <c r="U82" s="82"/>
      <c r="V82" s="83"/>
      <c r="W82" s="10"/>
    </row>
    <row r="83" spans="1:23" ht="27">
      <c r="A83" s="18"/>
      <c r="B83" s="73"/>
      <c r="C83" s="73"/>
      <c r="D83" s="74"/>
      <c r="E83" s="75"/>
      <c r="F83" s="73"/>
      <c r="G83" s="73"/>
      <c r="H83" s="71"/>
      <c r="I83" s="99"/>
      <c r="J83" s="76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2"/>
      <c r="V83" s="83"/>
      <c r="W83" s="10"/>
    </row>
    <row r="84" spans="1:23" ht="43.5" customHeight="1">
      <c r="A84" s="18"/>
      <c r="B84" s="73"/>
      <c r="C84" s="73"/>
      <c r="D84" s="74"/>
      <c r="E84" s="75">
        <v>2</v>
      </c>
      <c r="F84" s="73"/>
      <c r="G84" s="73"/>
      <c r="H84" s="71"/>
      <c r="I84" s="99" t="s">
        <v>46</v>
      </c>
      <c r="J84" s="76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2"/>
      <c r="V84" s="83"/>
      <c r="W84" s="10"/>
    </row>
    <row r="85" spans="1:23" ht="27">
      <c r="A85" s="18"/>
      <c r="B85" s="73"/>
      <c r="C85" s="73"/>
      <c r="D85" s="74"/>
      <c r="E85" s="75"/>
      <c r="F85" s="73"/>
      <c r="G85" s="73"/>
      <c r="H85" s="71"/>
      <c r="I85" s="99" t="s">
        <v>36</v>
      </c>
      <c r="J85" s="76"/>
      <c r="K85" s="81">
        <f aca="true" t="shared" si="13" ref="K85:L88">+K101</f>
        <v>119960768</v>
      </c>
      <c r="L85" s="81">
        <f t="shared" si="13"/>
        <v>28225908</v>
      </c>
      <c r="M85" s="81"/>
      <c r="N85" s="81">
        <f>+N101</f>
        <v>510504</v>
      </c>
      <c r="O85" s="81">
        <f>SUM(K85:N85)</f>
        <v>148697180</v>
      </c>
      <c r="P85" s="81">
        <f>+P93</f>
        <v>8475689</v>
      </c>
      <c r="Q85" s="81"/>
      <c r="R85" s="81"/>
      <c r="S85" s="81">
        <f>SUM(P85:R85)</f>
        <v>8475689</v>
      </c>
      <c r="T85" s="81">
        <f>+S85+O85</f>
        <v>157172869</v>
      </c>
      <c r="U85" s="82">
        <f>+O85/T85*100</f>
        <v>94.60740962869362</v>
      </c>
      <c r="V85" s="83">
        <f>+S85/T85*100</f>
        <v>5.392590371306386</v>
      </c>
      <c r="W85" s="10"/>
    </row>
    <row r="86" spans="1:23" ht="27">
      <c r="A86" s="18"/>
      <c r="B86" s="73"/>
      <c r="C86" s="73"/>
      <c r="D86" s="74"/>
      <c r="E86" s="75"/>
      <c r="F86" s="73"/>
      <c r="G86" s="73"/>
      <c r="H86" s="71"/>
      <c r="I86" s="99" t="s">
        <v>37</v>
      </c>
      <c r="J86" s="76"/>
      <c r="K86" s="81">
        <f t="shared" si="13"/>
        <v>118465089</v>
      </c>
      <c r="L86" s="81">
        <f t="shared" si="13"/>
        <v>38593521</v>
      </c>
      <c r="M86" s="81"/>
      <c r="N86" s="81">
        <f>+N102</f>
        <v>396648</v>
      </c>
      <c r="O86" s="81">
        <f>SUM(K86:N86)</f>
        <v>157455258</v>
      </c>
      <c r="P86" s="81">
        <f>+P94+P102</f>
        <v>8482069</v>
      </c>
      <c r="Q86" s="81"/>
      <c r="R86" s="81"/>
      <c r="S86" s="81">
        <f>SUM(P86:R86)</f>
        <v>8482069</v>
      </c>
      <c r="T86" s="81">
        <f>+S86+O86</f>
        <v>165937327</v>
      </c>
      <c r="U86" s="82">
        <f>+O86/T86*100</f>
        <v>94.88839000040056</v>
      </c>
      <c r="V86" s="83">
        <f>+S86/T86*100</f>
        <v>5.111609999599427</v>
      </c>
      <c r="W86" s="10"/>
    </row>
    <row r="87" spans="1:23" ht="27">
      <c r="A87" s="18"/>
      <c r="B87" s="73"/>
      <c r="C87" s="73"/>
      <c r="D87" s="74"/>
      <c r="E87" s="75"/>
      <c r="F87" s="73"/>
      <c r="G87" s="73"/>
      <c r="H87" s="71"/>
      <c r="I87" s="99" t="s">
        <v>38</v>
      </c>
      <c r="J87" s="76"/>
      <c r="K87" s="81">
        <f t="shared" si="13"/>
        <v>117468527</v>
      </c>
      <c r="L87" s="81">
        <f t="shared" si="13"/>
        <v>38593871</v>
      </c>
      <c r="M87" s="81"/>
      <c r="N87" s="81">
        <f>+N103</f>
        <v>396648</v>
      </c>
      <c r="O87" s="81">
        <f>SUM(K87:N87)</f>
        <v>156459046</v>
      </c>
      <c r="P87" s="81">
        <f>+P95+P103</f>
        <v>8482049</v>
      </c>
      <c r="Q87" s="81"/>
      <c r="R87" s="81"/>
      <c r="S87" s="81">
        <f>SUM(P87:R87)</f>
        <v>8482049</v>
      </c>
      <c r="T87" s="81">
        <f>+S87+O87</f>
        <v>164941095</v>
      </c>
      <c r="U87" s="82">
        <f>+O87/T87*100</f>
        <v>94.85752838005592</v>
      </c>
      <c r="V87" s="83">
        <f>+S87/T87*100</f>
        <v>5.142471619944078</v>
      </c>
      <c r="W87" s="10"/>
    </row>
    <row r="88" spans="1:23" ht="27">
      <c r="A88" s="18"/>
      <c r="B88" s="73"/>
      <c r="C88" s="73"/>
      <c r="D88" s="74"/>
      <c r="E88" s="75"/>
      <c r="F88" s="73"/>
      <c r="G88" s="73"/>
      <c r="H88" s="71"/>
      <c r="I88" s="99" t="s">
        <v>39</v>
      </c>
      <c r="J88" s="76"/>
      <c r="K88" s="81">
        <f t="shared" si="13"/>
        <v>117468527</v>
      </c>
      <c r="L88" s="81">
        <f t="shared" si="13"/>
        <v>38593871</v>
      </c>
      <c r="M88" s="81"/>
      <c r="N88" s="81">
        <f>+N104</f>
        <v>396648</v>
      </c>
      <c r="O88" s="81">
        <f>SUM(K88:N88)</f>
        <v>156459046</v>
      </c>
      <c r="P88" s="81">
        <f>+P96+P104</f>
        <v>8482049</v>
      </c>
      <c r="Q88" s="81"/>
      <c r="R88" s="81"/>
      <c r="S88" s="81">
        <f>SUM(P88:R88)</f>
        <v>8482049</v>
      </c>
      <c r="T88" s="81">
        <f>+S88+O88</f>
        <v>164941095</v>
      </c>
      <c r="U88" s="82">
        <f>+O88/T88*100</f>
        <v>94.85752838005592</v>
      </c>
      <c r="V88" s="83">
        <f>+S88/T88*100</f>
        <v>5.142471619944078</v>
      </c>
      <c r="W88" s="10"/>
    </row>
    <row r="89" spans="1:23" ht="27">
      <c r="A89" s="18"/>
      <c r="B89" s="73"/>
      <c r="C89" s="73"/>
      <c r="D89" s="74"/>
      <c r="E89" s="75"/>
      <c r="F89" s="73"/>
      <c r="G89" s="73"/>
      <c r="H89" s="71"/>
      <c r="I89" s="99" t="s">
        <v>33</v>
      </c>
      <c r="J89" s="76"/>
      <c r="K89" s="106">
        <f>+K88/K85*100</f>
        <v>97.9224532807259</v>
      </c>
      <c r="L89" s="106">
        <f>+L88/L85*100</f>
        <v>136.73207961990096</v>
      </c>
      <c r="M89" s="106"/>
      <c r="N89" s="106">
        <f>+N88/N85*100</f>
        <v>77.69733439894692</v>
      </c>
      <c r="O89" s="106">
        <f>+O88/O85*100</f>
        <v>105.21991472871241</v>
      </c>
      <c r="P89" s="106">
        <f>+P88/P85*100</f>
        <v>100.07503814734117</v>
      </c>
      <c r="Q89" s="106"/>
      <c r="R89" s="106"/>
      <c r="S89" s="106">
        <f>+S88/S85*100</f>
        <v>100.07503814734117</v>
      </c>
      <c r="T89" s="106">
        <f>+T88/T85*100</f>
        <v>104.94247260956979</v>
      </c>
      <c r="U89" s="82"/>
      <c r="V89" s="83"/>
      <c r="W89" s="10"/>
    </row>
    <row r="90" spans="1:23" ht="27">
      <c r="A90" s="18"/>
      <c r="B90" s="73"/>
      <c r="C90" s="73"/>
      <c r="D90" s="74"/>
      <c r="E90" s="75"/>
      <c r="F90" s="73"/>
      <c r="G90" s="73"/>
      <c r="H90" s="71"/>
      <c r="I90" s="99" t="s">
        <v>34</v>
      </c>
      <c r="J90" s="76"/>
      <c r="K90" s="106">
        <f>+K88/K86*100</f>
        <v>99.15877157700021</v>
      </c>
      <c r="L90" s="106">
        <f>+L88/L86*100</f>
        <v>100.0009068879722</v>
      </c>
      <c r="M90" s="106"/>
      <c r="N90" s="106">
        <f>+N88/N86*100</f>
        <v>100</v>
      </c>
      <c r="O90" s="106">
        <f>+O88/O86*100</f>
        <v>99.36730471077695</v>
      </c>
      <c r="P90" s="106">
        <f>+P88/P86*100</f>
        <v>99.9997642084732</v>
      </c>
      <c r="Q90" s="106"/>
      <c r="R90" s="106"/>
      <c r="S90" s="106">
        <f>+S88/S86*100</f>
        <v>99.9997642084732</v>
      </c>
      <c r="T90" s="106">
        <f>+T88/T86*100</f>
        <v>99.3996335737046</v>
      </c>
      <c r="U90" s="82"/>
      <c r="V90" s="83"/>
      <c r="W90" s="10"/>
    </row>
    <row r="91" spans="1:23" ht="27">
      <c r="A91" s="18"/>
      <c r="B91" s="73"/>
      <c r="C91" s="73"/>
      <c r="D91" s="74"/>
      <c r="E91" s="75"/>
      <c r="F91" s="73"/>
      <c r="G91" s="73"/>
      <c r="H91" s="71"/>
      <c r="I91" s="99"/>
      <c r="J91" s="76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2"/>
      <c r="V91" s="83"/>
      <c r="W91" s="10"/>
    </row>
    <row r="92" spans="1:23" ht="54">
      <c r="A92" s="18"/>
      <c r="B92" s="73"/>
      <c r="C92" s="73"/>
      <c r="D92" s="74"/>
      <c r="E92" s="75"/>
      <c r="F92" s="104" t="s">
        <v>55</v>
      </c>
      <c r="G92" s="73"/>
      <c r="H92" s="71"/>
      <c r="I92" s="99" t="s">
        <v>47</v>
      </c>
      <c r="J92" s="76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2"/>
      <c r="V92" s="83"/>
      <c r="W92" s="10"/>
    </row>
    <row r="93" spans="1:23" ht="27">
      <c r="A93" s="18"/>
      <c r="B93" s="73"/>
      <c r="C93" s="73"/>
      <c r="D93" s="74"/>
      <c r="E93" s="75"/>
      <c r="F93" s="73"/>
      <c r="G93" s="73" t="s">
        <v>61</v>
      </c>
      <c r="H93" s="71"/>
      <c r="I93" s="99" t="s">
        <v>36</v>
      </c>
      <c r="J93" s="76"/>
      <c r="K93" s="81"/>
      <c r="L93" s="81"/>
      <c r="M93" s="81"/>
      <c r="N93" s="81"/>
      <c r="O93" s="81"/>
      <c r="P93" s="81">
        <v>8475689</v>
      </c>
      <c r="Q93" s="81"/>
      <c r="R93" s="81"/>
      <c r="S93" s="81">
        <f>SUM(P93:R93)</f>
        <v>8475689</v>
      </c>
      <c r="T93" s="81">
        <f>+S93+O93</f>
        <v>8475689</v>
      </c>
      <c r="U93" s="82">
        <f>+O93/T93*100</f>
        <v>0</v>
      </c>
      <c r="V93" s="83">
        <f>+S93/T93*100</f>
        <v>100</v>
      </c>
      <c r="W93" s="10"/>
    </row>
    <row r="94" spans="1:23" ht="27">
      <c r="A94" s="18"/>
      <c r="B94" s="73"/>
      <c r="C94" s="73"/>
      <c r="D94" s="74"/>
      <c r="E94" s="75"/>
      <c r="F94" s="73"/>
      <c r="G94" s="73" t="s">
        <v>61</v>
      </c>
      <c r="H94" s="71"/>
      <c r="I94" s="99" t="s">
        <v>37</v>
      </c>
      <c r="J94" s="76"/>
      <c r="K94" s="81"/>
      <c r="L94" s="81"/>
      <c r="M94" s="81"/>
      <c r="N94" s="81"/>
      <c r="O94" s="81"/>
      <c r="P94" s="81">
        <v>8475689</v>
      </c>
      <c r="Q94" s="81"/>
      <c r="R94" s="81"/>
      <c r="S94" s="81">
        <f>SUM(P94:R94)</f>
        <v>8475689</v>
      </c>
      <c r="T94" s="81">
        <f>+S94+O94</f>
        <v>8475689</v>
      </c>
      <c r="U94" s="82">
        <f>+O94/T94*100</f>
        <v>0</v>
      </c>
      <c r="V94" s="83">
        <f>+S94/T94*100</f>
        <v>100</v>
      </c>
      <c r="W94" s="10"/>
    </row>
    <row r="95" spans="1:23" ht="27">
      <c r="A95" s="18"/>
      <c r="B95" s="73"/>
      <c r="C95" s="73"/>
      <c r="D95" s="74"/>
      <c r="E95" s="75"/>
      <c r="F95" s="73"/>
      <c r="G95" s="73" t="s">
        <v>61</v>
      </c>
      <c r="H95" s="71"/>
      <c r="I95" s="99" t="s">
        <v>38</v>
      </c>
      <c r="J95" s="76"/>
      <c r="K95" s="81"/>
      <c r="L95" s="81"/>
      <c r="M95" s="81"/>
      <c r="N95" s="81"/>
      <c r="O95" s="81"/>
      <c r="P95" s="81">
        <v>8475689</v>
      </c>
      <c r="Q95" s="81"/>
      <c r="R95" s="81"/>
      <c r="S95" s="81">
        <f>SUM(P95:R95)</f>
        <v>8475689</v>
      </c>
      <c r="T95" s="81">
        <f>+S95+O95</f>
        <v>8475689</v>
      </c>
      <c r="U95" s="82">
        <f>+O95/T95*100</f>
        <v>0</v>
      </c>
      <c r="V95" s="83">
        <f>+S95/T95*100</f>
        <v>100</v>
      </c>
      <c r="W95" s="10"/>
    </row>
    <row r="96" spans="1:23" ht="27">
      <c r="A96" s="18"/>
      <c r="B96" s="73"/>
      <c r="C96" s="73"/>
      <c r="D96" s="74"/>
      <c r="E96" s="75"/>
      <c r="F96" s="73"/>
      <c r="G96" s="73" t="s">
        <v>61</v>
      </c>
      <c r="H96" s="71"/>
      <c r="I96" s="99" t="s">
        <v>39</v>
      </c>
      <c r="J96" s="76"/>
      <c r="K96" s="81"/>
      <c r="L96" s="81"/>
      <c r="M96" s="81"/>
      <c r="N96" s="81"/>
      <c r="O96" s="81"/>
      <c r="P96" s="81">
        <v>8475689</v>
      </c>
      <c r="Q96" s="81"/>
      <c r="R96" s="81"/>
      <c r="S96" s="81">
        <f>SUM(P96:R96)</f>
        <v>8475689</v>
      </c>
      <c r="T96" s="81">
        <f>+S96+O96</f>
        <v>8475689</v>
      </c>
      <c r="U96" s="82">
        <f>+O96/T96*100</f>
        <v>0</v>
      </c>
      <c r="V96" s="83">
        <f>+S96/T96*100</f>
        <v>100</v>
      </c>
      <c r="W96" s="10"/>
    </row>
    <row r="97" spans="1:23" ht="27">
      <c r="A97" s="18"/>
      <c r="B97" s="73"/>
      <c r="C97" s="73"/>
      <c r="D97" s="74"/>
      <c r="E97" s="75"/>
      <c r="F97" s="73"/>
      <c r="G97" s="73" t="s">
        <v>61</v>
      </c>
      <c r="H97" s="71"/>
      <c r="I97" s="99" t="s">
        <v>33</v>
      </c>
      <c r="J97" s="76"/>
      <c r="K97" s="81"/>
      <c r="L97" s="81"/>
      <c r="M97" s="81"/>
      <c r="N97" s="81"/>
      <c r="O97" s="81"/>
      <c r="P97" s="106">
        <f>+P96/P93*100</f>
        <v>100</v>
      </c>
      <c r="Q97" s="106"/>
      <c r="R97" s="106"/>
      <c r="S97" s="106">
        <f>+S96/S93*100</f>
        <v>100</v>
      </c>
      <c r="T97" s="106">
        <f>+T96/T93*100</f>
        <v>100</v>
      </c>
      <c r="U97" s="82"/>
      <c r="V97" s="83"/>
      <c r="W97" s="10"/>
    </row>
    <row r="98" spans="1:23" ht="27">
      <c r="A98" s="18"/>
      <c r="B98" s="73"/>
      <c r="C98" s="73"/>
      <c r="D98" s="74"/>
      <c r="E98" s="75"/>
      <c r="F98" s="73"/>
      <c r="G98" s="73" t="s">
        <v>61</v>
      </c>
      <c r="H98" s="71"/>
      <c r="I98" s="99" t="s">
        <v>34</v>
      </c>
      <c r="J98" s="76"/>
      <c r="K98" s="81"/>
      <c r="L98" s="81"/>
      <c r="M98" s="81"/>
      <c r="N98" s="81"/>
      <c r="O98" s="81"/>
      <c r="P98" s="106">
        <f>+P96/P94*100</f>
        <v>100</v>
      </c>
      <c r="Q98" s="106"/>
      <c r="R98" s="106"/>
      <c r="S98" s="106">
        <f>+S96/S94*100</f>
        <v>100</v>
      </c>
      <c r="T98" s="106">
        <f>+T96/T94*100</f>
        <v>100</v>
      </c>
      <c r="U98" s="82"/>
      <c r="V98" s="83"/>
      <c r="W98" s="10"/>
    </row>
    <row r="99" spans="1:23" ht="27">
      <c r="A99" s="18"/>
      <c r="B99" s="73"/>
      <c r="C99" s="73"/>
      <c r="D99" s="74"/>
      <c r="E99" s="75"/>
      <c r="F99" s="73"/>
      <c r="G99" s="73"/>
      <c r="H99" s="71"/>
      <c r="I99" s="99"/>
      <c r="J99" s="76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2"/>
      <c r="V99" s="83"/>
      <c r="W99" s="10"/>
    </row>
    <row r="100" spans="1:23" ht="27">
      <c r="A100" s="18"/>
      <c r="B100" s="73"/>
      <c r="C100" s="73"/>
      <c r="D100" s="74"/>
      <c r="E100" s="75"/>
      <c r="F100" s="73" t="s">
        <v>56</v>
      </c>
      <c r="G100" s="73"/>
      <c r="H100" s="71"/>
      <c r="I100" s="99" t="s">
        <v>48</v>
      </c>
      <c r="J100" s="76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2"/>
      <c r="V100" s="83"/>
      <c r="W100" s="10"/>
    </row>
    <row r="101" spans="1:23" ht="27">
      <c r="A101" s="18"/>
      <c r="B101" s="73"/>
      <c r="C101" s="73"/>
      <c r="D101" s="74"/>
      <c r="E101" s="75"/>
      <c r="F101" s="73"/>
      <c r="G101" s="73" t="s">
        <v>61</v>
      </c>
      <c r="H101" s="71"/>
      <c r="I101" s="99" t="s">
        <v>36</v>
      </c>
      <c r="J101" s="76"/>
      <c r="K101" s="81">
        <v>119960768</v>
      </c>
      <c r="L101" s="81">
        <v>28225908</v>
      </c>
      <c r="M101" s="81"/>
      <c r="N101" s="81">
        <v>510504</v>
      </c>
      <c r="O101" s="81">
        <f>SUM(K101:N101)</f>
        <v>148697180</v>
      </c>
      <c r="P101" s="81"/>
      <c r="Q101" s="81"/>
      <c r="R101" s="81"/>
      <c r="S101" s="81">
        <f>SUM(P101:R101)</f>
        <v>0</v>
      </c>
      <c r="T101" s="81">
        <f>+S101+O101</f>
        <v>148697180</v>
      </c>
      <c r="U101" s="82">
        <f>+O101/T101*100</f>
        <v>100</v>
      </c>
      <c r="V101" s="83">
        <f>+S101/T101*100</f>
        <v>0</v>
      </c>
      <c r="W101" s="10"/>
    </row>
    <row r="102" spans="1:23" ht="27">
      <c r="A102" s="18"/>
      <c r="B102" s="73"/>
      <c r="C102" s="73"/>
      <c r="D102" s="74"/>
      <c r="E102" s="75"/>
      <c r="F102" s="73"/>
      <c r="G102" s="73" t="s">
        <v>61</v>
      </c>
      <c r="H102" s="71"/>
      <c r="I102" s="99" t="s">
        <v>37</v>
      </c>
      <c r="J102" s="76"/>
      <c r="K102" s="81">
        <v>118465089</v>
      </c>
      <c r="L102" s="81">
        <v>38593521</v>
      </c>
      <c r="M102" s="81"/>
      <c r="N102" s="81">
        <v>396648</v>
      </c>
      <c r="O102" s="81">
        <f>SUM(K102:N102)</f>
        <v>157455258</v>
      </c>
      <c r="P102" s="81">
        <v>6380</v>
      </c>
      <c r="Q102" s="81"/>
      <c r="R102" s="81"/>
      <c r="S102" s="81">
        <f>SUM(P102:R102)</f>
        <v>6380</v>
      </c>
      <c r="T102" s="81">
        <f>+S102+O102</f>
        <v>157461638</v>
      </c>
      <c r="U102" s="82">
        <f>+O102/T102*100</f>
        <v>99.9959482194641</v>
      </c>
      <c r="V102" s="83"/>
      <c r="W102" s="10"/>
    </row>
    <row r="103" spans="1:23" ht="27">
      <c r="A103" s="18"/>
      <c r="B103" s="73"/>
      <c r="C103" s="73"/>
      <c r="D103" s="74"/>
      <c r="E103" s="75"/>
      <c r="F103" s="73"/>
      <c r="G103" s="73" t="s">
        <v>61</v>
      </c>
      <c r="H103" s="71"/>
      <c r="I103" s="99" t="s">
        <v>38</v>
      </c>
      <c r="J103" s="76"/>
      <c r="K103" s="81">
        <v>117468527</v>
      </c>
      <c r="L103" s="81">
        <v>38593871</v>
      </c>
      <c r="M103" s="81"/>
      <c r="N103" s="81">
        <v>396648</v>
      </c>
      <c r="O103" s="81">
        <f>SUM(K103:N103)</f>
        <v>156459046</v>
      </c>
      <c r="P103" s="81">
        <f>6380-20</f>
        <v>6360</v>
      </c>
      <c r="Q103" s="81"/>
      <c r="R103" s="81"/>
      <c r="S103" s="81">
        <f>SUM(P103:R103)</f>
        <v>6360</v>
      </c>
      <c r="T103" s="81">
        <f>+S103+O103</f>
        <v>156465406</v>
      </c>
      <c r="U103" s="82">
        <f>+O103/T103*100</f>
        <v>99.99593520372164</v>
      </c>
      <c r="V103" s="83"/>
      <c r="W103" s="10"/>
    </row>
    <row r="104" spans="1:23" ht="27">
      <c r="A104" s="18"/>
      <c r="B104" s="73"/>
      <c r="C104" s="73"/>
      <c r="D104" s="74"/>
      <c r="E104" s="75"/>
      <c r="F104" s="73"/>
      <c r="G104" s="73" t="s">
        <v>61</v>
      </c>
      <c r="H104" s="71"/>
      <c r="I104" s="99" t="s">
        <v>39</v>
      </c>
      <c r="J104" s="76"/>
      <c r="K104" s="81">
        <v>117468527</v>
      </c>
      <c r="L104" s="81">
        <v>38593871</v>
      </c>
      <c r="M104" s="81"/>
      <c r="N104" s="81">
        <v>396648</v>
      </c>
      <c r="O104" s="81">
        <f>SUM(K104:N104)</f>
        <v>156459046</v>
      </c>
      <c r="P104" s="81">
        <v>6360</v>
      </c>
      <c r="Q104" s="81"/>
      <c r="R104" s="81"/>
      <c r="S104" s="81">
        <f>SUM(P104:R104)</f>
        <v>6360</v>
      </c>
      <c r="T104" s="81">
        <f>+S104+O104</f>
        <v>156465406</v>
      </c>
      <c r="U104" s="82">
        <f>+O104/T104*100</f>
        <v>99.99593520372164</v>
      </c>
      <c r="V104" s="83">
        <f>+S104/T104*100</f>
        <v>0.004064796278354334</v>
      </c>
      <c r="W104" s="10"/>
    </row>
    <row r="105" spans="1:23" ht="27">
      <c r="A105" s="18"/>
      <c r="B105" s="73"/>
      <c r="C105" s="73"/>
      <c r="D105" s="74"/>
      <c r="E105" s="75"/>
      <c r="F105" s="73"/>
      <c r="G105" s="73" t="s">
        <v>61</v>
      </c>
      <c r="H105" s="71"/>
      <c r="I105" s="99" t="s">
        <v>33</v>
      </c>
      <c r="J105" s="76"/>
      <c r="K105" s="106">
        <f>+K104/K101*100</f>
        <v>97.9224532807259</v>
      </c>
      <c r="L105" s="106">
        <f>+L104/L101*100</f>
        <v>136.73207961990096</v>
      </c>
      <c r="M105" s="106"/>
      <c r="N105" s="106">
        <f>+N104/N101*100</f>
        <v>77.69733439894692</v>
      </c>
      <c r="O105" s="106">
        <f>+O104/O101*100</f>
        <v>105.21991472871241</v>
      </c>
      <c r="P105" s="106"/>
      <c r="Q105" s="106"/>
      <c r="R105" s="106"/>
      <c r="S105" s="106"/>
      <c r="T105" s="106">
        <f>+T104/T101*100</f>
        <v>105.22419187774778</v>
      </c>
      <c r="U105" s="82"/>
      <c r="V105" s="83"/>
      <c r="W105" s="10"/>
    </row>
    <row r="106" spans="1:23" ht="27">
      <c r="A106" s="18"/>
      <c r="B106" s="73"/>
      <c r="C106" s="73"/>
      <c r="D106" s="74"/>
      <c r="E106" s="75"/>
      <c r="F106" s="73"/>
      <c r="G106" s="73" t="s">
        <v>61</v>
      </c>
      <c r="H106" s="71"/>
      <c r="I106" s="99" t="s">
        <v>34</v>
      </c>
      <c r="J106" s="76"/>
      <c r="K106" s="106">
        <f>+K104/K102*100</f>
        <v>99.15877157700021</v>
      </c>
      <c r="L106" s="106">
        <f>+L104/L102*100</f>
        <v>100.0009068879722</v>
      </c>
      <c r="M106" s="106"/>
      <c r="N106" s="106">
        <f>+N104/N102*100</f>
        <v>100</v>
      </c>
      <c r="O106" s="106">
        <f>+O104/O102*100</f>
        <v>99.36730471077695</v>
      </c>
      <c r="P106" s="106">
        <f>+P104/P102*100</f>
        <v>99.68652037617555</v>
      </c>
      <c r="Q106" s="106"/>
      <c r="R106" s="106"/>
      <c r="S106" s="106">
        <f>+S104/S102*100</f>
        <v>99.68652037617555</v>
      </c>
      <c r="T106" s="106">
        <f>+T104/T102*100</f>
        <v>99.36731764469515</v>
      </c>
      <c r="U106" s="82"/>
      <c r="V106" s="83"/>
      <c r="W106" s="10"/>
    </row>
    <row r="107" spans="1:23" ht="27">
      <c r="A107" s="18"/>
      <c r="B107" s="73"/>
      <c r="C107" s="73"/>
      <c r="D107" s="74"/>
      <c r="E107" s="75"/>
      <c r="F107" s="73"/>
      <c r="G107" s="73"/>
      <c r="H107" s="71"/>
      <c r="I107" s="99"/>
      <c r="J107" s="76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2"/>
      <c r="V107" s="83"/>
      <c r="W107" s="10"/>
    </row>
    <row r="108" spans="1:23" ht="54">
      <c r="A108" s="18"/>
      <c r="B108" s="73"/>
      <c r="C108" s="73"/>
      <c r="D108" s="74"/>
      <c r="E108" s="75">
        <v>3</v>
      </c>
      <c r="F108" s="73"/>
      <c r="G108" s="73"/>
      <c r="H108" s="71"/>
      <c r="I108" s="99" t="s">
        <v>49</v>
      </c>
      <c r="J108" s="76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2"/>
      <c r="V108" s="83"/>
      <c r="W108" s="10"/>
    </row>
    <row r="109" spans="1:23" ht="27">
      <c r="A109" s="18"/>
      <c r="B109" s="73"/>
      <c r="C109" s="73"/>
      <c r="D109" s="74"/>
      <c r="E109" s="75"/>
      <c r="F109" s="73"/>
      <c r="G109" s="73"/>
      <c r="H109" s="71"/>
      <c r="I109" s="99" t="s">
        <v>36</v>
      </c>
      <c r="J109" s="76"/>
      <c r="K109" s="81">
        <f aca="true" t="shared" si="14" ref="K109:L112">+K117</f>
        <v>192663243</v>
      </c>
      <c r="L109" s="81">
        <f t="shared" si="14"/>
        <v>519157536</v>
      </c>
      <c r="M109" s="81"/>
      <c r="N109" s="81">
        <f>+N117</f>
        <v>24416836</v>
      </c>
      <c r="O109" s="81">
        <f>SUM(K109:N109)</f>
        <v>736237615</v>
      </c>
      <c r="P109" s="81">
        <f>+P117</f>
        <v>24145782</v>
      </c>
      <c r="Q109" s="81"/>
      <c r="R109" s="81">
        <f>+R117</f>
        <v>834037990</v>
      </c>
      <c r="S109" s="81">
        <f>SUM(P109:R109)</f>
        <v>858183772</v>
      </c>
      <c r="T109" s="81">
        <f>+S109+O109</f>
        <v>1594421387</v>
      </c>
      <c r="U109" s="82">
        <f>+O109/T109*100</f>
        <v>46.17584918283588</v>
      </c>
      <c r="V109" s="83">
        <f>+S109/T109*100</f>
        <v>53.82415081716412</v>
      </c>
      <c r="W109" s="10"/>
    </row>
    <row r="110" spans="1:23" ht="27">
      <c r="A110" s="18"/>
      <c r="B110" s="73"/>
      <c r="C110" s="73"/>
      <c r="D110" s="74"/>
      <c r="E110" s="75"/>
      <c r="F110" s="73"/>
      <c r="G110" s="73"/>
      <c r="H110" s="71"/>
      <c r="I110" s="99" t="s">
        <v>37</v>
      </c>
      <c r="J110" s="76"/>
      <c r="K110" s="81">
        <f t="shared" si="14"/>
        <v>201501864</v>
      </c>
      <c r="L110" s="81">
        <f t="shared" si="14"/>
        <v>461574559</v>
      </c>
      <c r="M110" s="81"/>
      <c r="N110" s="81">
        <f>+N118</f>
        <v>22999538</v>
      </c>
      <c r="O110" s="81">
        <f>SUM(K110:N110)</f>
        <v>686075961</v>
      </c>
      <c r="P110" s="81">
        <f>+P118</f>
        <v>2456733</v>
      </c>
      <c r="Q110" s="81"/>
      <c r="R110" s="81">
        <f>+R118</f>
        <v>2792375939</v>
      </c>
      <c r="S110" s="81">
        <f>SUM(P110:R110)</f>
        <v>2794832672</v>
      </c>
      <c r="T110" s="81">
        <f>+S110+O110</f>
        <v>3480908633</v>
      </c>
      <c r="U110" s="82">
        <f>+O110/T110*100</f>
        <v>19.70968023968815</v>
      </c>
      <c r="V110" s="83">
        <f>+S110/T110*100</f>
        <v>80.29031976031185</v>
      </c>
      <c r="W110" s="10"/>
    </row>
    <row r="111" spans="1:23" ht="27">
      <c r="A111" s="18"/>
      <c r="B111" s="73"/>
      <c r="C111" s="73"/>
      <c r="D111" s="74"/>
      <c r="E111" s="75"/>
      <c r="F111" s="73"/>
      <c r="G111" s="73"/>
      <c r="H111" s="71"/>
      <c r="I111" s="99" t="s">
        <v>38</v>
      </c>
      <c r="J111" s="76"/>
      <c r="K111" s="81">
        <f t="shared" si="14"/>
        <v>169483159</v>
      </c>
      <c r="L111" s="81">
        <f t="shared" si="14"/>
        <v>485910533</v>
      </c>
      <c r="M111" s="81"/>
      <c r="N111" s="81">
        <f>+N119</f>
        <v>22999538</v>
      </c>
      <c r="O111" s="81">
        <f>SUM(K111:N111)</f>
        <v>678393230</v>
      </c>
      <c r="P111" s="81">
        <f>+P119</f>
        <v>593815</v>
      </c>
      <c r="Q111" s="81"/>
      <c r="R111" s="81">
        <f>+R119</f>
        <v>2670076965</v>
      </c>
      <c r="S111" s="81">
        <f>SUM(P111:R111)</f>
        <v>2670670780</v>
      </c>
      <c r="T111" s="81">
        <f>+S111+O111</f>
        <v>3349064010</v>
      </c>
      <c r="U111" s="82">
        <f>+O111/T111*100</f>
        <v>20.2562037624357</v>
      </c>
      <c r="V111" s="83">
        <f>+S111/T111*100</f>
        <v>79.7437962375643</v>
      </c>
      <c r="W111" s="10"/>
    </row>
    <row r="112" spans="1:23" ht="27">
      <c r="A112" s="18"/>
      <c r="B112" s="73"/>
      <c r="C112" s="73"/>
      <c r="D112" s="74"/>
      <c r="E112" s="75"/>
      <c r="F112" s="73"/>
      <c r="G112" s="73"/>
      <c r="H112" s="71"/>
      <c r="I112" s="99" t="s">
        <v>39</v>
      </c>
      <c r="J112" s="76"/>
      <c r="K112" s="81">
        <f t="shared" si="14"/>
        <v>200194747</v>
      </c>
      <c r="L112" s="81">
        <f t="shared" si="14"/>
        <v>436726299</v>
      </c>
      <c r="M112" s="81"/>
      <c r="N112" s="81">
        <f>+N120</f>
        <v>22999538</v>
      </c>
      <c r="O112" s="81">
        <f>SUM(K112:N112)</f>
        <v>659920584</v>
      </c>
      <c r="P112" s="81">
        <f>+P120</f>
        <v>290986</v>
      </c>
      <c r="Q112" s="81"/>
      <c r="R112" s="81">
        <f>+R120</f>
        <v>2597173474</v>
      </c>
      <c r="S112" s="81">
        <f>SUM(P112:R112)</f>
        <v>2597464460</v>
      </c>
      <c r="T112" s="81">
        <f>+S112+O112</f>
        <v>3257385044</v>
      </c>
      <c r="U112" s="82">
        <f>+O112/T112*100</f>
        <v>20.25921329796589</v>
      </c>
      <c r="V112" s="83">
        <f>+S112/T112*100</f>
        <v>79.74078670203411</v>
      </c>
      <c r="W112" s="10"/>
    </row>
    <row r="113" spans="1:23" ht="27">
      <c r="A113" s="18"/>
      <c r="B113" s="73"/>
      <c r="C113" s="73"/>
      <c r="D113" s="74"/>
      <c r="E113" s="75"/>
      <c r="F113" s="73"/>
      <c r="G113" s="73"/>
      <c r="H113" s="71"/>
      <c r="I113" s="99" t="s">
        <v>33</v>
      </c>
      <c r="J113" s="76"/>
      <c r="K113" s="106">
        <f>+K112/K109*100</f>
        <v>103.90915458637848</v>
      </c>
      <c r="L113" s="106">
        <f>+L112/L109*100</f>
        <v>84.12211491041516</v>
      </c>
      <c r="M113" s="106"/>
      <c r="N113" s="106">
        <f>+N112/N109*100</f>
        <v>94.1954068086463</v>
      </c>
      <c r="O113" s="106">
        <f>+O112/O109*100</f>
        <v>89.63418474618415</v>
      </c>
      <c r="P113" s="106">
        <f>+P112/P109*100</f>
        <v>1.2051214576525209</v>
      </c>
      <c r="Q113" s="106"/>
      <c r="R113" s="106">
        <f>+R112/R109*100</f>
        <v>311.39750288832767</v>
      </c>
      <c r="S113" s="106">
        <f>+S112/S109*100</f>
        <v>302.6699577348801</v>
      </c>
      <c r="T113" s="106">
        <f>+T112/T109*100</f>
        <v>204.29888049413125</v>
      </c>
      <c r="U113" s="82"/>
      <c r="V113" s="83"/>
      <c r="W113" s="10"/>
    </row>
    <row r="114" spans="1:23" ht="27">
      <c r="A114" s="18"/>
      <c r="B114" s="73"/>
      <c r="C114" s="73"/>
      <c r="D114" s="74"/>
      <c r="E114" s="75"/>
      <c r="F114" s="73"/>
      <c r="G114" s="73"/>
      <c r="H114" s="71"/>
      <c r="I114" s="99" t="s">
        <v>34</v>
      </c>
      <c r="J114" s="76"/>
      <c r="K114" s="106">
        <f>+K112/K110*100</f>
        <v>99.3513127005118</v>
      </c>
      <c r="L114" s="106">
        <f>+L112/L110*100</f>
        <v>94.61663137287427</v>
      </c>
      <c r="M114" s="106"/>
      <c r="N114" s="106">
        <f aca="true" t="shared" si="15" ref="N114:T114">+N112/N110*100</f>
        <v>100</v>
      </c>
      <c r="O114" s="106">
        <f t="shared" si="15"/>
        <v>96.18768496685458</v>
      </c>
      <c r="P114" s="106">
        <f t="shared" si="15"/>
        <v>11.844429166702284</v>
      </c>
      <c r="Q114" s="106"/>
      <c r="R114" s="106">
        <f t="shared" si="15"/>
        <v>93.00944896875507</v>
      </c>
      <c r="S114" s="106">
        <f t="shared" si="15"/>
        <v>92.93810273590503</v>
      </c>
      <c r="T114" s="106">
        <f t="shared" si="15"/>
        <v>93.57858500275091</v>
      </c>
      <c r="U114" s="82"/>
      <c r="V114" s="83"/>
      <c r="W114" s="10"/>
    </row>
    <row r="115" spans="1:23" ht="27">
      <c r="A115" s="18"/>
      <c r="B115" s="73"/>
      <c r="C115" s="73"/>
      <c r="D115" s="74"/>
      <c r="E115" s="75"/>
      <c r="F115" s="73"/>
      <c r="G115" s="73"/>
      <c r="H115" s="71"/>
      <c r="I115" s="99"/>
      <c r="J115" s="76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2"/>
      <c r="V115" s="83"/>
      <c r="W115" s="10"/>
    </row>
    <row r="116" spans="1:23" ht="100.5" customHeight="1">
      <c r="A116" s="18"/>
      <c r="B116" s="73"/>
      <c r="C116" s="73"/>
      <c r="D116" s="74"/>
      <c r="E116" s="75"/>
      <c r="F116" s="73" t="s">
        <v>57</v>
      </c>
      <c r="G116" s="73"/>
      <c r="H116" s="71"/>
      <c r="I116" s="99" t="s">
        <v>50</v>
      </c>
      <c r="J116" s="76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2"/>
      <c r="V116" s="83"/>
      <c r="W116" s="10"/>
    </row>
    <row r="117" spans="1:23" ht="27">
      <c r="A117" s="18"/>
      <c r="B117" s="73"/>
      <c r="C117" s="73"/>
      <c r="D117" s="74"/>
      <c r="E117" s="75"/>
      <c r="F117" s="73"/>
      <c r="G117" s="73" t="s">
        <v>61</v>
      </c>
      <c r="H117" s="71"/>
      <c r="I117" s="99" t="s">
        <v>36</v>
      </c>
      <c r="J117" s="76"/>
      <c r="K117" s="81">
        <v>192663243</v>
      </c>
      <c r="L117" s="81">
        <v>519157536</v>
      </c>
      <c r="M117" s="81"/>
      <c r="N117" s="81">
        <v>24416836</v>
      </c>
      <c r="O117" s="81">
        <f>SUM(K117:N117)</f>
        <v>736237615</v>
      </c>
      <c r="P117" s="81">
        <v>24145782</v>
      </c>
      <c r="Q117" s="81"/>
      <c r="R117" s="81">
        <f>461799515+372238475</f>
        <v>834037990</v>
      </c>
      <c r="S117" s="81">
        <f>SUM(P117:R117)</f>
        <v>858183772</v>
      </c>
      <c r="T117" s="81">
        <f>+S117+O117</f>
        <v>1594421387</v>
      </c>
      <c r="U117" s="82">
        <f>+O117/T117*100</f>
        <v>46.17584918283588</v>
      </c>
      <c r="V117" s="83">
        <f>+S117/T117*100</f>
        <v>53.82415081716412</v>
      </c>
      <c r="W117" s="10"/>
    </row>
    <row r="118" spans="1:23" ht="27">
      <c r="A118" s="18"/>
      <c r="B118" s="73"/>
      <c r="C118" s="73"/>
      <c r="D118" s="74"/>
      <c r="E118" s="75"/>
      <c r="F118" s="73"/>
      <c r="G118" s="73" t="s">
        <v>61</v>
      </c>
      <c r="H118" s="71"/>
      <c r="I118" s="99" t="s">
        <v>37</v>
      </c>
      <c r="J118" s="76"/>
      <c r="K118" s="81">
        <v>201501864</v>
      </c>
      <c r="L118" s="81">
        <v>461574559</v>
      </c>
      <c r="M118" s="81"/>
      <c r="N118" s="81">
        <v>22999538</v>
      </c>
      <c r="O118" s="81">
        <f>SUM(K118:N118)</f>
        <v>686075961</v>
      </c>
      <c r="P118" s="81">
        <v>2456733</v>
      </c>
      <c r="Q118" s="81"/>
      <c r="R118" s="81">
        <f>278500000+2095735939+418140000</f>
        <v>2792375939</v>
      </c>
      <c r="S118" s="81">
        <f>SUM(P118:R118)</f>
        <v>2794832672</v>
      </c>
      <c r="T118" s="81">
        <f>+S118+O118</f>
        <v>3480908633</v>
      </c>
      <c r="U118" s="82">
        <f>+O118/T118*100</f>
        <v>19.70968023968815</v>
      </c>
      <c r="V118" s="83">
        <f>+S118/T118*100</f>
        <v>80.29031976031185</v>
      </c>
      <c r="W118" s="10"/>
    </row>
    <row r="119" spans="1:23" ht="27">
      <c r="A119" s="18"/>
      <c r="B119" s="73"/>
      <c r="C119" s="73"/>
      <c r="D119" s="74"/>
      <c r="E119" s="75"/>
      <c r="F119" s="73"/>
      <c r="G119" s="73" t="s">
        <v>61</v>
      </c>
      <c r="H119" s="71"/>
      <c r="I119" s="99" t="s">
        <v>38</v>
      </c>
      <c r="J119" s="76"/>
      <c r="K119" s="81">
        <f>169483158+1</f>
        <v>169483159</v>
      </c>
      <c r="L119" s="81">
        <f>485910532+1</f>
        <v>485910533</v>
      </c>
      <c r="M119" s="81"/>
      <c r="N119" s="81">
        <v>22999538</v>
      </c>
      <c r="O119" s="81">
        <f>SUM(K119:N119)</f>
        <v>678393230</v>
      </c>
      <c r="P119" s="81">
        <f>593815</f>
        <v>593815</v>
      </c>
      <c r="Q119" s="81"/>
      <c r="R119" s="81">
        <v>2670076965</v>
      </c>
      <c r="S119" s="81">
        <f>SUM(P119:R119)</f>
        <v>2670670780</v>
      </c>
      <c r="T119" s="81">
        <f>+S119+O119</f>
        <v>3349064010</v>
      </c>
      <c r="U119" s="82">
        <f>+O119/T119*100</f>
        <v>20.2562037624357</v>
      </c>
      <c r="V119" s="83">
        <f>+S119/T119*100</f>
        <v>79.7437962375643</v>
      </c>
      <c r="W119" s="10"/>
    </row>
    <row r="120" spans="1:23" ht="27">
      <c r="A120" s="18"/>
      <c r="B120" s="73"/>
      <c r="C120" s="73"/>
      <c r="D120" s="74"/>
      <c r="E120" s="75"/>
      <c r="F120" s="73"/>
      <c r="G120" s="73" t="s">
        <v>61</v>
      </c>
      <c r="H120" s="71"/>
      <c r="I120" s="99" t="s">
        <v>39</v>
      </c>
      <c r="J120" s="76"/>
      <c r="K120" s="81">
        <v>200194747</v>
      </c>
      <c r="L120" s="81">
        <f>436726298+1</f>
        <v>436726299</v>
      </c>
      <c r="M120" s="81"/>
      <c r="N120" s="81">
        <v>22999538</v>
      </c>
      <c r="O120" s="81">
        <f>SUM(K120:N120)</f>
        <v>659920584</v>
      </c>
      <c r="P120" s="81">
        <v>290986</v>
      </c>
      <c r="Q120" s="81"/>
      <c r="R120" s="81">
        <v>2597173474</v>
      </c>
      <c r="S120" s="81">
        <f>SUM(P120:R120)</f>
        <v>2597464460</v>
      </c>
      <c r="T120" s="81">
        <f>+S120+O120</f>
        <v>3257385044</v>
      </c>
      <c r="U120" s="82">
        <f>+O120/T120*100</f>
        <v>20.25921329796589</v>
      </c>
      <c r="V120" s="83">
        <f>+S120/T120*100</f>
        <v>79.74078670203411</v>
      </c>
      <c r="W120" s="10"/>
    </row>
    <row r="121" spans="1:23" ht="27">
      <c r="A121" s="18"/>
      <c r="B121" s="73"/>
      <c r="C121" s="73"/>
      <c r="D121" s="74"/>
      <c r="E121" s="75"/>
      <c r="F121" s="73"/>
      <c r="G121" s="73" t="s">
        <v>61</v>
      </c>
      <c r="H121" s="71"/>
      <c r="I121" s="99" t="s">
        <v>33</v>
      </c>
      <c r="J121" s="76"/>
      <c r="K121" s="106">
        <f>+K120/K117*100</f>
        <v>103.90915458637848</v>
      </c>
      <c r="L121" s="106">
        <f>+L120/L117*100</f>
        <v>84.12211491041516</v>
      </c>
      <c r="M121" s="106"/>
      <c r="N121" s="106">
        <f>+N120/N117*100</f>
        <v>94.1954068086463</v>
      </c>
      <c r="O121" s="106">
        <f>+O120/O117*100</f>
        <v>89.63418474618415</v>
      </c>
      <c r="P121" s="106">
        <f>+P120/P117*100</f>
        <v>1.2051214576525209</v>
      </c>
      <c r="Q121" s="106"/>
      <c r="R121" s="106">
        <f>+R120/R117*100</f>
        <v>311.39750288832767</v>
      </c>
      <c r="S121" s="106">
        <f>+S120/S117*100</f>
        <v>302.6699577348801</v>
      </c>
      <c r="T121" s="106">
        <f>+T120/T117*100</f>
        <v>204.29888049413125</v>
      </c>
      <c r="U121" s="82"/>
      <c r="V121" s="83"/>
      <c r="W121" s="10"/>
    </row>
    <row r="122" spans="1:23" ht="27">
      <c r="A122" s="18"/>
      <c r="B122" s="73"/>
      <c r="C122" s="73"/>
      <c r="D122" s="74"/>
      <c r="E122" s="75"/>
      <c r="F122" s="73"/>
      <c r="G122" s="73" t="s">
        <v>61</v>
      </c>
      <c r="H122" s="71"/>
      <c r="I122" s="99" t="s">
        <v>34</v>
      </c>
      <c r="J122" s="76"/>
      <c r="K122" s="106">
        <f>+K120/K118*100</f>
        <v>99.3513127005118</v>
      </c>
      <c r="L122" s="106">
        <f>+L120/L118*100</f>
        <v>94.61663137287427</v>
      </c>
      <c r="M122" s="106"/>
      <c r="N122" s="106">
        <f>+N120/N118*100</f>
        <v>100</v>
      </c>
      <c r="O122" s="106">
        <f>+O120/O118*100</f>
        <v>96.18768496685458</v>
      </c>
      <c r="P122" s="106">
        <f>+P120/P118*100</f>
        <v>11.844429166702284</v>
      </c>
      <c r="Q122" s="106"/>
      <c r="R122" s="106">
        <f>+R120/R118*100</f>
        <v>93.00944896875507</v>
      </c>
      <c r="S122" s="106">
        <f>+S120/S118*100</f>
        <v>92.93810273590503</v>
      </c>
      <c r="T122" s="106">
        <f>+T120/T118*100</f>
        <v>93.57858500275091</v>
      </c>
      <c r="U122" s="82"/>
      <c r="V122" s="83"/>
      <c r="W122" s="10"/>
    </row>
    <row r="123" spans="1:23" ht="27">
      <c r="A123" s="18"/>
      <c r="B123" s="73"/>
      <c r="C123" s="73"/>
      <c r="D123" s="74"/>
      <c r="E123" s="75"/>
      <c r="F123" s="73"/>
      <c r="G123" s="73"/>
      <c r="H123" s="71"/>
      <c r="I123" s="99"/>
      <c r="J123" s="76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2"/>
      <c r="V123" s="83"/>
      <c r="W123" s="10"/>
    </row>
    <row r="124" spans="1:23" ht="27">
      <c r="A124" s="18"/>
      <c r="B124" s="73"/>
      <c r="C124" s="73"/>
      <c r="D124" s="74"/>
      <c r="E124" s="105"/>
      <c r="F124" s="73" t="s">
        <v>58</v>
      </c>
      <c r="G124" s="73"/>
      <c r="H124" s="71"/>
      <c r="I124" s="99" t="s">
        <v>51</v>
      </c>
      <c r="J124" s="76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2"/>
      <c r="V124" s="83"/>
      <c r="W124" s="10"/>
    </row>
    <row r="125" spans="1:23" ht="27">
      <c r="A125" s="18"/>
      <c r="B125" s="73"/>
      <c r="C125" s="73"/>
      <c r="D125" s="74"/>
      <c r="E125" s="75"/>
      <c r="F125" s="73"/>
      <c r="G125" s="73" t="s">
        <v>61</v>
      </c>
      <c r="H125" s="71"/>
      <c r="I125" s="99" t="s">
        <v>36</v>
      </c>
      <c r="J125" s="76"/>
      <c r="K125" s="81"/>
      <c r="L125" s="81"/>
      <c r="M125" s="81"/>
      <c r="N125" s="81"/>
      <c r="O125" s="81"/>
      <c r="P125" s="81">
        <v>413000000</v>
      </c>
      <c r="Q125" s="81"/>
      <c r="R125" s="81"/>
      <c r="S125" s="81">
        <f>SUM(P125:R125)</f>
        <v>413000000</v>
      </c>
      <c r="T125" s="81">
        <f>+S125+O125</f>
        <v>413000000</v>
      </c>
      <c r="U125" s="82">
        <f>+O125/T125*100</f>
        <v>0</v>
      </c>
      <c r="V125" s="83">
        <f>+S125/T125*100</f>
        <v>100</v>
      </c>
      <c r="W125" s="10"/>
    </row>
    <row r="126" spans="1:23" ht="27">
      <c r="A126" s="18"/>
      <c r="B126" s="73"/>
      <c r="C126" s="73"/>
      <c r="D126" s="74"/>
      <c r="E126" s="75"/>
      <c r="F126" s="73"/>
      <c r="G126" s="73" t="s">
        <v>61</v>
      </c>
      <c r="H126" s="71"/>
      <c r="I126" s="99" t="s">
        <v>37</v>
      </c>
      <c r="J126" s="76"/>
      <c r="K126" s="81"/>
      <c r="L126" s="81"/>
      <c r="M126" s="81"/>
      <c r="N126" s="81"/>
      <c r="O126" s="81"/>
      <c r="P126" s="81">
        <v>226357607</v>
      </c>
      <c r="Q126" s="81"/>
      <c r="R126" s="81"/>
      <c r="S126" s="81">
        <f>SUM(P126:R126)</f>
        <v>226357607</v>
      </c>
      <c r="T126" s="81">
        <f>+S126+O126</f>
        <v>226357607</v>
      </c>
      <c r="U126" s="82">
        <f>+O126/T126*100</f>
        <v>0</v>
      </c>
      <c r="V126" s="83">
        <f>+S126/T126*100</f>
        <v>100</v>
      </c>
      <c r="W126" s="10"/>
    </row>
    <row r="127" spans="1:23" ht="27">
      <c r="A127" s="18"/>
      <c r="B127" s="73"/>
      <c r="C127" s="73"/>
      <c r="D127" s="74"/>
      <c r="E127" s="75"/>
      <c r="F127" s="73"/>
      <c r="G127" s="73" t="s">
        <v>61</v>
      </c>
      <c r="H127" s="71"/>
      <c r="I127" s="99" t="s">
        <v>38</v>
      </c>
      <c r="J127" s="76"/>
      <c r="K127" s="81"/>
      <c r="L127" s="81"/>
      <c r="M127" s="81"/>
      <c r="N127" s="81"/>
      <c r="O127" s="81"/>
      <c r="P127" s="81">
        <v>206220906</v>
      </c>
      <c r="Q127" s="81"/>
      <c r="R127" s="81"/>
      <c r="S127" s="81">
        <f>SUM(P127:R127)</f>
        <v>206220906</v>
      </c>
      <c r="T127" s="81">
        <f>+S127+O127</f>
        <v>206220906</v>
      </c>
      <c r="U127" s="82">
        <f>+O127/T127*100</f>
        <v>0</v>
      </c>
      <c r="V127" s="83">
        <f>+S127/T127*100</f>
        <v>100</v>
      </c>
      <c r="W127" s="10"/>
    </row>
    <row r="128" spans="1:23" ht="27">
      <c r="A128" s="18"/>
      <c r="B128" s="73"/>
      <c r="C128" s="73"/>
      <c r="D128" s="74"/>
      <c r="E128" s="75"/>
      <c r="F128" s="73"/>
      <c r="G128" s="73" t="s">
        <v>61</v>
      </c>
      <c r="H128" s="71"/>
      <c r="I128" s="99" t="s">
        <v>39</v>
      </c>
      <c r="J128" s="76"/>
      <c r="K128" s="81"/>
      <c r="L128" s="81"/>
      <c r="M128" s="81"/>
      <c r="N128" s="81"/>
      <c r="O128" s="81"/>
      <c r="P128" s="81">
        <v>200570410</v>
      </c>
      <c r="Q128" s="81"/>
      <c r="R128" s="81"/>
      <c r="S128" s="81">
        <f>SUM(P128:R128)</f>
        <v>200570410</v>
      </c>
      <c r="T128" s="81">
        <f>+S128+O128</f>
        <v>200570410</v>
      </c>
      <c r="U128" s="82">
        <f>+O128/T128*100</f>
        <v>0</v>
      </c>
      <c r="V128" s="83">
        <f>+S128/T128*100</f>
        <v>100</v>
      </c>
      <c r="W128" s="10"/>
    </row>
    <row r="129" spans="1:23" ht="27">
      <c r="A129" s="18"/>
      <c r="B129" s="73"/>
      <c r="C129" s="73"/>
      <c r="D129" s="74"/>
      <c r="E129" s="75"/>
      <c r="F129" s="73"/>
      <c r="G129" s="73" t="s">
        <v>61</v>
      </c>
      <c r="H129" s="71"/>
      <c r="I129" s="99" t="s">
        <v>33</v>
      </c>
      <c r="J129" s="76"/>
      <c r="K129" s="81"/>
      <c r="L129" s="81"/>
      <c r="M129" s="81"/>
      <c r="N129" s="81"/>
      <c r="O129" s="81"/>
      <c r="P129" s="106">
        <f>+P128/P125*100</f>
        <v>48.56426392251816</v>
      </c>
      <c r="Q129" s="106"/>
      <c r="R129" s="106"/>
      <c r="S129" s="106">
        <f>+S128/S125*100</f>
        <v>48.56426392251816</v>
      </c>
      <c r="T129" s="106">
        <f>+T128/T125*100</f>
        <v>48.56426392251816</v>
      </c>
      <c r="U129" s="82"/>
      <c r="V129" s="83"/>
      <c r="W129" s="10"/>
    </row>
    <row r="130" spans="1:23" ht="27">
      <c r="A130" s="18"/>
      <c r="B130" s="73"/>
      <c r="C130" s="73"/>
      <c r="D130" s="74"/>
      <c r="E130" s="75"/>
      <c r="F130" s="73"/>
      <c r="G130" s="73" t="s">
        <v>61</v>
      </c>
      <c r="H130" s="71"/>
      <c r="I130" s="99" t="s">
        <v>34</v>
      </c>
      <c r="J130" s="76"/>
      <c r="K130" s="81"/>
      <c r="L130" s="81"/>
      <c r="M130" s="81"/>
      <c r="N130" s="81"/>
      <c r="O130" s="81"/>
      <c r="P130" s="106">
        <f>+P128/P126*100</f>
        <v>88.60776214160985</v>
      </c>
      <c r="Q130" s="106"/>
      <c r="R130" s="106"/>
      <c r="S130" s="106">
        <f>+S128/S126*100</f>
        <v>88.60776214160985</v>
      </c>
      <c r="T130" s="106">
        <f>+T128/T126*100</f>
        <v>88.60776214160985</v>
      </c>
      <c r="U130" s="82"/>
      <c r="V130" s="83"/>
      <c r="W130" s="10"/>
    </row>
    <row r="131" spans="1:23" ht="27">
      <c r="A131" s="18"/>
      <c r="B131" s="73"/>
      <c r="C131" s="73"/>
      <c r="D131" s="74"/>
      <c r="E131" s="75"/>
      <c r="F131" s="73"/>
      <c r="G131" s="73"/>
      <c r="H131" s="71"/>
      <c r="I131" s="99"/>
      <c r="J131" s="76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2"/>
      <c r="V131" s="83"/>
      <c r="W131" s="10"/>
    </row>
    <row r="132" spans="1:23" ht="27">
      <c r="A132" s="18"/>
      <c r="B132" s="73"/>
      <c r="C132" s="73"/>
      <c r="D132" s="74"/>
      <c r="E132" s="75"/>
      <c r="F132" s="73" t="s">
        <v>59</v>
      </c>
      <c r="G132" s="73"/>
      <c r="H132" s="71"/>
      <c r="I132" s="99" t="s">
        <v>52</v>
      </c>
      <c r="J132" s="76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2"/>
      <c r="V132" s="83"/>
      <c r="W132" s="10"/>
    </row>
    <row r="133" spans="1:23" ht="27">
      <c r="A133" s="18"/>
      <c r="B133" s="73"/>
      <c r="C133" s="73"/>
      <c r="D133" s="74"/>
      <c r="E133" s="75"/>
      <c r="F133" s="73"/>
      <c r="G133" s="73" t="s">
        <v>61</v>
      </c>
      <c r="H133" s="71"/>
      <c r="I133" s="99" t="s">
        <v>36</v>
      </c>
      <c r="J133" s="76"/>
      <c r="K133" s="81"/>
      <c r="L133" s="81"/>
      <c r="M133" s="81"/>
      <c r="N133" s="81"/>
      <c r="O133" s="81"/>
      <c r="P133" s="81">
        <v>945348602</v>
      </c>
      <c r="Q133" s="81"/>
      <c r="R133" s="81"/>
      <c r="S133" s="81">
        <f>SUM(P133:R133)</f>
        <v>945348602</v>
      </c>
      <c r="T133" s="81">
        <f>+S133+O133</f>
        <v>945348602</v>
      </c>
      <c r="U133" s="82">
        <f>+O133/T133*100</f>
        <v>0</v>
      </c>
      <c r="V133" s="83">
        <f>+S133/T133*100</f>
        <v>100</v>
      </c>
      <c r="W133" s="10"/>
    </row>
    <row r="134" spans="1:23" ht="27">
      <c r="A134" s="18"/>
      <c r="B134" s="73"/>
      <c r="C134" s="73"/>
      <c r="D134" s="74"/>
      <c r="E134" s="75"/>
      <c r="F134" s="73"/>
      <c r="G134" s="73" t="s">
        <v>61</v>
      </c>
      <c r="H134" s="71"/>
      <c r="I134" s="99" t="s">
        <v>37</v>
      </c>
      <c r="J134" s="76"/>
      <c r="K134" s="81"/>
      <c r="L134" s="81"/>
      <c r="M134" s="81"/>
      <c r="N134" s="81"/>
      <c r="O134" s="81"/>
      <c r="P134" s="81">
        <v>317964885</v>
      </c>
      <c r="Q134" s="81"/>
      <c r="R134" s="81"/>
      <c r="S134" s="81">
        <f>SUM(P134:R134)</f>
        <v>317964885</v>
      </c>
      <c r="T134" s="81">
        <f>+S134+O134</f>
        <v>317964885</v>
      </c>
      <c r="U134" s="82">
        <f>+O134/T134*100</f>
        <v>0</v>
      </c>
      <c r="V134" s="83">
        <f>+S134/T134*100</f>
        <v>100</v>
      </c>
      <c r="W134" s="10"/>
    </row>
    <row r="135" spans="1:23" ht="27">
      <c r="A135" s="18"/>
      <c r="B135" s="73"/>
      <c r="C135" s="73"/>
      <c r="D135" s="74"/>
      <c r="E135" s="75"/>
      <c r="F135" s="73"/>
      <c r="G135" s="73" t="s">
        <v>61</v>
      </c>
      <c r="H135" s="71"/>
      <c r="I135" s="99" t="s">
        <v>38</v>
      </c>
      <c r="J135" s="76"/>
      <c r="K135" s="81"/>
      <c r="L135" s="81"/>
      <c r="M135" s="81"/>
      <c r="N135" s="81"/>
      <c r="O135" s="81"/>
      <c r="P135" s="81">
        <v>275571151</v>
      </c>
      <c r="Q135" s="81"/>
      <c r="R135" s="81"/>
      <c r="S135" s="81">
        <f>SUM(P135:R135)</f>
        <v>275571151</v>
      </c>
      <c r="T135" s="81">
        <f>+S135+O135</f>
        <v>275571151</v>
      </c>
      <c r="U135" s="82">
        <f>+O135/T135*100</f>
        <v>0</v>
      </c>
      <c r="V135" s="83">
        <f>+S135/T135*100</f>
        <v>100</v>
      </c>
      <c r="W135" s="10"/>
    </row>
    <row r="136" spans="1:23" ht="27">
      <c r="A136" s="18"/>
      <c r="B136" s="73"/>
      <c r="C136" s="73"/>
      <c r="D136" s="74"/>
      <c r="E136" s="75"/>
      <c r="F136" s="73"/>
      <c r="G136" s="73" t="s">
        <v>61</v>
      </c>
      <c r="H136" s="71"/>
      <c r="I136" s="99" t="s">
        <v>39</v>
      </c>
      <c r="J136" s="76"/>
      <c r="K136" s="81"/>
      <c r="L136" s="81"/>
      <c r="M136" s="81"/>
      <c r="N136" s="81"/>
      <c r="O136" s="81"/>
      <c r="P136" s="81">
        <v>262403262</v>
      </c>
      <c r="Q136" s="81"/>
      <c r="R136" s="81"/>
      <c r="S136" s="81">
        <f>SUM(P136:R136)</f>
        <v>262403262</v>
      </c>
      <c r="T136" s="81">
        <f>+S136+O136</f>
        <v>262403262</v>
      </c>
      <c r="U136" s="82">
        <f>+O136/T136*100</f>
        <v>0</v>
      </c>
      <c r="V136" s="83">
        <f>+S136/T136*100</f>
        <v>100</v>
      </c>
      <c r="W136" s="10"/>
    </row>
    <row r="137" spans="1:23" ht="27">
      <c r="A137" s="18"/>
      <c r="B137" s="73"/>
      <c r="C137" s="73"/>
      <c r="D137" s="74"/>
      <c r="E137" s="75"/>
      <c r="F137" s="73"/>
      <c r="G137" s="73" t="s">
        <v>61</v>
      </c>
      <c r="H137" s="71"/>
      <c r="I137" s="99" t="s">
        <v>33</v>
      </c>
      <c r="J137" s="76"/>
      <c r="K137" s="81"/>
      <c r="L137" s="81"/>
      <c r="M137" s="81"/>
      <c r="N137" s="81"/>
      <c r="O137" s="81"/>
      <c r="P137" s="106">
        <f>+P136/P133*100</f>
        <v>27.757301533514088</v>
      </c>
      <c r="Q137" s="106"/>
      <c r="R137" s="106"/>
      <c r="S137" s="106">
        <f>+S136/S133*100</f>
        <v>27.757301533514088</v>
      </c>
      <c r="T137" s="106">
        <f>+T136/T133*100</f>
        <v>27.757301533514088</v>
      </c>
      <c r="U137" s="82"/>
      <c r="V137" s="83"/>
      <c r="W137" s="10"/>
    </row>
    <row r="138" spans="1:23" ht="27">
      <c r="A138" s="18"/>
      <c r="B138" s="73"/>
      <c r="C138" s="73"/>
      <c r="D138" s="74"/>
      <c r="E138" s="75"/>
      <c r="F138" s="73"/>
      <c r="G138" s="73" t="s">
        <v>61</v>
      </c>
      <c r="H138" s="71"/>
      <c r="I138" s="99" t="s">
        <v>34</v>
      </c>
      <c r="J138" s="76"/>
      <c r="K138" s="81"/>
      <c r="L138" s="81"/>
      <c r="M138" s="81"/>
      <c r="N138" s="81"/>
      <c r="O138" s="81"/>
      <c r="P138" s="106">
        <f>+P136/P134*100</f>
        <v>82.52586193598076</v>
      </c>
      <c r="Q138" s="106"/>
      <c r="R138" s="106"/>
      <c r="S138" s="106">
        <f>+S136/S134*100</f>
        <v>82.52586193598076</v>
      </c>
      <c r="T138" s="106">
        <f>+T136/T134*100</f>
        <v>82.52586193598076</v>
      </c>
      <c r="U138" s="82"/>
      <c r="V138" s="83"/>
      <c r="W138" s="10"/>
    </row>
    <row r="139" spans="1:23" ht="27">
      <c r="A139" s="18"/>
      <c r="B139" s="73"/>
      <c r="C139" s="73"/>
      <c r="D139" s="74"/>
      <c r="E139" s="75"/>
      <c r="F139" s="73"/>
      <c r="G139" s="73"/>
      <c r="H139" s="71"/>
      <c r="I139" s="99"/>
      <c r="J139" s="76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2"/>
      <c r="V139" s="83"/>
      <c r="W139" s="10"/>
    </row>
    <row r="140" spans="1:23" ht="27">
      <c r="A140" s="18"/>
      <c r="B140" s="73"/>
      <c r="C140" s="73"/>
      <c r="D140" s="74"/>
      <c r="E140" s="75"/>
      <c r="F140" s="73" t="s">
        <v>60</v>
      </c>
      <c r="G140" s="73"/>
      <c r="H140" s="71"/>
      <c r="I140" s="99" t="s">
        <v>53</v>
      </c>
      <c r="J140" s="76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2"/>
      <c r="V140" s="83"/>
      <c r="W140" s="10"/>
    </row>
    <row r="141" spans="1:23" ht="27">
      <c r="A141" s="18"/>
      <c r="B141" s="73"/>
      <c r="C141" s="73"/>
      <c r="D141" s="74"/>
      <c r="E141" s="75"/>
      <c r="F141" s="73"/>
      <c r="G141" s="73" t="s">
        <v>61</v>
      </c>
      <c r="H141" s="71"/>
      <c r="I141" s="99" t="s">
        <v>36</v>
      </c>
      <c r="J141" s="76"/>
      <c r="K141" s="81"/>
      <c r="L141" s="81"/>
      <c r="M141" s="81"/>
      <c r="N141" s="81"/>
      <c r="O141" s="81"/>
      <c r="P141" s="81">
        <v>253500000</v>
      </c>
      <c r="Q141" s="81"/>
      <c r="R141" s="81"/>
      <c r="S141" s="81">
        <f>SUM(P141:R141)</f>
        <v>253500000</v>
      </c>
      <c r="T141" s="81">
        <f>+S141+O141</f>
        <v>253500000</v>
      </c>
      <c r="U141" s="82">
        <f>+O141/T141*100</f>
        <v>0</v>
      </c>
      <c r="V141" s="83">
        <f>+S141/T141*100</f>
        <v>100</v>
      </c>
      <c r="W141" s="10"/>
    </row>
    <row r="142" spans="1:23" ht="27">
      <c r="A142" s="18"/>
      <c r="B142" s="73"/>
      <c r="C142" s="73"/>
      <c r="D142" s="74"/>
      <c r="E142" s="75"/>
      <c r="F142" s="73"/>
      <c r="G142" s="73" t="s">
        <v>61</v>
      </c>
      <c r="H142" s="71"/>
      <c r="I142" s="99" t="s">
        <v>37</v>
      </c>
      <c r="J142" s="76"/>
      <c r="K142" s="81"/>
      <c r="L142" s="81"/>
      <c r="M142" s="81"/>
      <c r="N142" s="81"/>
      <c r="O142" s="81"/>
      <c r="P142" s="81">
        <v>298426108</v>
      </c>
      <c r="Q142" s="81"/>
      <c r="R142" s="81"/>
      <c r="S142" s="81">
        <f>SUM(P142:R142)</f>
        <v>298426108</v>
      </c>
      <c r="T142" s="81">
        <f>+S142+O142</f>
        <v>298426108</v>
      </c>
      <c r="U142" s="82">
        <f>+O142/T142*100</f>
        <v>0</v>
      </c>
      <c r="V142" s="83">
        <f>+S142/T142*100</f>
        <v>100</v>
      </c>
      <c r="W142" s="10"/>
    </row>
    <row r="143" spans="1:23" ht="27">
      <c r="A143" s="18"/>
      <c r="B143" s="73"/>
      <c r="C143" s="73"/>
      <c r="D143" s="74"/>
      <c r="E143" s="75"/>
      <c r="F143" s="73"/>
      <c r="G143" s="73" t="s">
        <v>61</v>
      </c>
      <c r="H143" s="71"/>
      <c r="I143" s="99" t="s">
        <v>38</v>
      </c>
      <c r="J143" s="76"/>
      <c r="K143" s="81"/>
      <c r="L143" s="81"/>
      <c r="M143" s="81"/>
      <c r="N143" s="81"/>
      <c r="O143" s="81"/>
      <c r="P143" s="81">
        <v>283261438</v>
      </c>
      <c r="Q143" s="81"/>
      <c r="R143" s="81"/>
      <c r="S143" s="81">
        <f>SUM(P143:R143)</f>
        <v>283261438</v>
      </c>
      <c r="T143" s="81">
        <f>+S143+O143</f>
        <v>283261438</v>
      </c>
      <c r="U143" s="82">
        <f>+O143/T143*100</f>
        <v>0</v>
      </c>
      <c r="V143" s="83">
        <f>+S143/T143*100</f>
        <v>100</v>
      </c>
      <c r="W143" s="10"/>
    </row>
    <row r="144" spans="1:23" ht="27">
      <c r="A144" s="18"/>
      <c r="B144" s="73"/>
      <c r="C144" s="73"/>
      <c r="D144" s="74"/>
      <c r="E144" s="75"/>
      <c r="F144" s="73"/>
      <c r="G144" s="73" t="s">
        <v>61</v>
      </c>
      <c r="H144" s="71"/>
      <c r="I144" s="99" t="s">
        <v>39</v>
      </c>
      <c r="J144" s="76"/>
      <c r="K144" s="81"/>
      <c r="L144" s="81"/>
      <c r="M144" s="81"/>
      <c r="N144" s="81"/>
      <c r="O144" s="81"/>
      <c r="P144" s="81">
        <v>273087072</v>
      </c>
      <c r="Q144" s="81"/>
      <c r="R144" s="81"/>
      <c r="S144" s="81">
        <f>SUM(P144:R144)</f>
        <v>273087072</v>
      </c>
      <c r="T144" s="81">
        <f>+S144+O144</f>
        <v>273087072</v>
      </c>
      <c r="U144" s="82">
        <f>+O144/T144*100</f>
        <v>0</v>
      </c>
      <c r="V144" s="83">
        <f>+S144/T144*100</f>
        <v>100</v>
      </c>
      <c r="W144" s="10"/>
    </row>
    <row r="145" spans="1:23" ht="27">
      <c r="A145" s="18"/>
      <c r="B145" s="73"/>
      <c r="C145" s="73"/>
      <c r="D145" s="74"/>
      <c r="E145" s="75"/>
      <c r="F145" s="73"/>
      <c r="G145" s="73" t="s">
        <v>61</v>
      </c>
      <c r="H145" s="71"/>
      <c r="I145" s="99" t="s">
        <v>33</v>
      </c>
      <c r="J145" s="76"/>
      <c r="K145" s="81"/>
      <c r="L145" s="81"/>
      <c r="M145" s="81"/>
      <c r="N145" s="81"/>
      <c r="O145" s="81"/>
      <c r="P145" s="106">
        <f>+P144/P141*100</f>
        <v>107.72665562130177</v>
      </c>
      <c r="Q145" s="106"/>
      <c r="R145" s="106"/>
      <c r="S145" s="106">
        <f>+S144/S141*100</f>
        <v>107.72665562130177</v>
      </c>
      <c r="T145" s="106">
        <f>+T144/T141*100</f>
        <v>107.72665562130177</v>
      </c>
      <c r="U145" s="82"/>
      <c r="V145" s="83"/>
      <c r="W145" s="10"/>
    </row>
    <row r="146" spans="1:23" ht="27">
      <c r="A146" s="18"/>
      <c r="B146" s="73"/>
      <c r="C146" s="73"/>
      <c r="D146" s="74"/>
      <c r="E146" s="75"/>
      <c r="F146" s="73"/>
      <c r="G146" s="73" t="s">
        <v>61</v>
      </c>
      <c r="H146" s="71"/>
      <c r="I146" s="99" t="s">
        <v>34</v>
      </c>
      <c r="J146" s="76"/>
      <c r="K146" s="81"/>
      <c r="L146" s="81"/>
      <c r="M146" s="81"/>
      <c r="N146" s="81"/>
      <c r="O146" s="81"/>
      <c r="P146" s="106">
        <f>+P144/P142*100</f>
        <v>91.50910884780899</v>
      </c>
      <c r="Q146" s="106"/>
      <c r="R146" s="106"/>
      <c r="S146" s="106">
        <f>+S144/S142*100</f>
        <v>91.50910884780899</v>
      </c>
      <c r="T146" s="106">
        <f>+T144/T142*100</f>
        <v>91.50910884780899</v>
      </c>
      <c r="U146" s="82"/>
      <c r="V146" s="83"/>
      <c r="W146" s="10"/>
    </row>
    <row r="147" spans="1:23" ht="27">
      <c r="A147" s="18"/>
      <c r="B147" s="73"/>
      <c r="C147" s="73"/>
      <c r="D147" s="74"/>
      <c r="E147" s="75"/>
      <c r="F147" s="73"/>
      <c r="G147" s="73"/>
      <c r="H147" s="71"/>
      <c r="I147" s="99"/>
      <c r="J147" s="76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2"/>
      <c r="V147" s="83"/>
      <c r="W147" s="10"/>
    </row>
    <row r="148" spans="1:23" ht="27">
      <c r="A148" s="18"/>
      <c r="B148" s="73"/>
      <c r="C148" s="73"/>
      <c r="D148" s="74"/>
      <c r="E148" s="75"/>
      <c r="F148" s="73"/>
      <c r="G148" s="73"/>
      <c r="H148" s="71"/>
      <c r="I148" s="100"/>
      <c r="J148" s="76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2"/>
      <c r="V148" s="82"/>
      <c r="W148" s="10"/>
    </row>
    <row r="149" spans="1:23" ht="27">
      <c r="A149" s="18"/>
      <c r="B149" s="77"/>
      <c r="C149" s="77"/>
      <c r="D149" s="77"/>
      <c r="E149" s="77"/>
      <c r="F149" s="77"/>
      <c r="G149" s="78"/>
      <c r="H149" s="79"/>
      <c r="I149" s="101"/>
      <c r="J149" s="80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4"/>
      <c r="V149" s="84"/>
      <c r="W149" s="18"/>
    </row>
    <row r="150" spans="1:23" ht="25.5">
      <c r="A150" s="63" t="s">
        <v>19</v>
      </c>
      <c r="B150" s="85"/>
      <c r="C150" s="18"/>
      <c r="D150" s="18"/>
      <c r="E150" s="18"/>
      <c r="F150" s="18"/>
      <c r="G150" s="18"/>
      <c r="H150" s="18"/>
      <c r="I150" s="102"/>
      <c r="J150" s="18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18"/>
      <c r="V150" s="18"/>
      <c r="W150" s="18" t="s">
        <v>19</v>
      </c>
    </row>
    <row r="151" spans="1:23" ht="23.25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88"/>
      <c r="L151" s="88"/>
      <c r="M151" s="88"/>
      <c r="N151" s="88"/>
      <c r="O151" s="88"/>
      <c r="P151" s="88"/>
      <c r="Q151" s="88"/>
      <c r="R151" s="88"/>
      <c r="S151" s="89"/>
      <c r="T151" s="89"/>
      <c r="U151" s="64"/>
      <c r="V151" s="64"/>
      <c r="W151" s="63"/>
    </row>
    <row r="152" spans="1:23" ht="23.25">
      <c r="A152" s="63"/>
      <c r="B152" s="65"/>
      <c r="C152" s="65"/>
      <c r="D152" s="65"/>
      <c r="E152" s="65"/>
      <c r="F152" s="65"/>
      <c r="G152" s="63"/>
      <c r="H152" s="63"/>
      <c r="I152" s="63"/>
      <c r="J152" s="63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65"/>
      <c r="V152" s="65"/>
      <c r="W152" s="63"/>
    </row>
    <row r="153" spans="1:23" ht="23.25">
      <c r="A153" s="63"/>
      <c r="B153" s="65"/>
      <c r="C153" s="65"/>
      <c r="D153" s="65"/>
      <c r="E153" s="65"/>
      <c r="F153" s="65"/>
      <c r="G153" s="63"/>
      <c r="H153" s="63"/>
      <c r="I153" s="96"/>
      <c r="J153" s="63"/>
      <c r="K153" s="91"/>
      <c r="L153" s="91"/>
      <c r="M153" s="91"/>
      <c r="N153" s="91"/>
      <c r="O153" s="91"/>
      <c r="P153" s="92"/>
      <c r="Q153" s="92"/>
      <c r="R153" s="92"/>
      <c r="S153" s="91"/>
      <c r="T153" s="93"/>
      <c r="U153" s="13"/>
      <c r="V153" s="13"/>
      <c r="W153" s="63"/>
    </row>
    <row r="154" spans="1:23" ht="23.25">
      <c r="A154" s="63"/>
      <c r="B154" s="66"/>
      <c r="C154" s="66"/>
      <c r="D154" s="66"/>
      <c r="E154" s="66"/>
      <c r="F154" s="66"/>
      <c r="G154" s="66"/>
      <c r="H154" s="63"/>
      <c r="I154" s="66"/>
      <c r="J154" s="63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12"/>
      <c r="V154" s="12"/>
      <c r="W154" s="63"/>
    </row>
    <row r="155" spans="1:23" ht="23.25">
      <c r="A155" s="63"/>
      <c r="B155" s="66"/>
      <c r="C155" s="66"/>
      <c r="D155" s="66"/>
      <c r="E155" s="66"/>
      <c r="F155" s="66"/>
      <c r="G155" s="66"/>
      <c r="H155" s="63"/>
      <c r="I155" s="66"/>
      <c r="J155" s="63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12"/>
      <c r="V155" s="12"/>
      <c r="W155" s="63"/>
    </row>
    <row r="156" spans="1:23" ht="23.25">
      <c r="A156" s="63"/>
      <c r="B156" s="67"/>
      <c r="C156" s="67"/>
      <c r="D156" s="67"/>
      <c r="E156" s="67"/>
      <c r="F156" s="67"/>
      <c r="G156" s="67"/>
      <c r="H156" s="14"/>
      <c r="I156" s="14"/>
      <c r="J156" s="14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11"/>
      <c r="V156" s="11"/>
      <c r="W156" s="63"/>
    </row>
    <row r="157" spans="1:23" ht="23.25">
      <c r="A157" s="63"/>
      <c r="B157" s="67"/>
      <c r="C157" s="67"/>
      <c r="D157" s="67"/>
      <c r="E157" s="67"/>
      <c r="F157" s="67"/>
      <c r="G157" s="67"/>
      <c r="H157" s="14"/>
      <c r="I157" s="14"/>
      <c r="J157" s="14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11"/>
      <c r="V157" s="11"/>
      <c r="W157" s="63"/>
    </row>
    <row r="158" spans="1:23" ht="23.25">
      <c r="A158" s="63"/>
      <c r="B158" s="67"/>
      <c r="C158" s="67"/>
      <c r="D158" s="67"/>
      <c r="E158" s="67"/>
      <c r="F158" s="67"/>
      <c r="G158" s="67"/>
      <c r="H158" s="14"/>
      <c r="I158" s="15"/>
      <c r="J158" s="15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11"/>
      <c r="V158" s="11"/>
      <c r="W158" s="63"/>
    </row>
    <row r="159" spans="1:23" ht="23.25">
      <c r="A159" s="63"/>
      <c r="B159" s="67"/>
      <c r="C159" s="67"/>
      <c r="D159" s="67"/>
      <c r="E159" s="67"/>
      <c r="F159" s="67"/>
      <c r="G159" s="67"/>
      <c r="H159" s="14"/>
      <c r="I159" s="15"/>
      <c r="J159" s="15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11"/>
      <c r="V159" s="11"/>
      <c r="W159" s="63"/>
    </row>
    <row r="160" spans="1:23" ht="23.25">
      <c r="A160" s="63"/>
      <c r="B160" s="67"/>
      <c r="C160" s="67"/>
      <c r="D160" s="67"/>
      <c r="E160" s="67"/>
      <c r="F160" s="67"/>
      <c r="G160" s="67"/>
      <c r="H160" s="14"/>
      <c r="I160" s="14"/>
      <c r="J160" s="14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11"/>
      <c r="V160" s="11"/>
      <c r="W160" s="63"/>
    </row>
    <row r="161" spans="1:23" ht="23.25">
      <c r="A161" s="63"/>
      <c r="B161" s="67"/>
      <c r="C161" s="67"/>
      <c r="D161" s="67"/>
      <c r="E161" s="67"/>
      <c r="F161" s="67"/>
      <c r="G161" s="67"/>
      <c r="H161" s="14"/>
      <c r="I161" s="14"/>
      <c r="J161" s="14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11"/>
      <c r="V161" s="11"/>
      <c r="W161" s="63"/>
    </row>
    <row r="162" spans="1:23" ht="23.25">
      <c r="A162" s="63"/>
      <c r="B162" s="67"/>
      <c r="C162" s="67"/>
      <c r="D162" s="67"/>
      <c r="E162" s="67"/>
      <c r="F162" s="67"/>
      <c r="G162" s="67"/>
      <c r="H162" s="14"/>
      <c r="I162" s="14"/>
      <c r="J162" s="14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11"/>
      <c r="V162" s="11"/>
      <c r="W162" s="63"/>
    </row>
    <row r="163" spans="1:23" ht="23.25">
      <c r="A163" s="63"/>
      <c r="B163" s="67"/>
      <c r="C163" s="67"/>
      <c r="D163" s="67"/>
      <c r="E163" s="67"/>
      <c r="F163" s="67"/>
      <c r="G163" s="67"/>
      <c r="H163" s="14"/>
      <c r="I163" s="14"/>
      <c r="J163" s="14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11"/>
      <c r="V163" s="11"/>
      <c r="W163" s="63"/>
    </row>
    <row r="164" spans="1:23" ht="23.25">
      <c r="A164" s="63"/>
      <c r="B164" s="67"/>
      <c r="C164" s="67"/>
      <c r="D164" s="67"/>
      <c r="E164" s="67"/>
      <c r="F164" s="67"/>
      <c r="G164" s="67"/>
      <c r="H164" s="14"/>
      <c r="I164" s="14"/>
      <c r="J164" s="14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11"/>
      <c r="V164" s="11"/>
      <c r="W164" s="63"/>
    </row>
    <row r="165" spans="1:23" ht="23.25">
      <c r="A165" s="63"/>
      <c r="B165" s="67"/>
      <c r="C165" s="67"/>
      <c r="D165" s="67"/>
      <c r="E165" s="67"/>
      <c r="F165" s="67"/>
      <c r="G165" s="67"/>
      <c r="H165" s="14"/>
      <c r="I165" s="14"/>
      <c r="J165" s="14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11"/>
      <c r="V165" s="11"/>
      <c r="W165" s="63"/>
    </row>
    <row r="166" spans="1:23" ht="23.25">
      <c r="A166" s="63"/>
      <c r="B166" s="67"/>
      <c r="C166" s="67"/>
      <c r="D166" s="67"/>
      <c r="E166" s="67"/>
      <c r="F166" s="67"/>
      <c r="G166" s="67"/>
      <c r="H166" s="14"/>
      <c r="I166" s="14"/>
      <c r="J166" s="14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11"/>
      <c r="V166" s="11"/>
      <c r="W166" s="63"/>
    </row>
    <row r="167" spans="1:23" ht="23.25">
      <c r="A167" s="63"/>
      <c r="B167" s="67"/>
      <c r="C167" s="67"/>
      <c r="D167" s="67"/>
      <c r="E167" s="67"/>
      <c r="F167" s="67"/>
      <c r="G167" s="67"/>
      <c r="H167" s="14"/>
      <c r="I167" s="14"/>
      <c r="J167" s="14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11"/>
      <c r="V167" s="11"/>
      <c r="W167" s="63"/>
    </row>
    <row r="168" spans="1:23" ht="23.25">
      <c r="A168" s="63"/>
      <c r="B168" s="67"/>
      <c r="C168" s="67"/>
      <c r="D168" s="67"/>
      <c r="E168" s="67"/>
      <c r="F168" s="67"/>
      <c r="G168" s="67"/>
      <c r="H168" s="14"/>
      <c r="I168" s="14"/>
      <c r="J168" s="14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11"/>
      <c r="V168" s="11"/>
      <c r="W168" s="63"/>
    </row>
    <row r="169" spans="1:23" ht="23.25">
      <c r="A169" s="63"/>
      <c r="B169" s="67"/>
      <c r="C169" s="67"/>
      <c r="D169" s="67"/>
      <c r="E169" s="67"/>
      <c r="F169" s="67"/>
      <c r="G169" s="67"/>
      <c r="H169" s="14"/>
      <c r="I169" s="14"/>
      <c r="J169" s="14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11"/>
      <c r="V169" s="11"/>
      <c r="W169" s="63"/>
    </row>
    <row r="170" spans="1:23" ht="23.25">
      <c r="A170" s="63"/>
      <c r="B170" s="67"/>
      <c r="C170" s="67"/>
      <c r="D170" s="67"/>
      <c r="E170" s="67"/>
      <c r="F170" s="67"/>
      <c r="G170" s="67"/>
      <c r="H170" s="14"/>
      <c r="I170" s="14"/>
      <c r="J170" s="14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11"/>
      <c r="V170" s="11"/>
      <c r="W170" s="63"/>
    </row>
    <row r="171" spans="1:23" ht="23.25">
      <c r="A171" s="63"/>
      <c r="B171" s="67"/>
      <c r="C171" s="67"/>
      <c r="D171" s="67"/>
      <c r="E171" s="67"/>
      <c r="F171" s="67"/>
      <c r="G171" s="67"/>
      <c r="H171" s="14"/>
      <c r="I171" s="14"/>
      <c r="J171" s="14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11"/>
      <c r="V171" s="11"/>
      <c r="W171" s="63"/>
    </row>
    <row r="172" spans="1:23" ht="23.25">
      <c r="A172" s="63"/>
      <c r="B172" s="67"/>
      <c r="C172" s="67"/>
      <c r="D172" s="67"/>
      <c r="E172" s="67"/>
      <c r="F172" s="67"/>
      <c r="G172" s="67"/>
      <c r="H172" s="14"/>
      <c r="I172" s="14"/>
      <c r="J172" s="14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63"/>
      <c r="V172" s="63"/>
      <c r="W172" s="63"/>
    </row>
    <row r="173" spans="1:23" ht="23.25">
      <c r="A173" s="63"/>
      <c r="B173" s="67"/>
      <c r="C173" s="67"/>
      <c r="D173" s="67"/>
      <c r="E173" s="67"/>
      <c r="F173" s="67"/>
      <c r="G173" s="67"/>
      <c r="H173" s="14"/>
      <c r="I173" s="14"/>
      <c r="J173" s="14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11"/>
      <c r="V173" s="11"/>
      <c r="W173" s="63"/>
    </row>
    <row r="174" spans="1:23" ht="23.25">
      <c r="A174" s="63"/>
      <c r="B174" s="67"/>
      <c r="C174" s="67"/>
      <c r="D174" s="67"/>
      <c r="E174" s="67"/>
      <c r="F174" s="67"/>
      <c r="G174" s="67"/>
      <c r="H174" s="14"/>
      <c r="I174" s="14"/>
      <c r="J174" s="14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11"/>
      <c r="V174" s="11"/>
      <c r="W174" s="63"/>
    </row>
    <row r="175" spans="1:23" ht="23.25">
      <c r="A175" s="63"/>
      <c r="B175" s="67"/>
      <c r="C175" s="67"/>
      <c r="D175" s="67"/>
      <c r="E175" s="67"/>
      <c r="F175" s="67"/>
      <c r="G175" s="67"/>
      <c r="H175" s="14"/>
      <c r="I175" s="14"/>
      <c r="J175" s="14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11"/>
      <c r="V175" s="11"/>
      <c r="W175" s="63"/>
    </row>
    <row r="176" spans="1:23" ht="23.25">
      <c r="A176" s="63"/>
      <c r="B176" s="67"/>
      <c r="C176" s="67"/>
      <c r="D176" s="67"/>
      <c r="E176" s="67"/>
      <c r="F176" s="67"/>
      <c r="G176" s="67"/>
      <c r="H176" s="14"/>
      <c r="I176" s="14"/>
      <c r="J176" s="14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11"/>
      <c r="V176" s="11"/>
      <c r="W176" s="63"/>
    </row>
    <row r="177" spans="1:23" ht="23.25">
      <c r="A177" s="63"/>
      <c r="B177" s="67"/>
      <c r="C177" s="67"/>
      <c r="D177" s="67"/>
      <c r="E177" s="67"/>
      <c r="F177" s="67"/>
      <c r="G177" s="67"/>
      <c r="H177" s="14"/>
      <c r="I177" s="14"/>
      <c r="J177" s="14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11"/>
      <c r="V177" s="11"/>
      <c r="W177" s="63"/>
    </row>
    <row r="178" spans="1:23" ht="23.25">
      <c r="A178" s="63"/>
      <c r="B178" s="67"/>
      <c r="C178" s="67"/>
      <c r="D178" s="67"/>
      <c r="E178" s="67"/>
      <c r="F178" s="67"/>
      <c r="G178" s="67"/>
      <c r="H178" s="14"/>
      <c r="I178" s="14"/>
      <c r="J178" s="14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11"/>
      <c r="V178" s="11"/>
      <c r="W178" s="63"/>
    </row>
    <row r="179" spans="1:23" ht="23.25">
      <c r="A179" s="63"/>
      <c r="B179" s="67"/>
      <c r="C179" s="67"/>
      <c r="D179" s="67"/>
      <c r="E179" s="67"/>
      <c r="F179" s="67"/>
      <c r="G179" s="67"/>
      <c r="H179" s="14"/>
      <c r="I179" s="14"/>
      <c r="J179" s="14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11"/>
      <c r="V179" s="11"/>
      <c r="W179" s="63"/>
    </row>
    <row r="180" spans="1:23" ht="23.25">
      <c r="A180" s="63"/>
      <c r="B180" s="67"/>
      <c r="C180" s="67"/>
      <c r="D180" s="67"/>
      <c r="E180" s="67"/>
      <c r="F180" s="67"/>
      <c r="G180" s="67"/>
      <c r="H180" s="14"/>
      <c r="I180" s="14"/>
      <c r="J180" s="14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11"/>
      <c r="V180" s="11"/>
      <c r="W180" s="63"/>
    </row>
    <row r="181" spans="1:23" ht="23.25">
      <c r="A181" s="63"/>
      <c r="B181" s="67"/>
      <c r="C181" s="67"/>
      <c r="D181" s="67"/>
      <c r="E181" s="67"/>
      <c r="F181" s="67"/>
      <c r="G181" s="67"/>
      <c r="H181" s="14"/>
      <c r="I181" s="14"/>
      <c r="J181" s="14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63"/>
      <c r="V181" s="63"/>
      <c r="W181" s="63"/>
    </row>
    <row r="182" spans="1:23" ht="23.25">
      <c r="A182" s="63"/>
      <c r="B182" s="67"/>
      <c r="C182" s="67"/>
      <c r="D182" s="67"/>
      <c r="E182" s="67"/>
      <c r="F182" s="67"/>
      <c r="G182" s="67"/>
      <c r="H182" s="14"/>
      <c r="I182" s="14"/>
      <c r="J182" s="14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11"/>
      <c r="V182" s="11"/>
      <c r="W182" s="63"/>
    </row>
    <row r="183" spans="1:23" ht="23.25">
      <c r="A183" s="63"/>
      <c r="B183" s="67"/>
      <c r="C183" s="67"/>
      <c r="D183" s="67"/>
      <c r="E183" s="67"/>
      <c r="F183" s="67"/>
      <c r="G183" s="67"/>
      <c r="H183" s="14"/>
      <c r="I183" s="14"/>
      <c r="J183" s="14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11"/>
      <c r="V183" s="11"/>
      <c r="W183" s="63"/>
    </row>
    <row r="184" spans="1:23" ht="23.25">
      <c r="A184" s="63"/>
      <c r="B184" s="67"/>
      <c r="C184" s="67"/>
      <c r="D184" s="67"/>
      <c r="E184" s="67"/>
      <c r="F184" s="67"/>
      <c r="G184" s="67"/>
      <c r="H184" s="14"/>
      <c r="I184" s="14"/>
      <c r="J184" s="14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11"/>
      <c r="V184" s="11"/>
      <c r="W184" s="63"/>
    </row>
    <row r="185" spans="1:23" ht="23.25">
      <c r="A185" s="63"/>
      <c r="B185" s="67"/>
      <c r="C185" s="67"/>
      <c r="D185" s="67"/>
      <c r="E185" s="67"/>
      <c r="F185" s="67"/>
      <c r="G185" s="67"/>
      <c r="H185" s="14"/>
      <c r="I185" s="14"/>
      <c r="J185" s="14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11"/>
      <c r="V185" s="11"/>
      <c r="W185" s="63"/>
    </row>
    <row r="186" spans="1:23" ht="23.25">
      <c r="A186" s="63"/>
      <c r="B186" s="67"/>
      <c r="C186" s="67"/>
      <c r="D186" s="67"/>
      <c r="E186" s="67"/>
      <c r="F186" s="67"/>
      <c r="G186" s="67"/>
      <c r="H186" s="14"/>
      <c r="I186" s="14"/>
      <c r="J186" s="14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11"/>
      <c r="V186" s="11"/>
      <c r="W186" s="63"/>
    </row>
    <row r="187" spans="1:23" ht="23.25">
      <c r="A187" s="63"/>
      <c r="B187" s="67"/>
      <c r="C187" s="67"/>
      <c r="D187" s="67"/>
      <c r="E187" s="67"/>
      <c r="F187" s="67"/>
      <c r="G187" s="67"/>
      <c r="H187" s="14"/>
      <c r="I187" s="14"/>
      <c r="J187" s="14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63"/>
      <c r="V187" s="63"/>
      <c r="W187" s="63"/>
    </row>
    <row r="188" spans="1:23" ht="23.25">
      <c r="A188" s="63"/>
      <c r="B188" s="67"/>
      <c r="C188" s="67"/>
      <c r="D188" s="67"/>
      <c r="E188" s="67"/>
      <c r="F188" s="67"/>
      <c r="G188" s="67"/>
      <c r="H188" s="14"/>
      <c r="I188" s="14"/>
      <c r="J188" s="14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11"/>
      <c r="V188" s="11"/>
      <c r="W188" s="63"/>
    </row>
    <row r="189" spans="1:23" ht="23.25">
      <c r="A189" s="63"/>
      <c r="B189" s="67"/>
      <c r="C189" s="67"/>
      <c r="D189" s="67"/>
      <c r="E189" s="67"/>
      <c r="F189" s="67"/>
      <c r="G189" s="67"/>
      <c r="H189" s="14"/>
      <c r="I189" s="14"/>
      <c r="J189" s="14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11"/>
      <c r="V189" s="11"/>
      <c r="W189" s="63"/>
    </row>
    <row r="190" spans="1:23" ht="23.25">
      <c r="A190" s="63"/>
      <c r="B190" s="67"/>
      <c r="C190" s="67"/>
      <c r="D190" s="67"/>
      <c r="E190" s="67"/>
      <c r="F190" s="67"/>
      <c r="G190" s="67"/>
      <c r="H190" s="14"/>
      <c r="I190" s="14"/>
      <c r="J190" s="14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11"/>
      <c r="V190" s="11"/>
      <c r="W190" s="63"/>
    </row>
    <row r="191" spans="1:23" ht="23.25">
      <c r="A191" s="63"/>
      <c r="B191" s="67"/>
      <c r="C191" s="67"/>
      <c r="D191" s="67"/>
      <c r="E191" s="67"/>
      <c r="F191" s="67"/>
      <c r="G191" s="67"/>
      <c r="H191" s="14"/>
      <c r="I191" s="14"/>
      <c r="J191" s="14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11"/>
      <c r="V191" s="11"/>
      <c r="W191" s="63"/>
    </row>
    <row r="192" spans="1:23" ht="23.25">
      <c r="A192" s="63"/>
      <c r="B192" s="67"/>
      <c r="C192" s="67"/>
      <c r="D192" s="67"/>
      <c r="E192" s="67"/>
      <c r="F192" s="67"/>
      <c r="G192" s="67"/>
      <c r="H192" s="14"/>
      <c r="I192" s="14"/>
      <c r="J192" s="14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11"/>
      <c r="V192" s="11"/>
      <c r="W192" s="63"/>
    </row>
    <row r="193" spans="1:23" ht="23.25">
      <c r="A193" s="63"/>
      <c r="B193" s="67"/>
      <c r="C193" s="67"/>
      <c r="D193" s="67"/>
      <c r="E193" s="67"/>
      <c r="F193" s="67"/>
      <c r="G193" s="67"/>
      <c r="H193" s="14"/>
      <c r="I193" s="14"/>
      <c r="J193" s="14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11"/>
      <c r="V193" s="11"/>
      <c r="W193" s="63"/>
    </row>
    <row r="194" spans="1:23" ht="23.25">
      <c r="A194" s="63"/>
      <c r="B194" s="67"/>
      <c r="C194" s="67"/>
      <c r="D194" s="67"/>
      <c r="E194" s="67"/>
      <c r="F194" s="67"/>
      <c r="G194" s="67"/>
      <c r="H194" s="14"/>
      <c r="I194" s="14"/>
      <c r="J194" s="14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11"/>
      <c r="V194" s="11"/>
      <c r="W194" s="63"/>
    </row>
    <row r="195" spans="2:23" ht="23.25">
      <c r="B195" s="63"/>
      <c r="C195" s="63"/>
      <c r="D195" s="63"/>
      <c r="E195" s="63"/>
      <c r="F195" s="63"/>
      <c r="G195" s="66"/>
      <c r="H195" s="63"/>
      <c r="I195" s="63"/>
      <c r="J195" s="63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11"/>
      <c r="V195" s="11"/>
      <c r="W195" s="63"/>
    </row>
  </sheetData>
  <sheetProtection/>
  <mergeCells count="4">
    <mergeCell ref="M1:O1"/>
    <mergeCell ref="T7:V7"/>
    <mergeCell ref="U8:V8"/>
    <mergeCell ref="B4:V4"/>
  </mergeCells>
  <printOptions horizontalCentered="1" verticalCentered="1"/>
  <pageMargins left="0.7086614173228347" right="0.7086614173228347" top="0.984251968503937" bottom="0.7874015748031497" header="0.5905511811023623" footer="0.3937007874015748"/>
  <pageSetup horizontalDpi="600" verticalDpi="600" orientation="landscape" paperSize="119" scale="2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</dc:title>
  <dc:subject/>
  <dc:creator>susana_escartin</dc:creator>
  <cp:keywords/>
  <dc:description/>
  <cp:lastModifiedBy>Alejandro Rebollar Delgado</cp:lastModifiedBy>
  <cp:lastPrinted>2014-04-08T00:21:38Z</cp:lastPrinted>
  <dcterms:created xsi:type="dcterms:W3CDTF">2014-02-18T18:42:36Z</dcterms:created>
  <dcterms:modified xsi:type="dcterms:W3CDTF">2014-04-15T00:09:12Z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ContentTypeId">
    <vt:lpwstr>0x010100E45A2171FFF7404AAC42E919B6B08B78</vt:lpwstr>
  </property>
  <property fmtid="{D5CDD505-2E9C-101B-9397-08002B2CF9AE}" pid="4" name="Estatus">
    <vt:lpwstr>Versión definitiva</vt:lpwstr>
  </property>
  <property fmtid="{D5CDD505-2E9C-101B-9397-08002B2CF9AE}" pid="5" name="PublishingExpirationDate">
    <vt:lpwstr/>
  </property>
  <property fmtid="{D5CDD505-2E9C-101B-9397-08002B2CF9AE}" pid="6" name="Formato de archivo">
    <vt:lpwstr>xls</vt:lpwstr>
  </property>
  <property fmtid="{D5CDD505-2E9C-101B-9397-08002B2CF9AE}" pid="7" name="PublishingStartDate">
    <vt:lpwstr/>
  </property>
</Properties>
</file>