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9440" windowHeight="11760" tabRatio="536" activeTab="0"/>
  </bookViews>
  <sheets>
    <sheet name="MASCRILLA PP" sheetId="1" r:id="rId1"/>
  </sheets>
  <definedNames>
    <definedName name="_Fill" hidden="1">#REF!</definedName>
    <definedName name="A_impresión_IM">#REF!</definedName>
    <definedName name="_xlnm.Print_Area" localSheetId="0">'MASCRILLA PP'!$A$1:$U$132</definedName>
    <definedName name="DIFERENCIAS">#N/A</definedName>
    <definedName name="FORM" localSheetId="0">'MASCRILLA PP'!$A$132</definedName>
    <definedName name="FORM">#REF!</definedName>
    <definedName name="MASCARILLA">#REF!</definedName>
    <definedName name="_xlnm.Print_Titles" localSheetId="0">'MASCRILLA PP'!$1:$12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<sst xmlns="http://schemas.openxmlformats.org/spreadsheetml/2006/main" count="183" uniqueCount="57">
  <si>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</si>
  <si>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</si>
  <si>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</si>
  <si>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</si>
  <si>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</si>
  <si>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</si>
  <si>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</si>
  <si>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</si>
  <si>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</si>
  <si>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</si>
  <si>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</si>
  <si>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 xml:space="preserve"> </t>
  </si>
  <si>
    <t>Subsidios</t>
  </si>
  <si>
    <t>DENOMINACIÓN</t>
  </si>
  <si>
    <t>PROGRAMA PRESUPESTARIO</t>
  </si>
  <si>
    <t>Tipo</t>
  </si>
  <si>
    <t>Grupo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</si>
  <si>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</si>
  <si>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</si>
  <si>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</si>
  <si>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</si>
  <si>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</si>
  <si>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</si>
  <si>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</si>
  <si>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FONDO NACIONAL DE FOMENTO AL TURISMO</t>
  </si>
  <si>
    <t>Moda-lidad</t>
  </si>
  <si>
    <t>Pro- grama</t>
  </si>
  <si>
    <t>TOTAL APROBADO</t>
  </si>
  <si>
    <t>TOTAL MODIFICADO</t>
  </si>
  <si>
    <t>TOTAL DEVENGADO</t>
  </si>
  <si>
    <t>TOTAL PAGADO</t>
  </si>
  <si>
    <t>Porcentaje Pag/Modif</t>
  </si>
  <si>
    <t>Porcentaje Pag/Aprob</t>
  </si>
  <si>
    <t>Aprobado</t>
  </si>
  <si>
    <t>Modificado</t>
  </si>
  <si>
    <t>Devengado</t>
  </si>
  <si>
    <t>Pagado</t>
  </si>
  <si>
    <t>PROGRAMAS FEDERALES</t>
  </si>
  <si>
    <t>Actividades de Apoyo a la Función Pública y Buen Gobierno</t>
  </si>
  <si>
    <t>Turismo</t>
  </si>
  <si>
    <t>Proyectos de inmuebles (oficinas administrativas)</t>
  </si>
  <si>
    <t>Actividades de Apoyo Administrativo</t>
  </si>
  <si>
    <t>Desarrollo y mantenimiento de infraestructura para el fomento y promoción de la inversión en el sector turístico</t>
  </si>
  <si>
    <t>Otros Proyectos</t>
  </si>
  <si>
    <t>Mantenimiento de Infraestructura</t>
  </si>
  <si>
    <t>O</t>
  </si>
  <si>
    <t>K</t>
  </si>
  <si>
    <t>M</t>
  </si>
  <si>
    <t>F</t>
  </si>
  <si>
    <t xml:space="preserve">Proyectos de Infraestructura de </t>
  </si>
  <si>
    <t>Administrativos y de Apoyo</t>
  </si>
  <si>
    <t>Apoyo al proceso presupuestario y para mejorar la eficiencia institucional</t>
  </si>
  <si>
    <t>Apoyo a la Función Pública y Mejora de la Gestión</t>
  </si>
  <si>
    <t>Proyectos de Inversión</t>
  </si>
  <si>
    <t>Desempeño de las Funciones</t>
  </si>
  <si>
    <t>Promoción y Fomento</t>
  </si>
  <si>
    <t>*Los recursos pagados no incluyen adefas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</si>
</sst>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00#"/>
    <numFmt numFmtId="166" formatCode="_-[$€-2]* #,##0.00_-;\-[$€-2]* #,##0.00_-;_-[$€-2]* &quot;-&quot;??_-"/>
    <numFmt numFmtId="167" formatCode="#,##0_);\(#,##0\)"/>
    <numFmt numFmtId="168" formatCode="#"/>
    <numFmt numFmtId="169" formatCode="#,##0.0__"/>
    <numFmt numFmtId="170" formatCode="###\ ###\ ###\ ##0__"/>
    <numFmt numFmtId="171" formatCode="#,##0.0"/>
    <numFmt numFmtId="172" formatCode="_-* #,##0.0_-;\-* #,##0.0_-;_-* &quot;-&quot;??_-;_-@_-"/>
  </numFmts>
  <fonts count="58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9"/>
      <name val="Soberana Sans"/>
      <family val="3"/>
    </font>
    <font>
      <sz val="19"/>
      <color indexed="8"/>
      <name val="Soberana Sans"/>
      <family val="3"/>
    </font>
    <font>
      <u val="single"/>
      <sz val="20"/>
      <name val="Soberana Sans"/>
      <family val="3"/>
    </font>
    <font>
      <sz val="20"/>
      <name val="Soberana Sans"/>
      <family val="3"/>
    </font>
    <font>
      <sz val="20"/>
      <color indexed="8"/>
      <name val="Soberana Sans"/>
      <family val="3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20"/>
      <color indexed="10"/>
      <name val="Arial"/>
      <family val="2"/>
    </font>
    <font>
      <sz val="18"/>
      <color indexed="10"/>
      <name val="Arial"/>
      <family val="2"/>
    </font>
    <font>
      <u val="single"/>
      <sz val="1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0"/>
      <color rgb="FFFF0000"/>
      <name val="Arial"/>
      <family val="2"/>
    </font>
    <font>
      <sz val="18"/>
      <color rgb="FFFF0000"/>
      <name val="Arial"/>
      <family val="2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6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3" fillId="33" borderId="0" xfId="0" applyNumberFormat="1" applyFont="1" applyFill="1" applyBorder="1" applyAlignment="1">
      <alignment horizontal="left" vertical="center"/>
    </xf>
    <xf numFmtId="164" fontId="53" fillId="33" borderId="10" xfId="0" applyNumberFormat="1" applyFont="1" applyFill="1" applyBorder="1" applyAlignment="1">
      <alignment horizontal="left" vertical="center"/>
    </xf>
    <xf numFmtId="0" fontId="53" fillId="33" borderId="0" xfId="0" applyNumberFormat="1" applyFont="1" applyFill="1" applyBorder="1" applyAlignment="1">
      <alignment horizontal="left" vertical="top"/>
    </xf>
    <xf numFmtId="0" fontId="53" fillId="33" borderId="10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left" vertical="top"/>
    </xf>
    <xf numFmtId="0" fontId="53" fillId="33" borderId="15" xfId="0" applyFont="1" applyFill="1" applyBorder="1" applyAlignment="1">
      <alignment horizontal="left" vertical="top" wrapText="1"/>
    </xf>
    <xf numFmtId="169" fontId="0" fillId="0" borderId="0" xfId="0" applyNumberFormat="1" applyAlignment="1">
      <alignment/>
    </xf>
    <xf numFmtId="164" fontId="9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8" fontId="12" fillId="0" borderId="16" xfId="0" applyNumberFormat="1" applyFont="1" applyFill="1" applyBorder="1" applyAlignment="1">
      <alignment horizontal="center" vertical="top"/>
    </xf>
    <xf numFmtId="168" fontId="13" fillId="0" borderId="16" xfId="0" applyNumberFormat="1" applyFont="1" applyFill="1" applyBorder="1" applyAlignment="1">
      <alignment horizontal="center" vertical="top"/>
    </xf>
    <xf numFmtId="165" fontId="13" fillId="0" borderId="16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vertical="top"/>
    </xf>
    <xf numFmtId="0" fontId="13" fillId="0" borderId="18" xfId="0" applyFont="1" applyBorder="1" applyAlignment="1">
      <alignment vertical="top"/>
    </xf>
    <xf numFmtId="49" fontId="13" fillId="0" borderId="10" xfId="0" applyNumberFormat="1" applyFont="1" applyFill="1" applyBorder="1" applyAlignment="1">
      <alignment vertical="top"/>
    </xf>
    <xf numFmtId="168" fontId="12" fillId="0" borderId="19" xfId="0" applyNumberFormat="1" applyFont="1" applyFill="1" applyBorder="1" applyAlignment="1">
      <alignment horizontal="center" vertical="top"/>
    </xf>
    <xf numFmtId="165" fontId="12" fillId="0" borderId="19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vertical="top"/>
    </xf>
    <xf numFmtId="165" fontId="12" fillId="0" borderId="20" xfId="0" applyNumberFormat="1" applyFont="1" applyFill="1" applyBorder="1" applyAlignment="1">
      <alignment horizontal="center" vertical="top"/>
    </xf>
    <xf numFmtId="168" fontId="13" fillId="0" borderId="19" xfId="0" applyNumberFormat="1" applyFont="1" applyFill="1" applyBorder="1" applyAlignment="1">
      <alignment horizontal="center" vertical="top"/>
    </xf>
    <xf numFmtId="168" fontId="13" fillId="0" borderId="21" xfId="0" applyNumberFormat="1" applyFont="1" applyFill="1" applyBorder="1" applyAlignment="1">
      <alignment horizontal="center" vertical="top"/>
    </xf>
    <xf numFmtId="165" fontId="13" fillId="0" borderId="21" xfId="0" applyNumberFormat="1" applyFont="1" applyFill="1" applyBorder="1" applyAlignment="1" quotePrefix="1">
      <alignment horizontal="center" vertical="top"/>
    </xf>
    <xf numFmtId="49" fontId="13" fillId="0" borderId="22" xfId="0" applyNumberFormat="1" applyFont="1" applyFill="1" applyBorder="1" applyAlignment="1">
      <alignment horizontal="left" vertical="top"/>
    </xf>
    <xf numFmtId="49" fontId="14" fillId="0" borderId="22" xfId="0" applyNumberFormat="1" applyFont="1" applyFill="1" applyBorder="1" applyAlignment="1">
      <alignment vertical="top"/>
    </xf>
    <xf numFmtId="49" fontId="13" fillId="0" borderId="15" xfId="0" applyNumberFormat="1" applyFont="1" applyFill="1" applyBorder="1" applyAlignment="1">
      <alignment vertical="top"/>
    </xf>
    <xf numFmtId="170" fontId="11" fillId="0" borderId="21" xfId="0" applyNumberFormat="1" applyFont="1" applyFill="1" applyBorder="1" applyAlignment="1">
      <alignment vertical="top"/>
    </xf>
    <xf numFmtId="169" fontId="11" fillId="0" borderId="23" xfId="0" applyNumberFormat="1" applyFont="1" applyFill="1" applyBorder="1" applyAlignment="1">
      <alignment vertical="top"/>
    </xf>
    <xf numFmtId="169" fontId="11" fillId="0" borderId="21" xfId="0" applyNumberFormat="1" applyFont="1" applyFill="1" applyBorder="1" applyAlignment="1">
      <alignment horizontal="right" vertical="top"/>
    </xf>
    <xf numFmtId="167" fontId="11" fillId="0" borderId="0" xfId="0" applyNumberFormat="1" applyFont="1" applyFill="1" applyBorder="1" applyAlignment="1">
      <alignment vertical="top"/>
    </xf>
    <xf numFmtId="167" fontId="11" fillId="0" borderId="24" xfId="0" applyNumberFormat="1" applyFont="1" applyFill="1" applyBorder="1" applyAlignment="1">
      <alignment vertical="top"/>
    </xf>
    <xf numFmtId="167" fontId="11" fillId="0" borderId="13" xfId="0" applyNumberFormat="1" applyFont="1" applyFill="1" applyBorder="1" applyAlignment="1">
      <alignment vertical="top"/>
    </xf>
    <xf numFmtId="164" fontId="11" fillId="0" borderId="24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vertical="top"/>
    </xf>
    <xf numFmtId="168" fontId="12" fillId="0" borderId="0" xfId="0" applyNumberFormat="1" applyFont="1" applyFill="1" applyBorder="1" applyAlignment="1">
      <alignment horizontal="center" vertical="top" wrapText="1"/>
    </xf>
    <xf numFmtId="168" fontId="13" fillId="0" borderId="0" xfId="0" applyNumberFormat="1" applyFont="1" applyFill="1" applyBorder="1" applyAlignment="1">
      <alignment horizontal="center" vertical="top" wrapText="1"/>
    </xf>
    <xf numFmtId="168" fontId="13" fillId="0" borderId="19" xfId="0" applyNumberFormat="1" applyFont="1" applyFill="1" applyBorder="1" applyAlignment="1">
      <alignment horizontal="center" vertical="top" wrapText="1"/>
    </xf>
    <xf numFmtId="164" fontId="54" fillId="4" borderId="0" xfId="0" applyNumberFormat="1" applyFont="1" applyFill="1" applyAlignment="1">
      <alignment vertical="center"/>
    </xf>
    <xf numFmtId="169" fontId="55" fillId="4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0" fontId="13" fillId="0" borderId="25" xfId="0" applyFont="1" applyFill="1" applyBorder="1" applyAlignment="1">
      <alignment vertical="top"/>
    </xf>
    <xf numFmtId="169" fontId="0" fillId="0" borderId="0" xfId="0" applyNumberFormat="1" applyFill="1" applyAlignment="1">
      <alignment/>
    </xf>
    <xf numFmtId="165" fontId="13" fillId="0" borderId="19" xfId="0" applyNumberFormat="1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vertical="top"/>
    </xf>
    <xf numFmtId="168" fontId="12" fillId="0" borderId="19" xfId="0" applyNumberFormat="1" applyFont="1" applyFill="1" applyBorder="1" applyAlignment="1">
      <alignment horizontal="center" vertical="top" wrapText="1"/>
    </xf>
    <xf numFmtId="165" fontId="12" fillId="0" borderId="19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3" fillId="0" borderId="25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168" fontId="12" fillId="0" borderId="19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vertical="top" wrapText="1"/>
    </xf>
    <xf numFmtId="170" fontId="10" fillId="0" borderId="19" xfId="0" applyNumberFormat="1" applyFont="1" applyFill="1" applyBorder="1" applyAlignment="1">
      <alignment vertical="top"/>
    </xf>
    <xf numFmtId="169" fontId="10" fillId="0" borderId="24" xfId="0" applyNumberFormat="1" applyFont="1" applyFill="1" applyBorder="1" applyAlignment="1">
      <alignment vertical="top"/>
    </xf>
    <xf numFmtId="169" fontId="2" fillId="0" borderId="0" xfId="0" applyNumberFormat="1" applyFont="1" applyFill="1" applyAlignment="1">
      <alignment vertical="center"/>
    </xf>
    <xf numFmtId="3" fontId="10" fillId="0" borderId="19" xfId="0" applyNumberFormat="1" applyFont="1" applyFill="1" applyBorder="1" applyAlignment="1">
      <alignment vertical="top"/>
    </xf>
    <xf numFmtId="169" fontId="10" fillId="0" borderId="19" xfId="0" applyNumberFormat="1" applyFont="1" applyFill="1" applyBorder="1" applyAlignment="1">
      <alignment vertical="top"/>
    </xf>
    <xf numFmtId="171" fontId="10" fillId="0" borderId="10" xfId="0" applyNumberFormat="1" applyFont="1" applyFill="1" applyBorder="1" applyAlignment="1">
      <alignment vertical="top"/>
    </xf>
    <xf numFmtId="171" fontId="10" fillId="0" borderId="19" xfId="0" applyNumberFormat="1" applyFont="1" applyFill="1" applyBorder="1" applyAlignment="1">
      <alignment vertical="top"/>
    </xf>
    <xf numFmtId="169" fontId="19" fillId="0" borderId="24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top"/>
    </xf>
    <xf numFmtId="171" fontId="10" fillId="0" borderId="10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top"/>
    </xf>
    <xf numFmtId="170" fontId="10" fillId="0" borderId="10" xfId="0" applyNumberFormat="1" applyFont="1" applyFill="1" applyBorder="1" applyAlignment="1">
      <alignment vertical="top"/>
    </xf>
    <xf numFmtId="170" fontId="10" fillId="0" borderId="10" xfId="0" applyNumberFormat="1" applyFont="1" applyFill="1" applyBorder="1" applyAlignment="1">
      <alignment vertical="top"/>
    </xf>
    <xf numFmtId="172" fontId="10" fillId="0" borderId="10" xfId="47" applyNumberFormat="1" applyFont="1" applyFill="1" applyBorder="1" applyAlignment="1">
      <alignment vertical="top"/>
    </xf>
    <xf numFmtId="171" fontId="10" fillId="0" borderId="24" xfId="0" applyNumberFormat="1" applyFont="1" applyFill="1" applyBorder="1" applyAlignment="1">
      <alignment vertical="top"/>
    </xf>
    <xf numFmtId="171" fontId="19" fillId="0" borderId="24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 wrapText="1"/>
    </xf>
    <xf numFmtId="164" fontId="53" fillId="33" borderId="16" xfId="0" applyNumberFormat="1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164" fontId="53" fillId="33" borderId="26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wrapText="1"/>
    </xf>
    <xf numFmtId="0" fontId="53" fillId="33" borderId="15" xfId="0" applyFont="1" applyFill="1" applyBorder="1" applyAlignment="1">
      <alignment wrapText="1"/>
    </xf>
    <xf numFmtId="164" fontId="53" fillId="33" borderId="19" xfId="0" applyNumberFormat="1" applyFont="1" applyFill="1" applyBorder="1" applyAlignment="1">
      <alignment horizontal="center" vertical="center" wrapText="1"/>
    </xf>
    <xf numFmtId="164" fontId="53" fillId="33" borderId="17" xfId="0" applyNumberFormat="1" applyFont="1" applyFill="1" applyBorder="1" applyAlignment="1">
      <alignment horizontal="center" vertical="top" wrapText="1"/>
    </xf>
    <xf numFmtId="164" fontId="53" fillId="33" borderId="26" xfId="0" applyNumberFormat="1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center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top" wrapText="1"/>
    </xf>
    <xf numFmtId="164" fontId="53" fillId="33" borderId="29" xfId="0" applyNumberFormat="1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49" fontId="56" fillId="33" borderId="16" xfId="0" applyNumberFormat="1" applyFont="1" applyFill="1" applyBorder="1" applyAlignment="1">
      <alignment horizontal="center" vertical="center" wrapText="1"/>
    </xf>
    <xf numFmtId="49" fontId="56" fillId="33" borderId="19" xfId="0" applyNumberFormat="1" applyFont="1" applyFill="1" applyBorder="1" applyAlignment="1">
      <alignment horizontal="center" vertical="center" wrapText="1"/>
    </xf>
    <xf numFmtId="49" fontId="56" fillId="33" borderId="31" xfId="0" applyNumberFormat="1" applyFont="1" applyFill="1" applyBorder="1" applyAlignment="1">
      <alignment horizontal="center" vertical="center" wrapText="1"/>
    </xf>
    <xf numFmtId="0" fontId="56" fillId="33" borderId="16" xfId="0" applyNumberFormat="1" applyFont="1" applyFill="1" applyBorder="1" applyAlignment="1">
      <alignment horizontal="center" vertical="center" wrapText="1"/>
    </xf>
    <xf numFmtId="0" fontId="56" fillId="33" borderId="19" xfId="0" applyNumberFormat="1" applyFont="1" applyFill="1" applyBorder="1" applyAlignment="1">
      <alignment horizontal="center" vertical="center" wrapText="1"/>
    </xf>
    <xf numFmtId="0" fontId="56" fillId="33" borderId="31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64" fontId="53" fillId="33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64" fontId="53" fillId="33" borderId="3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77"/>
  <sheetViews>
    <sheetView showGridLines="0" showZeros="0" tabSelected="1" showOutlineSymbols="0" zoomScale="40" zoomScaleNormal="40" zoomScaleSheetLayoutView="40" zoomScalePageLayoutView="0" workbookViewId="0" topLeftCell="A1">
      <selection activeCell="A131" sqref="A131:IV131"/>
    </sheetView>
  </sheetViews>
  <sheetFormatPr defaultColWidth="0" defaultRowHeight="23.25"/>
  <cols>
    <col min="1" max="1" width="0.453125" style="0" customWidth="1"/>
    <col min="2" max="2" width="8.609375" style="0" customWidth="1"/>
    <col min="3" max="3" width="6.30859375" style="0" customWidth="1"/>
    <col min="4" max="5" width="8.76953125" style="0" customWidth="1"/>
    <col min="6" max="6" width="0.84375" style="0" customWidth="1"/>
    <col min="7" max="7" width="40.69140625" style="0" customWidth="1"/>
    <col min="8" max="8" width="1.69140625" style="0" customWidth="1"/>
    <col min="9" max="18" width="18.69140625" style="0" customWidth="1"/>
    <col min="19" max="20" width="13.69140625" style="0" customWidth="1"/>
    <col min="21" max="21" width="1.69140625" style="0" customWidth="1"/>
    <col min="22" max="16384" width="0" style="0" hidden="1" customWidth="1"/>
  </cols>
  <sheetData>
    <row r="1" spans="1:21" ht="25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0"/>
    </row>
    <row r="2" spans="1:21" ht="30.75" customHeight="1">
      <c r="A2" s="10"/>
      <c r="B2" s="120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57"/>
    </row>
    <row r="3" spans="1:21" ht="30.75" customHeight="1">
      <c r="A3" s="10"/>
      <c r="B3" s="99" t="s">
        <v>23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58"/>
    </row>
    <row r="4" spans="1:21" ht="30.75" customHeight="1">
      <c r="A4" s="10"/>
      <c r="B4" s="98" t="s">
        <v>24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55"/>
    </row>
    <row r="5" spans="1:21" ht="30.75" customHeight="1">
      <c r="A5" s="10"/>
      <c r="B5" s="98" t="s"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26" t="s">
        <v>11</v>
      </c>
      <c r="U5" s="55"/>
    </row>
    <row r="6" spans="1:21" ht="23.25" customHeight="1">
      <c r="A6" s="1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  <c r="U6" s="53"/>
    </row>
    <row r="7" spans="1:21" ht="30.75">
      <c r="A7" s="13"/>
      <c r="B7" s="114" t="s">
        <v>14</v>
      </c>
      <c r="C7" s="127"/>
      <c r="D7" s="127"/>
      <c r="E7" s="127"/>
      <c r="F7" s="14"/>
      <c r="G7" s="130" t="s">
        <v>13</v>
      </c>
      <c r="H7" s="15"/>
      <c r="I7" s="114" t="s">
        <v>1</v>
      </c>
      <c r="J7" s="115"/>
      <c r="K7" s="115"/>
      <c r="L7" s="115"/>
      <c r="M7" s="116"/>
      <c r="N7" s="114" t="s">
        <v>2</v>
      </c>
      <c r="O7" s="115"/>
      <c r="P7" s="115"/>
      <c r="Q7" s="116"/>
      <c r="R7" s="133" t="s">
        <v>3</v>
      </c>
      <c r="S7" s="115"/>
      <c r="T7" s="116"/>
      <c r="U7" s="10"/>
    </row>
    <row r="8" spans="1:21" ht="30.75">
      <c r="A8" s="13"/>
      <c r="B8" s="128"/>
      <c r="C8" s="129"/>
      <c r="D8" s="129"/>
      <c r="E8" s="129"/>
      <c r="F8" s="16"/>
      <c r="G8" s="131"/>
      <c r="H8" s="17"/>
      <c r="I8" s="117"/>
      <c r="J8" s="118"/>
      <c r="K8" s="118"/>
      <c r="L8" s="118"/>
      <c r="M8" s="119"/>
      <c r="N8" s="117"/>
      <c r="O8" s="118"/>
      <c r="P8" s="118"/>
      <c r="Q8" s="119"/>
      <c r="R8" s="118"/>
      <c r="S8" s="118"/>
      <c r="T8" s="119"/>
      <c r="U8" s="10"/>
    </row>
    <row r="9" spans="1:21" ht="31.5" customHeight="1">
      <c r="A9" s="18"/>
      <c r="B9" s="121" t="s">
        <v>15</v>
      </c>
      <c r="C9" s="124" t="s">
        <v>16</v>
      </c>
      <c r="D9" s="124" t="s">
        <v>25</v>
      </c>
      <c r="E9" s="124" t="s">
        <v>26</v>
      </c>
      <c r="F9" s="19"/>
      <c r="G9" s="131"/>
      <c r="H9" s="20"/>
      <c r="I9" s="100" t="s">
        <v>10</v>
      </c>
      <c r="J9" s="100" t="s">
        <v>17</v>
      </c>
      <c r="K9" s="100" t="s">
        <v>12</v>
      </c>
      <c r="L9" s="100" t="s">
        <v>18</v>
      </c>
      <c r="M9" s="100" t="s">
        <v>4</v>
      </c>
      <c r="N9" s="100" t="s">
        <v>19</v>
      </c>
      <c r="O9" s="100" t="s">
        <v>12</v>
      </c>
      <c r="P9" s="103" t="s">
        <v>20</v>
      </c>
      <c r="Q9" s="100" t="s">
        <v>4</v>
      </c>
      <c r="R9" s="100" t="s">
        <v>6</v>
      </c>
      <c r="S9" s="107" t="s">
        <v>21</v>
      </c>
      <c r="T9" s="108"/>
      <c r="U9" s="10"/>
    </row>
    <row r="10" spans="1:21" ht="38.25" customHeight="1">
      <c r="A10" s="18"/>
      <c r="B10" s="122"/>
      <c r="C10" s="125"/>
      <c r="D10" s="125"/>
      <c r="E10" s="125"/>
      <c r="F10" s="19"/>
      <c r="G10" s="131"/>
      <c r="H10" s="20"/>
      <c r="I10" s="101"/>
      <c r="J10" s="101"/>
      <c r="K10" s="101"/>
      <c r="L10" s="101"/>
      <c r="M10" s="106"/>
      <c r="N10" s="101"/>
      <c r="O10" s="101"/>
      <c r="P10" s="104"/>
      <c r="Q10" s="106"/>
      <c r="R10" s="106"/>
      <c r="S10" s="109" t="s">
        <v>22</v>
      </c>
      <c r="T10" s="110"/>
      <c r="U10" s="10"/>
    </row>
    <row r="11" spans="1:21" ht="23.25" customHeight="1">
      <c r="A11" s="18"/>
      <c r="B11" s="122"/>
      <c r="C11" s="125"/>
      <c r="D11" s="125"/>
      <c r="E11" s="125"/>
      <c r="F11" s="21"/>
      <c r="G11" s="131"/>
      <c r="H11" s="22"/>
      <c r="I11" s="101"/>
      <c r="J11" s="101"/>
      <c r="K11" s="101"/>
      <c r="L11" s="101"/>
      <c r="M11" s="101"/>
      <c r="N11" s="101"/>
      <c r="O11" s="101"/>
      <c r="P11" s="104"/>
      <c r="Q11" s="101"/>
      <c r="R11" s="101"/>
      <c r="S11" s="111" t="s">
        <v>7</v>
      </c>
      <c r="T11" s="111" t="s">
        <v>5</v>
      </c>
      <c r="U11" s="10"/>
    </row>
    <row r="12" spans="1:21" ht="23.25" customHeight="1">
      <c r="A12" s="10"/>
      <c r="B12" s="123"/>
      <c r="C12" s="126"/>
      <c r="D12" s="126"/>
      <c r="E12" s="126"/>
      <c r="F12" s="23"/>
      <c r="G12" s="132"/>
      <c r="H12" s="24"/>
      <c r="I12" s="102"/>
      <c r="J12" s="102"/>
      <c r="K12" s="102"/>
      <c r="L12" s="102"/>
      <c r="M12" s="102"/>
      <c r="N12" s="102"/>
      <c r="O12" s="102"/>
      <c r="P12" s="105"/>
      <c r="Q12" s="102"/>
      <c r="R12" s="102"/>
      <c r="S12" s="112"/>
      <c r="T12" s="112"/>
      <c r="U12" s="10"/>
    </row>
    <row r="13" spans="1:21" ht="27.75" customHeight="1">
      <c r="A13" s="10"/>
      <c r="B13" s="30"/>
      <c r="C13" s="31"/>
      <c r="D13" s="31"/>
      <c r="E13" s="32"/>
      <c r="F13" s="33"/>
      <c r="G13" s="34"/>
      <c r="H13" s="35"/>
      <c r="I13" s="49"/>
      <c r="J13" s="50"/>
      <c r="K13" s="49"/>
      <c r="L13" s="51"/>
      <c r="M13" s="50"/>
      <c r="N13" s="51"/>
      <c r="O13" s="50"/>
      <c r="P13" s="50"/>
      <c r="Q13" s="51"/>
      <c r="R13" s="51"/>
      <c r="S13" s="52"/>
      <c r="T13" s="52"/>
      <c r="U13" s="10"/>
    </row>
    <row r="14" spans="1:21" s="25" customFormat="1" ht="27.75" customHeight="1">
      <c r="A14" s="10"/>
      <c r="B14" s="40">
        <v>1</v>
      </c>
      <c r="C14" s="36"/>
      <c r="D14" s="36"/>
      <c r="E14" s="37"/>
      <c r="F14" s="65"/>
      <c r="G14" s="76" t="s">
        <v>37</v>
      </c>
      <c r="H14" s="73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2"/>
      <c r="T14" s="82"/>
      <c r="U14" s="83"/>
    </row>
    <row r="15" spans="1:21" s="25" customFormat="1" ht="27.75" customHeight="1">
      <c r="A15" s="10"/>
      <c r="B15" s="40">
        <v>1</v>
      </c>
      <c r="C15" s="36"/>
      <c r="D15" s="36"/>
      <c r="E15" s="37"/>
      <c r="F15" s="65"/>
      <c r="G15" s="59" t="s">
        <v>27</v>
      </c>
      <c r="H15" s="73"/>
      <c r="I15" s="84">
        <f>+I23+I91</f>
        <v>334549057</v>
      </c>
      <c r="J15" s="84">
        <f>+J23+J91</f>
        <v>551073846</v>
      </c>
      <c r="K15" s="81">
        <f>+K23</f>
        <v>0</v>
      </c>
      <c r="L15" s="84">
        <f>+L23+L91</f>
        <v>25182592</v>
      </c>
      <c r="M15" s="84">
        <f>SUM(I15:L15)</f>
        <v>910805495</v>
      </c>
      <c r="N15" s="84">
        <f>+N23+N91</f>
        <v>1644470073</v>
      </c>
      <c r="O15" s="81"/>
      <c r="P15" s="84">
        <f>+P23+P91</f>
        <v>834037990</v>
      </c>
      <c r="Q15" s="81">
        <f>SUM(N15:P15)</f>
        <v>2478508063</v>
      </c>
      <c r="R15" s="84">
        <f>+Q15+M15</f>
        <v>3389313558</v>
      </c>
      <c r="S15" s="82">
        <f>+M15/R15*100</f>
        <v>26.8728602241646</v>
      </c>
      <c r="T15" s="82">
        <f>+Q15/R15*100</f>
        <v>73.1271397758354</v>
      </c>
      <c r="U15" s="83"/>
    </row>
    <row r="16" spans="1:21" s="25" customFormat="1" ht="27.75" customHeight="1">
      <c r="A16" s="10"/>
      <c r="B16" s="40">
        <v>1</v>
      </c>
      <c r="C16" s="36"/>
      <c r="D16" s="36"/>
      <c r="E16" s="37"/>
      <c r="F16" s="65"/>
      <c r="G16" s="59" t="s">
        <v>28</v>
      </c>
      <c r="H16" s="73"/>
      <c r="I16" s="84">
        <f aca="true" t="shared" si="0" ref="I16:J18">+I24+I92</f>
        <v>344734791</v>
      </c>
      <c r="J16" s="84">
        <f t="shared" si="0"/>
        <v>504882568</v>
      </c>
      <c r="K16" s="81">
        <f>+K24</f>
        <v>0</v>
      </c>
      <c r="L16" s="84">
        <f>+L24+L92</f>
        <v>24272346</v>
      </c>
      <c r="M16" s="84">
        <f>SUM(I16:L16)</f>
        <v>873889705</v>
      </c>
      <c r="N16" s="84">
        <f>+N24+N92</f>
        <v>853687402</v>
      </c>
      <c r="O16" s="81"/>
      <c r="P16" s="84">
        <f>+P24+P92</f>
        <v>2792375939</v>
      </c>
      <c r="Q16" s="81">
        <f>SUM(N16:P16)</f>
        <v>3646063341</v>
      </c>
      <c r="R16" s="84">
        <f>+Q16+M16</f>
        <v>4519953046</v>
      </c>
      <c r="S16" s="82">
        <f>+M16/R16*100</f>
        <v>19.3340438740478</v>
      </c>
      <c r="T16" s="82">
        <f>+Q16/R16*100</f>
        <v>80.66595612595219</v>
      </c>
      <c r="U16" s="83"/>
    </row>
    <row r="17" spans="1:21" s="25" customFormat="1" ht="30" customHeight="1">
      <c r="A17" s="10"/>
      <c r="B17" s="40">
        <v>1</v>
      </c>
      <c r="C17" s="36"/>
      <c r="D17" s="36"/>
      <c r="E17" s="37"/>
      <c r="F17" s="65"/>
      <c r="G17" s="59" t="s">
        <v>29</v>
      </c>
      <c r="H17" s="73"/>
      <c r="I17" s="84">
        <f t="shared" si="0"/>
        <v>311504320</v>
      </c>
      <c r="J17" s="84">
        <f t="shared" si="0"/>
        <v>532213736</v>
      </c>
      <c r="K17" s="81">
        <f>+K25</f>
        <v>0</v>
      </c>
      <c r="L17" s="84">
        <f>+L25+L93</f>
        <v>24272346</v>
      </c>
      <c r="M17" s="84">
        <f>SUM(I17:L17)</f>
        <v>867990402</v>
      </c>
      <c r="N17" s="84">
        <f>+N25+N93</f>
        <v>774129359</v>
      </c>
      <c r="O17" s="81"/>
      <c r="P17" s="84">
        <f>+P25+P93</f>
        <v>2670076965</v>
      </c>
      <c r="Q17" s="81">
        <f>SUM(N17:P17)</f>
        <v>3444206324</v>
      </c>
      <c r="R17" s="84">
        <f>+Q17+M17</f>
        <v>4312196726</v>
      </c>
      <c r="S17" s="82">
        <f>+M17/R17*100</f>
        <v>20.128729210486394</v>
      </c>
      <c r="T17" s="82">
        <f>+Q17/R17*100</f>
        <v>79.8712707895136</v>
      </c>
      <c r="U17" s="83"/>
    </row>
    <row r="18" spans="1:21" s="25" customFormat="1" ht="27.75" customHeight="1">
      <c r="A18" s="10"/>
      <c r="B18" s="40">
        <v>1</v>
      </c>
      <c r="C18" s="36"/>
      <c r="D18" s="36"/>
      <c r="E18" s="37"/>
      <c r="F18" s="65"/>
      <c r="G18" s="59" t="s">
        <v>30</v>
      </c>
      <c r="H18" s="73"/>
      <c r="I18" s="84">
        <f t="shared" si="0"/>
        <v>342215908</v>
      </c>
      <c r="J18" s="84">
        <f t="shared" si="0"/>
        <v>480034656</v>
      </c>
      <c r="K18" s="84">
        <f>+K26</f>
        <v>0</v>
      </c>
      <c r="L18" s="84">
        <f>+L26+L94</f>
        <v>24272346</v>
      </c>
      <c r="M18" s="84">
        <f>SUM(I18:L18)</f>
        <v>846522910</v>
      </c>
      <c r="N18" s="84">
        <f>+N26+N94</f>
        <v>744833779</v>
      </c>
      <c r="O18" s="85"/>
      <c r="P18" s="84">
        <f>+P26+P94</f>
        <v>2597173474</v>
      </c>
      <c r="Q18" s="81">
        <f>SUM(N18:P18)</f>
        <v>3342007253</v>
      </c>
      <c r="R18" s="84">
        <f>+Q18+M18</f>
        <v>4188530163</v>
      </c>
      <c r="S18" s="82">
        <f>+M18/R18*100</f>
        <v>20.210500511083463</v>
      </c>
      <c r="T18" s="82">
        <f>+Q18/R18*100</f>
        <v>79.78949948891653</v>
      </c>
      <c r="U18" s="83"/>
    </row>
    <row r="19" spans="1:21" s="25" customFormat="1" ht="27.75" customHeight="1">
      <c r="A19" s="10"/>
      <c r="B19" s="40">
        <v>1</v>
      </c>
      <c r="C19" s="36"/>
      <c r="D19" s="36"/>
      <c r="E19" s="37"/>
      <c r="F19" s="65"/>
      <c r="G19" s="59" t="s">
        <v>32</v>
      </c>
      <c r="H19" s="74"/>
      <c r="I19" s="86">
        <f>+I18/I15*100</f>
        <v>102.29169708883681</v>
      </c>
      <c r="J19" s="86">
        <f>+J18/J15*100</f>
        <v>87.10895272645547</v>
      </c>
      <c r="K19" s="87"/>
      <c r="L19" s="86">
        <f>+L18/L15*100</f>
        <v>96.38541576657398</v>
      </c>
      <c r="M19" s="86">
        <f>+M18/M15*100</f>
        <v>92.94222692409207</v>
      </c>
      <c r="N19" s="86">
        <f>+N18/N15*100</f>
        <v>45.29324012818323</v>
      </c>
      <c r="O19" s="87"/>
      <c r="P19" s="86">
        <f>+P18/P15*100</f>
        <v>311.39750288832767</v>
      </c>
      <c r="Q19" s="86">
        <f>+Q18/Q15*100</f>
        <v>134.83947471830356</v>
      </c>
      <c r="R19" s="86">
        <f>+R18/R15*100</f>
        <v>123.5804858807932</v>
      </c>
      <c r="S19" s="88"/>
      <c r="T19" s="88"/>
      <c r="U19" s="83"/>
    </row>
    <row r="20" spans="1:21" s="25" customFormat="1" ht="27.75" customHeight="1">
      <c r="A20" s="10"/>
      <c r="B20" s="40">
        <v>1</v>
      </c>
      <c r="C20" s="70"/>
      <c r="D20" s="70"/>
      <c r="E20" s="71"/>
      <c r="F20" s="65"/>
      <c r="G20" s="59" t="s">
        <v>31</v>
      </c>
      <c r="H20" s="69"/>
      <c r="I20" s="86">
        <f>+I18/I16*100</f>
        <v>99.26932730151974</v>
      </c>
      <c r="J20" s="86">
        <f>+J18/J16*100</f>
        <v>95.07847694198863</v>
      </c>
      <c r="K20" s="86"/>
      <c r="L20" s="86">
        <f>+L18/L16*100</f>
        <v>100</v>
      </c>
      <c r="M20" s="86">
        <f>+M18/M16*100</f>
        <v>96.8683925621941</v>
      </c>
      <c r="N20" s="86">
        <f>+N18/N16*100</f>
        <v>87.24900675059979</v>
      </c>
      <c r="O20" s="86"/>
      <c r="P20" s="86">
        <f>+P18/P16*100</f>
        <v>93.00944896875507</v>
      </c>
      <c r="Q20" s="86">
        <f>+Q18/Q16*100</f>
        <v>91.66070198010858</v>
      </c>
      <c r="R20" s="86">
        <f>+R18/R16*100</f>
        <v>92.66755916207366</v>
      </c>
      <c r="S20" s="82"/>
      <c r="T20" s="88"/>
      <c r="U20" s="83"/>
    </row>
    <row r="21" spans="1:21" s="25" customFormat="1" ht="27.75" customHeight="1">
      <c r="A21" s="10"/>
      <c r="B21" s="62"/>
      <c r="C21" s="70"/>
      <c r="D21" s="70"/>
      <c r="E21" s="71"/>
      <c r="F21" s="65"/>
      <c r="G21" s="59"/>
      <c r="H21" s="69"/>
      <c r="I21" s="89"/>
      <c r="J21" s="89"/>
      <c r="K21" s="89"/>
      <c r="L21" s="89"/>
      <c r="M21" s="84"/>
      <c r="N21" s="89"/>
      <c r="O21" s="89"/>
      <c r="P21" s="89"/>
      <c r="Q21" s="84"/>
      <c r="R21" s="84"/>
      <c r="S21" s="82"/>
      <c r="T21" s="88"/>
      <c r="U21" s="83"/>
    </row>
    <row r="22" spans="1:21" s="64" customFormat="1" ht="27.75" customHeight="1">
      <c r="A22" s="63"/>
      <c r="B22" s="62">
        <v>1</v>
      </c>
      <c r="C22" s="62">
        <v>2</v>
      </c>
      <c r="D22" s="70"/>
      <c r="E22" s="71"/>
      <c r="F22" s="65"/>
      <c r="G22" s="59" t="s">
        <v>54</v>
      </c>
      <c r="H22" s="69"/>
      <c r="I22" s="89"/>
      <c r="J22" s="89"/>
      <c r="K22" s="89"/>
      <c r="L22" s="89"/>
      <c r="M22" s="84"/>
      <c r="N22" s="89"/>
      <c r="O22" s="89"/>
      <c r="P22" s="89"/>
      <c r="Q22" s="84"/>
      <c r="R22" s="84"/>
      <c r="S22" s="82"/>
      <c r="T22" s="88"/>
      <c r="U22" s="83"/>
    </row>
    <row r="23" spans="1:21" s="64" customFormat="1" ht="27.75" customHeight="1">
      <c r="A23" s="63"/>
      <c r="B23" s="62">
        <v>1</v>
      </c>
      <c r="C23" s="62">
        <v>2</v>
      </c>
      <c r="D23" s="70"/>
      <c r="E23" s="71"/>
      <c r="F23" s="65"/>
      <c r="G23" s="59" t="s">
        <v>33</v>
      </c>
      <c r="H23" s="69"/>
      <c r="I23" s="89">
        <f>I32+I49</f>
        <v>192663243</v>
      </c>
      <c r="J23" s="89">
        <f>J32+J49</f>
        <v>519157536</v>
      </c>
      <c r="K23" s="89">
        <f>K32+K49</f>
        <v>0</v>
      </c>
      <c r="L23" s="89">
        <f>L32+L49</f>
        <v>24416836</v>
      </c>
      <c r="M23" s="89">
        <f>M32+M49</f>
        <v>736237615</v>
      </c>
      <c r="N23" s="89">
        <f>N32+N49</f>
        <v>1644470073</v>
      </c>
      <c r="O23" s="89"/>
      <c r="P23" s="89">
        <f>P32+P49</f>
        <v>834037990</v>
      </c>
      <c r="Q23" s="84">
        <f>SUM(N23:P23)</f>
        <v>2478508063</v>
      </c>
      <c r="R23" s="84">
        <f>+Q23+M23</f>
        <v>3214745678</v>
      </c>
      <c r="S23" s="82">
        <f>+M23/R23*100</f>
        <v>22.901892987629363</v>
      </c>
      <c r="T23" s="88">
        <f>+Q23/R23*100</f>
        <v>77.09810701237065</v>
      </c>
      <c r="U23" s="83"/>
    </row>
    <row r="24" spans="1:21" s="64" customFormat="1" ht="27.75" customHeight="1">
      <c r="A24" s="63"/>
      <c r="B24" s="62">
        <v>1</v>
      </c>
      <c r="C24" s="62">
        <v>2</v>
      </c>
      <c r="D24" s="70"/>
      <c r="E24" s="71"/>
      <c r="F24" s="65"/>
      <c r="G24" s="59" t="s">
        <v>34</v>
      </c>
      <c r="H24" s="69"/>
      <c r="I24" s="89">
        <f aca="true" t="shared" si="1" ref="I24:M28">I33+I50</f>
        <v>201501864</v>
      </c>
      <c r="J24" s="89">
        <f t="shared" si="1"/>
        <v>461574559</v>
      </c>
      <c r="K24" s="89">
        <f t="shared" si="1"/>
        <v>0</v>
      </c>
      <c r="L24" s="89">
        <f t="shared" si="1"/>
        <v>22999538</v>
      </c>
      <c r="M24" s="89">
        <f t="shared" si="1"/>
        <v>686075961</v>
      </c>
      <c r="N24" s="89">
        <f>N33+N50</f>
        <v>853681022</v>
      </c>
      <c r="O24" s="89"/>
      <c r="P24" s="89">
        <f>P33+P50</f>
        <v>2792375939</v>
      </c>
      <c r="Q24" s="84">
        <f>SUM(N24:P24)</f>
        <v>3646056961</v>
      </c>
      <c r="R24" s="84">
        <f>+Q24+M24</f>
        <v>4332132922</v>
      </c>
      <c r="S24" s="82">
        <f>+M24/R24*100</f>
        <v>15.836909285859626</v>
      </c>
      <c r="T24" s="88">
        <f>+Q24/R24*100</f>
        <v>84.16309071414038</v>
      </c>
      <c r="U24" s="83"/>
    </row>
    <row r="25" spans="1:21" s="64" customFormat="1" ht="27.75" customHeight="1">
      <c r="A25" s="63"/>
      <c r="B25" s="62">
        <v>1</v>
      </c>
      <c r="C25" s="62">
        <v>2</v>
      </c>
      <c r="D25" s="70"/>
      <c r="E25" s="71"/>
      <c r="F25" s="65"/>
      <c r="G25" s="59" t="s">
        <v>35</v>
      </c>
      <c r="H25" s="69"/>
      <c r="I25" s="89">
        <f t="shared" si="1"/>
        <v>169483159</v>
      </c>
      <c r="J25" s="89">
        <f t="shared" si="1"/>
        <v>485910533</v>
      </c>
      <c r="K25" s="89">
        <f t="shared" si="1"/>
        <v>0</v>
      </c>
      <c r="L25" s="89">
        <f t="shared" si="1"/>
        <v>22999538</v>
      </c>
      <c r="M25" s="89">
        <f t="shared" si="1"/>
        <v>678393230</v>
      </c>
      <c r="N25" s="89">
        <f>N34+N51</f>
        <v>774122999</v>
      </c>
      <c r="O25" s="89"/>
      <c r="P25" s="89">
        <f>P34+P51</f>
        <v>2670076965</v>
      </c>
      <c r="Q25" s="84">
        <f>SUM(N25:P25)</f>
        <v>3444199964</v>
      </c>
      <c r="R25" s="84">
        <f>+Q25+M25</f>
        <v>4122593194</v>
      </c>
      <c r="S25" s="82">
        <f>+M25/R25*100</f>
        <v>16.45549774320032</v>
      </c>
      <c r="T25" s="88">
        <f>+Q25/R25*100</f>
        <v>83.54450225679967</v>
      </c>
      <c r="U25" s="83"/>
    </row>
    <row r="26" spans="1:21" s="64" customFormat="1" ht="27.75" customHeight="1">
      <c r="A26" s="63"/>
      <c r="B26" s="62">
        <v>1</v>
      </c>
      <c r="C26" s="62">
        <v>2</v>
      </c>
      <c r="D26" s="70"/>
      <c r="E26" s="71"/>
      <c r="F26" s="65"/>
      <c r="G26" s="59" t="s">
        <v>36</v>
      </c>
      <c r="H26" s="69"/>
      <c r="I26" s="89">
        <f t="shared" si="1"/>
        <v>200194747</v>
      </c>
      <c r="J26" s="89">
        <f t="shared" si="1"/>
        <v>436726299</v>
      </c>
      <c r="K26" s="89">
        <f t="shared" si="1"/>
        <v>0</v>
      </c>
      <c r="L26" s="89">
        <f t="shared" si="1"/>
        <v>22999538</v>
      </c>
      <c r="M26" s="89">
        <f t="shared" si="1"/>
        <v>659920584</v>
      </c>
      <c r="N26" s="89">
        <f>N35+N52</f>
        <v>744827419</v>
      </c>
      <c r="O26" s="89"/>
      <c r="P26" s="89">
        <f>P35+P52</f>
        <v>2597173474</v>
      </c>
      <c r="Q26" s="84">
        <f>SUM(N26:P26)</f>
        <v>3342000893</v>
      </c>
      <c r="R26" s="84">
        <f>+Q26+M26</f>
        <v>4001921477</v>
      </c>
      <c r="S26" s="82">
        <f>+M26/R26*100</f>
        <v>16.490093266265255</v>
      </c>
      <c r="T26" s="88">
        <f>+Q26/R26*100</f>
        <v>83.50990673373475</v>
      </c>
      <c r="U26" s="83"/>
    </row>
    <row r="27" spans="1:21" s="64" customFormat="1" ht="27.75" customHeight="1">
      <c r="A27" s="63"/>
      <c r="B27" s="62">
        <v>1</v>
      </c>
      <c r="C27" s="62">
        <v>2</v>
      </c>
      <c r="D27" s="70"/>
      <c r="E27" s="71"/>
      <c r="F27" s="65"/>
      <c r="G27" s="59" t="s">
        <v>32</v>
      </c>
      <c r="H27" s="69"/>
      <c r="I27" s="86">
        <f>+I26/I23*100</f>
        <v>103.90915458637848</v>
      </c>
      <c r="J27" s="86">
        <f>+J26/J23*100</f>
        <v>84.12211491041516</v>
      </c>
      <c r="K27" s="86">
        <f t="shared" si="1"/>
        <v>0</v>
      </c>
      <c r="L27" s="86">
        <f>+L26/L23*100</f>
        <v>94.1954068086463</v>
      </c>
      <c r="M27" s="86">
        <f>+M26/M23*100</f>
        <v>89.63418474618415</v>
      </c>
      <c r="N27" s="86">
        <f>+N26/N23*100</f>
        <v>45.29285337745396</v>
      </c>
      <c r="O27" s="89"/>
      <c r="P27" s="86">
        <f>+P26/P23*100</f>
        <v>311.39750288832767</v>
      </c>
      <c r="Q27" s="86">
        <f>+Q26/Q23*100</f>
        <v>134.83921811231968</v>
      </c>
      <c r="R27" s="86">
        <f>+R26/R23*100</f>
        <v>124.48640974578518</v>
      </c>
      <c r="S27" s="82"/>
      <c r="T27" s="88"/>
      <c r="U27" s="83"/>
    </row>
    <row r="28" spans="1:21" s="64" customFormat="1" ht="27.75" customHeight="1">
      <c r="A28" s="63"/>
      <c r="B28" s="62">
        <v>1</v>
      </c>
      <c r="C28" s="62">
        <v>2</v>
      </c>
      <c r="D28" s="70"/>
      <c r="E28" s="71"/>
      <c r="F28" s="65"/>
      <c r="G28" s="59" t="s">
        <v>31</v>
      </c>
      <c r="H28" s="69"/>
      <c r="I28" s="86">
        <f>+I26/I24*100</f>
        <v>99.3513127005118</v>
      </c>
      <c r="J28" s="86">
        <f>+J26/J24*100</f>
        <v>94.61663137287427</v>
      </c>
      <c r="K28" s="86">
        <f t="shared" si="1"/>
        <v>0</v>
      </c>
      <c r="L28" s="86">
        <f>+L26/L24*100</f>
        <v>100</v>
      </c>
      <c r="M28" s="86">
        <f>+M26/M24*100</f>
        <v>96.18768496685458</v>
      </c>
      <c r="N28" s="86">
        <f>+N26/N24*100</f>
        <v>87.2489137986249</v>
      </c>
      <c r="O28" s="89"/>
      <c r="P28" s="86">
        <f>+P26/P24*100</f>
        <v>93.00944896875507</v>
      </c>
      <c r="Q28" s="86">
        <f>+Q26/Q24*100</f>
        <v>91.66068793624642</v>
      </c>
      <c r="R28" s="86">
        <f>+R26/R24*100</f>
        <v>92.37762434935739</v>
      </c>
      <c r="S28" s="82"/>
      <c r="T28" s="88"/>
      <c r="U28" s="83"/>
    </row>
    <row r="29" spans="1:21" s="64" customFormat="1" ht="27.75" customHeight="1">
      <c r="A29" s="63"/>
      <c r="B29" s="62"/>
      <c r="C29" s="62"/>
      <c r="D29" s="70"/>
      <c r="E29" s="71"/>
      <c r="F29" s="65"/>
      <c r="G29" s="38"/>
      <c r="H29" s="69"/>
      <c r="I29" s="89"/>
      <c r="J29" s="89"/>
      <c r="K29" s="89"/>
      <c r="L29" s="89"/>
      <c r="M29" s="84"/>
      <c r="N29" s="89"/>
      <c r="O29" s="89"/>
      <c r="P29" s="89"/>
      <c r="Q29" s="84"/>
      <c r="R29" s="84"/>
      <c r="S29" s="82"/>
      <c r="T29" s="88"/>
      <c r="U29" s="83"/>
    </row>
    <row r="30" spans="1:21" s="25" customFormat="1" ht="27.75" customHeight="1">
      <c r="A30" s="10"/>
      <c r="B30" s="62"/>
      <c r="C30" s="61"/>
      <c r="D30" s="70"/>
      <c r="E30" s="71"/>
      <c r="F30" s="65"/>
      <c r="G30" s="59"/>
      <c r="H30" s="66"/>
      <c r="I30" s="90"/>
      <c r="J30" s="90"/>
      <c r="K30" s="91"/>
      <c r="L30" s="90"/>
      <c r="M30" s="90"/>
      <c r="N30" s="90"/>
      <c r="O30" s="91"/>
      <c r="P30" s="91"/>
      <c r="Q30" s="90"/>
      <c r="R30" s="90"/>
      <c r="S30" s="82"/>
      <c r="T30" s="88"/>
      <c r="U30" s="83"/>
    </row>
    <row r="31" spans="1:21" s="25" customFormat="1" ht="27.75" customHeight="1">
      <c r="A31" s="10"/>
      <c r="B31" s="62">
        <v>1</v>
      </c>
      <c r="C31" s="61">
        <v>2</v>
      </c>
      <c r="D31" s="62" t="s">
        <v>48</v>
      </c>
      <c r="E31" s="71"/>
      <c r="F31" s="65"/>
      <c r="G31" s="75" t="s">
        <v>55</v>
      </c>
      <c r="H31" s="69"/>
      <c r="I31" s="89"/>
      <c r="J31" s="89"/>
      <c r="K31" s="89"/>
      <c r="L31" s="89"/>
      <c r="M31" s="84"/>
      <c r="N31" s="89"/>
      <c r="O31" s="89"/>
      <c r="P31" s="89"/>
      <c r="Q31" s="84"/>
      <c r="R31" s="84"/>
      <c r="S31" s="82"/>
      <c r="T31" s="88"/>
      <c r="U31" s="83"/>
    </row>
    <row r="32" spans="1:21" s="25" customFormat="1" ht="27.75" customHeight="1">
      <c r="A32" s="10"/>
      <c r="B32" s="62">
        <v>1</v>
      </c>
      <c r="C32" s="61">
        <v>2</v>
      </c>
      <c r="D32" s="62" t="s">
        <v>48</v>
      </c>
      <c r="E32" s="71"/>
      <c r="F32" s="65"/>
      <c r="G32" s="59" t="s">
        <v>33</v>
      </c>
      <c r="H32" s="69"/>
      <c r="I32" s="89">
        <f>+I41</f>
        <v>192663243</v>
      </c>
      <c r="J32" s="89">
        <f>+J41</f>
        <v>519157536</v>
      </c>
      <c r="K32" s="89"/>
      <c r="L32" s="89">
        <f>+L41</f>
        <v>24416836</v>
      </c>
      <c r="M32" s="84">
        <f>SUM(I32:L32)</f>
        <v>736237615</v>
      </c>
      <c r="N32" s="89">
        <f>+N41</f>
        <v>24145782</v>
      </c>
      <c r="O32" s="89"/>
      <c r="P32" s="89">
        <f>+P41</f>
        <v>834037990</v>
      </c>
      <c r="Q32" s="84">
        <f>SUM(N32:P32)</f>
        <v>858183772</v>
      </c>
      <c r="R32" s="84">
        <f>+Q32+M32</f>
        <v>1594421387</v>
      </c>
      <c r="S32" s="82">
        <f>+M32/R32*100</f>
        <v>46.17584918283588</v>
      </c>
      <c r="T32" s="82">
        <f>+Q32/R32*100</f>
        <v>53.82415081716412</v>
      </c>
      <c r="U32" s="83"/>
    </row>
    <row r="33" spans="1:21" s="25" customFormat="1" ht="27.75" customHeight="1">
      <c r="A33" s="10"/>
      <c r="B33" s="62">
        <v>1</v>
      </c>
      <c r="C33" s="61">
        <v>2</v>
      </c>
      <c r="D33" s="62" t="s">
        <v>48</v>
      </c>
      <c r="E33" s="71"/>
      <c r="F33" s="65"/>
      <c r="G33" s="59" t="s">
        <v>34</v>
      </c>
      <c r="H33" s="69"/>
      <c r="I33" s="89">
        <f aca="true" t="shared" si="2" ref="I33:J35">+I42</f>
        <v>201501864</v>
      </c>
      <c r="J33" s="89">
        <f t="shared" si="2"/>
        <v>461574559</v>
      </c>
      <c r="K33" s="89"/>
      <c r="L33" s="89">
        <f>+L42</f>
        <v>22999538</v>
      </c>
      <c r="M33" s="84">
        <f>SUM(I33:L33)</f>
        <v>686075961</v>
      </c>
      <c r="N33" s="89">
        <f>+N42</f>
        <v>2456733</v>
      </c>
      <c r="O33" s="89"/>
      <c r="P33" s="89">
        <f>+P42</f>
        <v>2792375939</v>
      </c>
      <c r="Q33" s="84">
        <f>SUM(N33:P33)</f>
        <v>2794832672</v>
      </c>
      <c r="R33" s="84">
        <f>+Q33+M33</f>
        <v>3480908633</v>
      </c>
      <c r="S33" s="82">
        <f>+M33/R33*100</f>
        <v>19.70968023968815</v>
      </c>
      <c r="T33" s="82">
        <f>+Q33/R33*100</f>
        <v>80.29031976031185</v>
      </c>
      <c r="U33" s="83"/>
    </row>
    <row r="34" spans="1:21" s="25" customFormat="1" ht="27.75" customHeight="1">
      <c r="A34" s="10"/>
      <c r="B34" s="62">
        <v>1</v>
      </c>
      <c r="C34" s="61">
        <v>2</v>
      </c>
      <c r="D34" s="62" t="s">
        <v>48</v>
      </c>
      <c r="E34" s="71"/>
      <c r="F34" s="65"/>
      <c r="G34" s="59" t="s">
        <v>35</v>
      </c>
      <c r="H34" s="69"/>
      <c r="I34" s="89">
        <f t="shared" si="2"/>
        <v>169483159</v>
      </c>
      <c r="J34" s="89">
        <f t="shared" si="2"/>
        <v>485910533</v>
      </c>
      <c r="K34" s="89"/>
      <c r="L34" s="89">
        <f>+L43</f>
        <v>22999538</v>
      </c>
      <c r="M34" s="84">
        <f>SUM(I34:L34)</f>
        <v>678393230</v>
      </c>
      <c r="N34" s="89">
        <f>+N43</f>
        <v>593815</v>
      </c>
      <c r="O34" s="89"/>
      <c r="P34" s="89">
        <f>+P43</f>
        <v>2670076965</v>
      </c>
      <c r="Q34" s="84">
        <f>SUM(N34:P34)</f>
        <v>2670670780</v>
      </c>
      <c r="R34" s="84">
        <f>+Q34+M34</f>
        <v>3349064010</v>
      </c>
      <c r="S34" s="82">
        <f>+M34/R34*100</f>
        <v>20.2562037624357</v>
      </c>
      <c r="T34" s="82">
        <f>+Q34/R34*100</f>
        <v>79.7437962375643</v>
      </c>
      <c r="U34" s="83"/>
    </row>
    <row r="35" spans="1:21" s="25" customFormat="1" ht="27.75" customHeight="1">
      <c r="A35" s="10"/>
      <c r="B35" s="62">
        <v>1</v>
      </c>
      <c r="C35" s="61">
        <v>2</v>
      </c>
      <c r="D35" s="62" t="s">
        <v>48</v>
      </c>
      <c r="E35" s="71"/>
      <c r="F35" s="65"/>
      <c r="G35" s="59" t="s">
        <v>36</v>
      </c>
      <c r="H35" s="69"/>
      <c r="I35" s="89">
        <f t="shared" si="2"/>
        <v>200194747</v>
      </c>
      <c r="J35" s="89">
        <f t="shared" si="2"/>
        <v>436726299</v>
      </c>
      <c r="K35" s="89"/>
      <c r="L35" s="89">
        <f>+L44</f>
        <v>22999538</v>
      </c>
      <c r="M35" s="84">
        <f>SUM(I35:L35)</f>
        <v>659920584</v>
      </c>
      <c r="N35" s="89">
        <f>+N44</f>
        <v>290986</v>
      </c>
      <c r="O35" s="89"/>
      <c r="P35" s="89">
        <f>+P44</f>
        <v>2597173474</v>
      </c>
      <c r="Q35" s="84">
        <f>SUM(N35:P35)</f>
        <v>2597464460</v>
      </c>
      <c r="R35" s="84">
        <f>+Q35+M35</f>
        <v>3257385044</v>
      </c>
      <c r="S35" s="82">
        <f>+M35/R35*100</f>
        <v>20.25921329796589</v>
      </c>
      <c r="T35" s="82">
        <f>+Q35/R35*100</f>
        <v>79.74078670203411</v>
      </c>
      <c r="U35" s="83"/>
    </row>
    <row r="36" spans="1:21" s="25" customFormat="1" ht="27.75" customHeight="1">
      <c r="A36" s="10"/>
      <c r="B36" s="62">
        <v>1</v>
      </c>
      <c r="C36" s="61">
        <v>2</v>
      </c>
      <c r="D36" s="62" t="s">
        <v>48</v>
      </c>
      <c r="E36" s="71"/>
      <c r="F36" s="65"/>
      <c r="G36" s="59" t="s">
        <v>32</v>
      </c>
      <c r="H36" s="69"/>
      <c r="I36" s="86">
        <f>+I35/I32*100</f>
        <v>103.90915458637848</v>
      </c>
      <c r="J36" s="86">
        <f>+J35/J32*100</f>
        <v>84.12211491041516</v>
      </c>
      <c r="K36" s="89"/>
      <c r="L36" s="86">
        <f>+L35/L32*100</f>
        <v>94.1954068086463</v>
      </c>
      <c r="M36" s="86">
        <f>+M35/M32*100</f>
        <v>89.63418474618415</v>
      </c>
      <c r="N36" s="86">
        <f>+N35/N32*100</f>
        <v>1.2051214576525209</v>
      </c>
      <c r="O36" s="89"/>
      <c r="P36" s="86">
        <f>+P35/P32*100</f>
        <v>311.39750288832767</v>
      </c>
      <c r="Q36" s="86">
        <f>+Q35/Q32*100</f>
        <v>302.6699577348801</v>
      </c>
      <c r="R36" s="86">
        <f>+R35/R32*100</f>
        <v>204.29888049413125</v>
      </c>
      <c r="S36" s="82"/>
      <c r="T36" s="88"/>
      <c r="U36" s="83"/>
    </row>
    <row r="37" spans="1:21" s="25" customFormat="1" ht="27.75" customHeight="1">
      <c r="A37" s="10"/>
      <c r="B37" s="62">
        <v>1</v>
      </c>
      <c r="C37" s="61">
        <v>2</v>
      </c>
      <c r="D37" s="62" t="s">
        <v>48</v>
      </c>
      <c r="E37" s="71"/>
      <c r="F37" s="65"/>
      <c r="G37" s="59" t="s">
        <v>31</v>
      </c>
      <c r="H37" s="69"/>
      <c r="I37" s="86">
        <f>+I35/I33*100</f>
        <v>99.3513127005118</v>
      </c>
      <c r="J37" s="86">
        <f>+J35/J33*100</f>
        <v>94.61663137287427</v>
      </c>
      <c r="K37" s="89"/>
      <c r="L37" s="86">
        <f>+L35/L33*100</f>
        <v>100</v>
      </c>
      <c r="M37" s="86">
        <f>+M35/M33*100</f>
        <v>96.18768496685458</v>
      </c>
      <c r="N37" s="86">
        <f>+N35/N33*100</f>
        <v>11.844429166702284</v>
      </c>
      <c r="O37" s="89"/>
      <c r="P37" s="86">
        <f>+P35/P33*100</f>
        <v>93.00944896875507</v>
      </c>
      <c r="Q37" s="86">
        <f>+Q35/Q33*100</f>
        <v>92.93810273590503</v>
      </c>
      <c r="R37" s="86">
        <f>+R35/R33*100</f>
        <v>93.57858500275091</v>
      </c>
      <c r="S37" s="82"/>
      <c r="T37" s="88"/>
      <c r="U37" s="83"/>
    </row>
    <row r="38" spans="1:21" s="25" customFormat="1" ht="27.75" customHeight="1">
      <c r="A38" s="10"/>
      <c r="B38" s="40"/>
      <c r="C38" s="60"/>
      <c r="D38" s="70"/>
      <c r="E38" s="71"/>
      <c r="F38" s="65"/>
      <c r="G38" s="59"/>
      <c r="H38" s="69"/>
      <c r="I38" s="89"/>
      <c r="J38" s="89"/>
      <c r="K38" s="89"/>
      <c r="L38" s="89"/>
      <c r="M38" s="84"/>
      <c r="N38" s="89"/>
      <c r="O38" s="89"/>
      <c r="P38" s="89"/>
      <c r="Q38" s="84"/>
      <c r="R38" s="84"/>
      <c r="S38" s="82"/>
      <c r="T38" s="88"/>
      <c r="U38" s="83"/>
    </row>
    <row r="39" spans="1:21" s="25" customFormat="1" ht="27.75" customHeight="1">
      <c r="A39" s="10"/>
      <c r="B39" s="62">
        <v>1</v>
      </c>
      <c r="C39" s="61">
        <v>2</v>
      </c>
      <c r="D39" s="62" t="s">
        <v>48</v>
      </c>
      <c r="E39" s="68">
        <v>2</v>
      </c>
      <c r="F39" s="65"/>
      <c r="G39" s="113" t="s">
        <v>42</v>
      </c>
      <c r="H39" s="69"/>
      <c r="I39" s="89"/>
      <c r="J39" s="89"/>
      <c r="K39" s="89"/>
      <c r="L39" s="89"/>
      <c r="M39" s="84"/>
      <c r="N39" s="89"/>
      <c r="O39" s="89"/>
      <c r="P39" s="89"/>
      <c r="Q39" s="84"/>
      <c r="R39" s="84"/>
      <c r="S39" s="82"/>
      <c r="T39" s="88"/>
      <c r="U39" s="83"/>
    </row>
    <row r="40" spans="1:21" s="25" customFormat="1" ht="82.5" customHeight="1">
      <c r="A40" s="10"/>
      <c r="B40" s="40"/>
      <c r="C40" s="60"/>
      <c r="D40" s="70"/>
      <c r="E40" s="71"/>
      <c r="F40" s="65"/>
      <c r="G40" s="113"/>
      <c r="H40" s="69"/>
      <c r="I40" s="89"/>
      <c r="J40" s="89"/>
      <c r="K40" s="89"/>
      <c r="L40" s="89"/>
      <c r="M40" s="84"/>
      <c r="N40" s="89"/>
      <c r="O40" s="89"/>
      <c r="P40" s="89"/>
      <c r="Q40" s="84"/>
      <c r="R40" s="84"/>
      <c r="S40" s="82"/>
      <c r="T40" s="88"/>
      <c r="U40" s="83"/>
    </row>
    <row r="41" spans="1:21" s="25" customFormat="1" ht="27.75" customHeight="1">
      <c r="A41" s="10"/>
      <c r="B41" s="62">
        <v>1</v>
      </c>
      <c r="C41" s="61">
        <v>2</v>
      </c>
      <c r="D41" s="62" t="s">
        <v>48</v>
      </c>
      <c r="E41" s="68">
        <v>2</v>
      </c>
      <c r="F41" s="65"/>
      <c r="G41" s="59" t="s">
        <v>33</v>
      </c>
      <c r="H41" s="69"/>
      <c r="I41" s="89">
        <v>192663243</v>
      </c>
      <c r="J41" s="89">
        <v>519157536</v>
      </c>
      <c r="K41" s="89"/>
      <c r="L41" s="89">
        <v>24416836</v>
      </c>
      <c r="M41" s="84">
        <f>SUM(I41:L41)</f>
        <v>736237615</v>
      </c>
      <c r="N41" s="89">
        <v>24145782</v>
      </c>
      <c r="O41" s="89"/>
      <c r="P41" s="89">
        <f>461799515+372238475</f>
        <v>834037990</v>
      </c>
      <c r="Q41" s="84">
        <f>SUM(N41:P41)</f>
        <v>858183772</v>
      </c>
      <c r="R41" s="84">
        <f>+Q41+M41</f>
        <v>1594421387</v>
      </c>
      <c r="S41" s="82">
        <f>+M41/R41*100</f>
        <v>46.17584918283588</v>
      </c>
      <c r="T41" s="82">
        <f>+Q41/R41*100</f>
        <v>53.82415081716412</v>
      </c>
      <c r="U41" s="83"/>
    </row>
    <row r="42" spans="1:21" s="25" customFormat="1" ht="27.75" customHeight="1">
      <c r="A42" s="10"/>
      <c r="B42" s="62">
        <v>1</v>
      </c>
      <c r="C42" s="61">
        <v>2</v>
      </c>
      <c r="D42" s="62" t="s">
        <v>48</v>
      </c>
      <c r="E42" s="68">
        <v>2</v>
      </c>
      <c r="F42" s="65"/>
      <c r="G42" s="59" t="s">
        <v>34</v>
      </c>
      <c r="H42" s="69"/>
      <c r="I42" s="89">
        <v>201501864</v>
      </c>
      <c r="J42" s="89">
        <v>461574559</v>
      </c>
      <c r="K42" s="89"/>
      <c r="L42" s="89">
        <v>22999538</v>
      </c>
      <c r="M42" s="84">
        <f>SUM(I42:L42)</f>
        <v>686075961</v>
      </c>
      <c r="N42" s="89">
        <v>2456733</v>
      </c>
      <c r="O42" s="89"/>
      <c r="P42" s="89">
        <f>278500000+2095735939+418140000</f>
        <v>2792375939</v>
      </c>
      <c r="Q42" s="84">
        <f>SUM(N42:P42)</f>
        <v>2794832672</v>
      </c>
      <c r="R42" s="84">
        <f>+Q42+M42</f>
        <v>3480908633</v>
      </c>
      <c r="S42" s="82">
        <f>+M42/R42*100</f>
        <v>19.70968023968815</v>
      </c>
      <c r="T42" s="82">
        <f>+Q42/R42*100</f>
        <v>80.29031976031185</v>
      </c>
      <c r="U42" s="83"/>
    </row>
    <row r="43" spans="1:21" s="25" customFormat="1" ht="27.75" customHeight="1">
      <c r="A43" s="10"/>
      <c r="B43" s="62">
        <v>1</v>
      </c>
      <c r="C43" s="61">
        <v>2</v>
      </c>
      <c r="D43" s="62" t="s">
        <v>48</v>
      </c>
      <c r="E43" s="68">
        <v>2</v>
      </c>
      <c r="F43" s="65"/>
      <c r="G43" s="59" t="s">
        <v>35</v>
      </c>
      <c r="H43" s="69"/>
      <c r="I43" s="89">
        <v>169483159</v>
      </c>
      <c r="J43" s="89">
        <v>485910533</v>
      </c>
      <c r="K43" s="89"/>
      <c r="L43" s="89">
        <v>22999538</v>
      </c>
      <c r="M43" s="84">
        <f>SUM(I43:L43)</f>
        <v>678393230</v>
      </c>
      <c r="N43" s="89">
        <v>593815</v>
      </c>
      <c r="O43" s="89"/>
      <c r="P43" s="89">
        <f>278500000+2099348339+292228626</f>
        <v>2670076965</v>
      </c>
      <c r="Q43" s="84">
        <f>SUM(N43:P43)</f>
        <v>2670670780</v>
      </c>
      <c r="R43" s="84">
        <f>+Q43+M43</f>
        <v>3349064010</v>
      </c>
      <c r="S43" s="82">
        <f>+M43/R43*100</f>
        <v>20.2562037624357</v>
      </c>
      <c r="T43" s="82">
        <f>+Q43/R43*100</f>
        <v>79.7437962375643</v>
      </c>
      <c r="U43" s="83"/>
    </row>
    <row r="44" spans="1:21" s="25" customFormat="1" ht="27.75" customHeight="1">
      <c r="A44" s="10"/>
      <c r="B44" s="62">
        <v>1</v>
      </c>
      <c r="C44" s="61">
        <v>2</v>
      </c>
      <c r="D44" s="62" t="s">
        <v>48</v>
      </c>
      <c r="E44" s="68">
        <v>2</v>
      </c>
      <c r="F44" s="65"/>
      <c r="G44" s="59" t="s">
        <v>36</v>
      </c>
      <c r="H44" s="69"/>
      <c r="I44" s="89">
        <v>200194747</v>
      </c>
      <c r="J44" s="89">
        <v>436726299</v>
      </c>
      <c r="K44" s="89"/>
      <c r="L44" s="89">
        <v>22999538</v>
      </c>
      <c r="M44" s="84">
        <f>SUM(I44:L44)</f>
        <v>659920584</v>
      </c>
      <c r="N44" s="89">
        <v>290986</v>
      </c>
      <c r="O44" s="89"/>
      <c r="P44" s="89">
        <f>278500000+2027044067+291629407</f>
        <v>2597173474</v>
      </c>
      <c r="Q44" s="84">
        <f>SUM(N44:P44)</f>
        <v>2597464460</v>
      </c>
      <c r="R44" s="84">
        <f>+Q44+M44</f>
        <v>3257385044</v>
      </c>
      <c r="S44" s="82">
        <f>+M44/R44*100</f>
        <v>20.25921329796589</v>
      </c>
      <c r="T44" s="82">
        <f>+Q44/R44*100</f>
        <v>79.74078670203411</v>
      </c>
      <c r="U44" s="83"/>
    </row>
    <row r="45" spans="1:21" s="25" customFormat="1" ht="27.75" customHeight="1">
      <c r="A45" s="10"/>
      <c r="B45" s="62">
        <v>1</v>
      </c>
      <c r="C45" s="61">
        <v>2</v>
      </c>
      <c r="D45" s="62" t="s">
        <v>48</v>
      </c>
      <c r="E45" s="68">
        <v>2</v>
      </c>
      <c r="F45" s="65"/>
      <c r="G45" s="59" t="s">
        <v>32</v>
      </c>
      <c r="H45" s="69"/>
      <c r="I45" s="86">
        <f>+I44/I41*100</f>
        <v>103.90915458637848</v>
      </c>
      <c r="J45" s="86">
        <f>+J44/J41*100</f>
        <v>84.12211491041516</v>
      </c>
      <c r="K45" s="89"/>
      <c r="L45" s="86">
        <f>+L44/L41*100</f>
        <v>94.1954068086463</v>
      </c>
      <c r="M45" s="86">
        <f>+M44/M41*100</f>
        <v>89.63418474618415</v>
      </c>
      <c r="N45" s="86">
        <f>+N44/N41*100</f>
        <v>1.2051214576525209</v>
      </c>
      <c r="O45" s="89"/>
      <c r="P45" s="86">
        <f>+P44/P41*100</f>
        <v>311.39750288832767</v>
      </c>
      <c r="Q45" s="86">
        <f>+Q44/Q41*100</f>
        <v>302.6699577348801</v>
      </c>
      <c r="R45" s="86">
        <f>+R44/R41*100</f>
        <v>204.29888049413125</v>
      </c>
      <c r="S45" s="82"/>
      <c r="T45" s="88"/>
      <c r="U45" s="83"/>
    </row>
    <row r="46" spans="1:21" s="25" customFormat="1" ht="27.75" customHeight="1">
      <c r="A46" s="10"/>
      <c r="B46" s="62">
        <v>1</v>
      </c>
      <c r="C46" s="61">
        <v>2</v>
      </c>
      <c r="D46" s="62" t="s">
        <v>48</v>
      </c>
      <c r="E46" s="68">
        <v>2</v>
      </c>
      <c r="F46" s="65"/>
      <c r="G46" s="59" t="s">
        <v>31</v>
      </c>
      <c r="H46" s="69"/>
      <c r="I46" s="86">
        <f>+I44/I42*100</f>
        <v>99.3513127005118</v>
      </c>
      <c r="J46" s="86">
        <f>+J44/J42*100</f>
        <v>94.61663137287427</v>
      </c>
      <c r="K46" s="89"/>
      <c r="L46" s="86">
        <f>+L44/L42*100</f>
        <v>100</v>
      </c>
      <c r="M46" s="86">
        <f>+M44/M42*100</f>
        <v>96.18768496685458</v>
      </c>
      <c r="N46" s="86">
        <f>+N44/N42*100</f>
        <v>11.844429166702284</v>
      </c>
      <c r="O46" s="89"/>
      <c r="P46" s="86">
        <f>+P44/P42*100</f>
        <v>93.00944896875507</v>
      </c>
      <c r="Q46" s="86">
        <f>+Q44/Q42*100</f>
        <v>92.93810273590503</v>
      </c>
      <c r="R46" s="86">
        <f>+R44/R42*100</f>
        <v>93.57858500275091</v>
      </c>
      <c r="S46" s="82"/>
      <c r="T46" s="88"/>
      <c r="U46" s="83"/>
    </row>
    <row r="47" spans="1:21" s="25" customFormat="1" ht="27.75" customHeight="1">
      <c r="A47" s="10"/>
      <c r="B47" s="62"/>
      <c r="C47" s="61"/>
      <c r="D47" s="62"/>
      <c r="E47" s="68"/>
      <c r="F47" s="65"/>
      <c r="G47" s="59"/>
      <c r="H47" s="66"/>
      <c r="I47" s="90"/>
      <c r="J47" s="90"/>
      <c r="K47" s="91"/>
      <c r="L47" s="90"/>
      <c r="M47" s="90"/>
      <c r="N47" s="90"/>
      <c r="O47" s="91"/>
      <c r="P47" s="90"/>
      <c r="Q47" s="90"/>
      <c r="R47" s="90"/>
      <c r="S47" s="82"/>
      <c r="T47" s="88"/>
      <c r="U47" s="83"/>
    </row>
    <row r="48" spans="1:21" s="25" customFormat="1" ht="27.75" customHeight="1">
      <c r="A48" s="10"/>
      <c r="B48" s="62">
        <v>1</v>
      </c>
      <c r="C48" s="61">
        <v>2</v>
      </c>
      <c r="D48" s="62" t="s">
        <v>46</v>
      </c>
      <c r="E48" s="68"/>
      <c r="F48" s="65"/>
      <c r="G48" s="72" t="s">
        <v>53</v>
      </c>
      <c r="H48" s="69"/>
      <c r="I48" s="89">
        <f>I56</f>
        <v>0</v>
      </c>
      <c r="J48" s="89"/>
      <c r="K48" s="89"/>
      <c r="L48" s="89"/>
      <c r="M48" s="89"/>
      <c r="N48" s="89"/>
      <c r="O48" s="89"/>
      <c r="P48" s="89"/>
      <c r="Q48" s="89"/>
      <c r="R48" s="84"/>
      <c r="S48" s="82"/>
      <c r="T48" s="88"/>
      <c r="U48" s="83"/>
    </row>
    <row r="49" spans="1:21" s="25" customFormat="1" ht="27.75" customHeight="1">
      <c r="A49" s="10"/>
      <c r="B49" s="62">
        <v>1</v>
      </c>
      <c r="C49" s="61">
        <v>2</v>
      </c>
      <c r="D49" s="62" t="s">
        <v>46</v>
      </c>
      <c r="E49" s="71"/>
      <c r="F49" s="65"/>
      <c r="G49" s="59" t="s">
        <v>33</v>
      </c>
      <c r="H49" s="69"/>
      <c r="I49" s="89">
        <f>I58+I67+I75+I83</f>
        <v>0</v>
      </c>
      <c r="J49" s="89">
        <f aca="true" t="shared" si="3" ref="J49:Q49">J58+J67+J75+J83</f>
        <v>0</v>
      </c>
      <c r="K49" s="89">
        <f t="shared" si="3"/>
        <v>0</v>
      </c>
      <c r="L49" s="89">
        <f t="shared" si="3"/>
        <v>0</v>
      </c>
      <c r="M49" s="89">
        <f t="shared" si="3"/>
        <v>0</v>
      </c>
      <c r="N49" s="89">
        <f>N58+N67+N75+N83</f>
        <v>1620324291</v>
      </c>
      <c r="O49" s="89">
        <f t="shared" si="3"/>
        <v>0</v>
      </c>
      <c r="P49" s="89">
        <f t="shared" si="3"/>
        <v>0</v>
      </c>
      <c r="Q49" s="89">
        <f t="shared" si="3"/>
        <v>1620324291</v>
      </c>
      <c r="R49" s="89">
        <f>R58+R67+R75+R83</f>
        <v>1620324291</v>
      </c>
      <c r="S49" s="82">
        <f>+M49/R49*100</f>
        <v>0</v>
      </c>
      <c r="T49" s="82">
        <f>+Q49/R49*100</f>
        <v>100</v>
      </c>
      <c r="U49" s="83"/>
    </row>
    <row r="50" spans="1:21" s="25" customFormat="1" ht="27.75" customHeight="1">
      <c r="A50" s="10"/>
      <c r="B50" s="62">
        <v>1</v>
      </c>
      <c r="C50" s="61">
        <v>2</v>
      </c>
      <c r="D50" s="62" t="s">
        <v>46</v>
      </c>
      <c r="E50" s="71"/>
      <c r="F50" s="65"/>
      <c r="G50" s="59" t="s">
        <v>34</v>
      </c>
      <c r="H50" s="69"/>
      <c r="I50" s="89">
        <f aca="true" t="shared" si="4" ref="I50:R54">I59+I68+I76+I84</f>
        <v>0</v>
      </c>
      <c r="J50" s="89">
        <f t="shared" si="4"/>
        <v>0</v>
      </c>
      <c r="K50" s="89">
        <f t="shared" si="4"/>
        <v>0</v>
      </c>
      <c r="L50" s="89">
        <f t="shared" si="4"/>
        <v>0</v>
      </c>
      <c r="M50" s="89">
        <f t="shared" si="4"/>
        <v>0</v>
      </c>
      <c r="N50" s="89">
        <f>N59+N68+N76+N84</f>
        <v>851224289</v>
      </c>
      <c r="O50" s="89">
        <f t="shared" si="4"/>
        <v>0</v>
      </c>
      <c r="P50" s="89">
        <f t="shared" si="4"/>
        <v>0</v>
      </c>
      <c r="Q50" s="89">
        <f t="shared" si="4"/>
        <v>851224289</v>
      </c>
      <c r="R50" s="89">
        <f t="shared" si="4"/>
        <v>851224289</v>
      </c>
      <c r="S50" s="82">
        <f>+M50/R50*100</f>
        <v>0</v>
      </c>
      <c r="T50" s="82">
        <f>+Q50/R50*100</f>
        <v>100</v>
      </c>
      <c r="U50" s="83"/>
    </row>
    <row r="51" spans="1:21" s="25" customFormat="1" ht="27.75" customHeight="1">
      <c r="A51" s="10"/>
      <c r="B51" s="62">
        <v>1</v>
      </c>
      <c r="C51" s="61">
        <v>2</v>
      </c>
      <c r="D51" s="62" t="s">
        <v>46</v>
      </c>
      <c r="E51" s="71"/>
      <c r="F51" s="65"/>
      <c r="G51" s="59" t="s">
        <v>35</v>
      </c>
      <c r="H51" s="69"/>
      <c r="I51" s="89">
        <f t="shared" si="4"/>
        <v>0</v>
      </c>
      <c r="J51" s="89">
        <f t="shared" si="4"/>
        <v>0</v>
      </c>
      <c r="K51" s="89">
        <f t="shared" si="4"/>
        <v>0</v>
      </c>
      <c r="L51" s="89">
        <f t="shared" si="4"/>
        <v>0</v>
      </c>
      <c r="M51" s="89">
        <f t="shared" si="4"/>
        <v>0</v>
      </c>
      <c r="N51" s="89">
        <f>N60+N69+N77+N85</f>
        <v>773529184</v>
      </c>
      <c r="O51" s="89">
        <f t="shared" si="4"/>
        <v>0</v>
      </c>
      <c r="P51" s="89">
        <f t="shared" si="4"/>
        <v>0</v>
      </c>
      <c r="Q51" s="89">
        <f t="shared" si="4"/>
        <v>773529184</v>
      </c>
      <c r="R51" s="89">
        <f t="shared" si="4"/>
        <v>773529184</v>
      </c>
      <c r="S51" s="82">
        <f>+M51/R51*100</f>
        <v>0</v>
      </c>
      <c r="T51" s="82">
        <f>+Q51/R51*100</f>
        <v>100</v>
      </c>
      <c r="U51" s="83"/>
    </row>
    <row r="52" spans="1:21" s="25" customFormat="1" ht="27.75" customHeight="1">
      <c r="A52" s="10"/>
      <c r="B52" s="62">
        <v>1</v>
      </c>
      <c r="C52" s="61">
        <v>2</v>
      </c>
      <c r="D52" s="62" t="s">
        <v>46</v>
      </c>
      <c r="E52" s="71"/>
      <c r="F52" s="65"/>
      <c r="G52" s="59" t="s">
        <v>36</v>
      </c>
      <c r="H52" s="69"/>
      <c r="I52" s="89">
        <f t="shared" si="4"/>
        <v>0</v>
      </c>
      <c r="J52" s="89">
        <f t="shared" si="4"/>
        <v>0</v>
      </c>
      <c r="K52" s="89">
        <f t="shared" si="4"/>
        <v>0</v>
      </c>
      <c r="L52" s="89">
        <f t="shared" si="4"/>
        <v>0</v>
      </c>
      <c r="M52" s="89">
        <f t="shared" si="4"/>
        <v>0</v>
      </c>
      <c r="N52" s="89">
        <f>N61+N70+N78+N86</f>
        <v>744536433</v>
      </c>
      <c r="O52" s="89">
        <f t="shared" si="4"/>
        <v>0</v>
      </c>
      <c r="P52" s="89">
        <f t="shared" si="4"/>
        <v>0</v>
      </c>
      <c r="Q52" s="89">
        <f t="shared" si="4"/>
        <v>744536433</v>
      </c>
      <c r="R52" s="89">
        <f t="shared" si="4"/>
        <v>744536433</v>
      </c>
      <c r="S52" s="82">
        <f>+M52/R52*100</f>
        <v>0</v>
      </c>
      <c r="T52" s="82">
        <f>+Q52/R52*100</f>
        <v>100</v>
      </c>
      <c r="U52" s="83"/>
    </row>
    <row r="53" spans="1:21" s="25" customFormat="1" ht="27.75" customHeight="1">
      <c r="A53" s="10"/>
      <c r="B53" s="62">
        <v>1</v>
      </c>
      <c r="C53" s="61">
        <v>2</v>
      </c>
      <c r="D53" s="62" t="s">
        <v>46</v>
      </c>
      <c r="E53" s="71"/>
      <c r="F53" s="65"/>
      <c r="G53" s="59" t="s">
        <v>32</v>
      </c>
      <c r="H53" s="69"/>
      <c r="I53" s="89">
        <f t="shared" si="4"/>
        <v>0</v>
      </c>
      <c r="J53" s="89">
        <f t="shared" si="4"/>
        <v>0</v>
      </c>
      <c r="K53" s="89">
        <f t="shared" si="4"/>
        <v>0</v>
      </c>
      <c r="L53" s="89">
        <f t="shared" si="4"/>
        <v>0</v>
      </c>
      <c r="M53" s="89">
        <f t="shared" si="4"/>
        <v>0</v>
      </c>
      <c r="N53" s="86">
        <f>+N52/N49*100</f>
        <v>45.94984085195079</v>
      </c>
      <c r="O53" s="89">
        <f t="shared" si="4"/>
        <v>0</v>
      </c>
      <c r="P53" s="89">
        <f t="shared" si="4"/>
        <v>0</v>
      </c>
      <c r="Q53" s="86">
        <f>+Q52/Q49*100</f>
        <v>45.94984085195079</v>
      </c>
      <c r="R53" s="86">
        <f>+R52/R49*100</f>
        <v>45.94984085195079</v>
      </c>
      <c r="S53" s="82"/>
      <c r="T53" s="88"/>
      <c r="U53" s="83"/>
    </row>
    <row r="54" spans="1:21" s="25" customFormat="1" ht="27.75" customHeight="1">
      <c r="A54" s="10"/>
      <c r="B54" s="62">
        <v>1</v>
      </c>
      <c r="C54" s="61">
        <v>2</v>
      </c>
      <c r="D54" s="62" t="s">
        <v>46</v>
      </c>
      <c r="E54" s="71"/>
      <c r="F54" s="65"/>
      <c r="G54" s="59" t="s">
        <v>31</v>
      </c>
      <c r="H54" s="69"/>
      <c r="I54" s="89">
        <f t="shared" si="4"/>
        <v>0</v>
      </c>
      <c r="J54" s="89">
        <f t="shared" si="4"/>
        <v>0</v>
      </c>
      <c r="K54" s="89">
        <f t="shared" si="4"/>
        <v>0</v>
      </c>
      <c r="L54" s="89">
        <f t="shared" si="4"/>
        <v>0</v>
      </c>
      <c r="M54" s="89">
        <f t="shared" si="4"/>
        <v>0</v>
      </c>
      <c r="N54" s="86">
        <f>+N52/N50*100</f>
        <v>87.46653997322673</v>
      </c>
      <c r="O54" s="89">
        <f t="shared" si="4"/>
        <v>0</v>
      </c>
      <c r="P54" s="89">
        <f t="shared" si="4"/>
        <v>0</v>
      </c>
      <c r="Q54" s="86">
        <f>+Q52/Q50*100</f>
        <v>87.46653997322673</v>
      </c>
      <c r="R54" s="86">
        <f>+R52/R50*100</f>
        <v>87.46653997322673</v>
      </c>
      <c r="S54" s="82"/>
      <c r="T54" s="88"/>
      <c r="U54" s="83"/>
    </row>
    <row r="55" spans="1:21" s="67" customFormat="1" ht="27.75" customHeight="1">
      <c r="A55" s="10"/>
      <c r="B55" s="62"/>
      <c r="C55" s="61"/>
      <c r="D55" s="62"/>
      <c r="E55" s="71"/>
      <c r="F55" s="65"/>
      <c r="G55" s="59"/>
      <c r="H55" s="66"/>
      <c r="I55" s="91"/>
      <c r="J55" s="91"/>
      <c r="K55" s="91"/>
      <c r="L55" s="91"/>
      <c r="M55" s="91"/>
      <c r="N55" s="90"/>
      <c r="O55" s="90"/>
      <c r="P55" s="90"/>
      <c r="Q55" s="90"/>
      <c r="R55" s="90"/>
      <c r="S55" s="82"/>
      <c r="T55" s="88"/>
      <c r="U55" s="83"/>
    </row>
    <row r="56" spans="1:21" s="25" customFormat="1" ht="27.75" customHeight="1">
      <c r="A56" s="10"/>
      <c r="B56" s="62">
        <v>1</v>
      </c>
      <c r="C56" s="61">
        <v>2</v>
      </c>
      <c r="D56" s="62" t="s">
        <v>46</v>
      </c>
      <c r="E56" s="68">
        <v>25</v>
      </c>
      <c r="F56" s="65"/>
      <c r="G56" s="97" t="s">
        <v>40</v>
      </c>
      <c r="H56" s="69"/>
      <c r="I56" s="89"/>
      <c r="J56" s="89"/>
      <c r="K56" s="89"/>
      <c r="L56" s="89"/>
      <c r="M56" s="84"/>
      <c r="N56" s="89"/>
      <c r="O56" s="89"/>
      <c r="P56" s="89"/>
      <c r="Q56" s="84"/>
      <c r="R56" s="84"/>
      <c r="S56" s="82"/>
      <c r="T56" s="88"/>
      <c r="U56" s="83"/>
    </row>
    <row r="57" spans="1:21" s="25" customFormat="1" ht="27.75" customHeight="1">
      <c r="A57" s="10"/>
      <c r="B57" s="62"/>
      <c r="C57" s="61"/>
      <c r="D57" s="70"/>
      <c r="E57" s="71"/>
      <c r="F57" s="65"/>
      <c r="G57" s="97"/>
      <c r="H57" s="69"/>
      <c r="I57" s="89"/>
      <c r="J57" s="89"/>
      <c r="K57" s="89"/>
      <c r="L57" s="89"/>
      <c r="M57" s="84"/>
      <c r="N57" s="89"/>
      <c r="O57" s="89"/>
      <c r="P57" s="89"/>
      <c r="Q57" s="84"/>
      <c r="R57" s="84"/>
      <c r="S57" s="82"/>
      <c r="T57" s="88"/>
      <c r="U57" s="83"/>
    </row>
    <row r="58" spans="1:21" s="25" customFormat="1" ht="27.75" customHeight="1">
      <c r="A58" s="10"/>
      <c r="B58" s="62">
        <v>1</v>
      </c>
      <c r="C58" s="61">
        <v>2</v>
      </c>
      <c r="D58" s="62" t="s">
        <v>46</v>
      </c>
      <c r="E58" s="68">
        <v>25</v>
      </c>
      <c r="F58" s="65"/>
      <c r="G58" s="59" t="s">
        <v>33</v>
      </c>
      <c r="H58" s="69"/>
      <c r="I58" s="89"/>
      <c r="J58" s="89"/>
      <c r="K58" s="89"/>
      <c r="L58" s="89"/>
      <c r="M58" s="84"/>
      <c r="N58" s="89">
        <v>8475689</v>
      </c>
      <c r="O58" s="89"/>
      <c r="P58" s="89"/>
      <c r="Q58" s="84">
        <f>SUM(N58:P58)</f>
        <v>8475689</v>
      </c>
      <c r="R58" s="84">
        <f>+Q58+M58</f>
        <v>8475689</v>
      </c>
      <c r="S58" s="82">
        <f>+M58/R58*100</f>
        <v>0</v>
      </c>
      <c r="T58" s="82">
        <f>+Q58/R58*100</f>
        <v>100</v>
      </c>
      <c r="U58" s="83"/>
    </row>
    <row r="59" spans="1:21" s="25" customFormat="1" ht="27.75" customHeight="1">
      <c r="A59" s="10"/>
      <c r="B59" s="62">
        <v>1</v>
      </c>
      <c r="C59" s="61">
        <v>2</v>
      </c>
      <c r="D59" s="62" t="s">
        <v>46</v>
      </c>
      <c r="E59" s="68">
        <v>25</v>
      </c>
      <c r="F59" s="65"/>
      <c r="G59" s="59" t="s">
        <v>34</v>
      </c>
      <c r="H59" s="69"/>
      <c r="I59" s="89"/>
      <c r="J59" s="89"/>
      <c r="K59" s="89"/>
      <c r="L59" s="89"/>
      <c r="M59" s="84"/>
      <c r="N59" s="89">
        <v>8475689</v>
      </c>
      <c r="O59" s="89"/>
      <c r="P59" s="89"/>
      <c r="Q59" s="84">
        <f>SUM(N59:P59)</f>
        <v>8475689</v>
      </c>
      <c r="R59" s="84">
        <f>+Q59+M59</f>
        <v>8475689</v>
      </c>
      <c r="S59" s="82">
        <f>+M59/R59*100</f>
        <v>0</v>
      </c>
      <c r="T59" s="82">
        <f>+Q59/R59*100</f>
        <v>100</v>
      </c>
      <c r="U59" s="83"/>
    </row>
    <row r="60" spans="1:21" s="25" customFormat="1" ht="27.75" customHeight="1">
      <c r="A60" s="10"/>
      <c r="B60" s="62">
        <v>1</v>
      </c>
      <c r="C60" s="61">
        <v>2</v>
      </c>
      <c r="D60" s="62" t="s">
        <v>46</v>
      </c>
      <c r="E60" s="68">
        <v>25</v>
      </c>
      <c r="F60" s="65"/>
      <c r="G60" s="59" t="s">
        <v>35</v>
      </c>
      <c r="H60" s="69"/>
      <c r="I60" s="89"/>
      <c r="J60" s="89"/>
      <c r="K60" s="89"/>
      <c r="L60" s="89"/>
      <c r="M60" s="84"/>
      <c r="N60" s="89">
        <v>8475689</v>
      </c>
      <c r="O60" s="89"/>
      <c r="P60" s="89"/>
      <c r="Q60" s="84">
        <f>SUM(N60:P60)</f>
        <v>8475689</v>
      </c>
      <c r="R60" s="84">
        <f>+Q60+M60</f>
        <v>8475689</v>
      </c>
      <c r="S60" s="82">
        <f>+M60/R60*100</f>
        <v>0</v>
      </c>
      <c r="T60" s="82">
        <f>+Q60/R60*100</f>
        <v>100</v>
      </c>
      <c r="U60" s="83"/>
    </row>
    <row r="61" spans="1:21" s="25" customFormat="1" ht="27.75" customHeight="1">
      <c r="A61" s="10"/>
      <c r="B61" s="62">
        <v>1</v>
      </c>
      <c r="C61" s="61">
        <v>2</v>
      </c>
      <c r="D61" s="62" t="s">
        <v>46</v>
      </c>
      <c r="E61" s="68">
        <v>25</v>
      </c>
      <c r="F61" s="65"/>
      <c r="G61" s="59" t="s">
        <v>36</v>
      </c>
      <c r="H61" s="69"/>
      <c r="I61" s="89"/>
      <c r="J61" s="89"/>
      <c r="K61" s="89"/>
      <c r="L61" s="89"/>
      <c r="M61" s="84"/>
      <c r="N61" s="89">
        <v>8475689</v>
      </c>
      <c r="O61" s="89"/>
      <c r="P61" s="89"/>
      <c r="Q61" s="84">
        <f>SUM(N61:P61)</f>
        <v>8475689</v>
      </c>
      <c r="R61" s="84">
        <f>+Q61+M61</f>
        <v>8475689</v>
      </c>
      <c r="S61" s="82">
        <f>+M61/R61*100</f>
        <v>0</v>
      </c>
      <c r="T61" s="82">
        <f>+Q61/R61*100</f>
        <v>100</v>
      </c>
      <c r="U61" s="83"/>
    </row>
    <row r="62" spans="1:21" s="25" customFormat="1" ht="27.75" customHeight="1">
      <c r="A62" s="10"/>
      <c r="B62" s="62">
        <v>1</v>
      </c>
      <c r="C62" s="61">
        <v>2</v>
      </c>
      <c r="D62" s="62" t="s">
        <v>46</v>
      </c>
      <c r="E62" s="68">
        <v>25</v>
      </c>
      <c r="F62" s="65"/>
      <c r="G62" s="59" t="s">
        <v>32</v>
      </c>
      <c r="H62" s="69"/>
      <c r="I62" s="89"/>
      <c r="J62" s="89"/>
      <c r="K62" s="89"/>
      <c r="L62" s="89"/>
      <c r="M62" s="84"/>
      <c r="N62" s="86">
        <f>+N61/N58*100</f>
        <v>100</v>
      </c>
      <c r="O62" s="89"/>
      <c r="P62" s="89"/>
      <c r="Q62" s="86">
        <f>+Q61/Q58*100</f>
        <v>100</v>
      </c>
      <c r="R62" s="86">
        <f>+R61/R58*100</f>
        <v>100</v>
      </c>
      <c r="S62" s="82"/>
      <c r="T62" s="88"/>
      <c r="U62" s="83"/>
    </row>
    <row r="63" spans="1:21" s="25" customFormat="1" ht="27.75" customHeight="1">
      <c r="A63" s="10"/>
      <c r="B63" s="62">
        <v>1</v>
      </c>
      <c r="C63" s="61">
        <v>2</v>
      </c>
      <c r="D63" s="62" t="s">
        <v>46</v>
      </c>
      <c r="E63" s="68">
        <v>25</v>
      </c>
      <c r="F63" s="65"/>
      <c r="G63" s="59" t="s">
        <v>31</v>
      </c>
      <c r="H63" s="69"/>
      <c r="I63" s="89"/>
      <c r="J63" s="89"/>
      <c r="K63" s="89"/>
      <c r="L63" s="89"/>
      <c r="M63" s="84"/>
      <c r="N63" s="86">
        <f>+N61/N59*100</f>
        <v>100</v>
      </c>
      <c r="O63" s="89"/>
      <c r="P63" s="89"/>
      <c r="Q63" s="86">
        <f>+Q61/Q59*100</f>
        <v>100</v>
      </c>
      <c r="R63" s="86">
        <f>+R61/R59*100</f>
        <v>100</v>
      </c>
      <c r="S63" s="82"/>
      <c r="T63" s="88"/>
      <c r="U63" s="83"/>
    </row>
    <row r="64" spans="1:21" s="25" customFormat="1" ht="27.75" customHeight="1">
      <c r="A64" s="10"/>
      <c r="B64" s="62"/>
      <c r="C64" s="61"/>
      <c r="D64" s="62"/>
      <c r="E64" s="68"/>
      <c r="F64" s="65"/>
      <c r="G64" s="59"/>
      <c r="H64" s="66"/>
      <c r="I64" s="90"/>
      <c r="J64" s="90"/>
      <c r="K64" s="91"/>
      <c r="L64" s="90"/>
      <c r="M64" s="90"/>
      <c r="N64" s="90"/>
      <c r="O64" s="91"/>
      <c r="P64" s="90"/>
      <c r="Q64" s="90"/>
      <c r="R64" s="90"/>
      <c r="S64" s="82"/>
      <c r="T64" s="88"/>
      <c r="U64" s="83"/>
    </row>
    <row r="65" spans="1:21" s="25" customFormat="1" ht="27.75" customHeight="1">
      <c r="A65" s="10"/>
      <c r="B65" s="62">
        <v>1</v>
      </c>
      <c r="C65" s="61">
        <v>2</v>
      </c>
      <c r="D65" s="62" t="s">
        <v>46</v>
      </c>
      <c r="E65" s="68">
        <v>21</v>
      </c>
      <c r="F65" s="65"/>
      <c r="G65" s="76" t="s">
        <v>49</v>
      </c>
      <c r="H65" s="69"/>
      <c r="I65" s="89"/>
      <c r="J65" s="89"/>
      <c r="K65" s="89"/>
      <c r="L65" s="89"/>
      <c r="M65" s="84"/>
      <c r="N65" s="89"/>
      <c r="O65" s="89"/>
      <c r="P65" s="89"/>
      <c r="Q65" s="84"/>
      <c r="R65" s="84"/>
      <c r="S65" s="82"/>
      <c r="T65" s="88"/>
      <c r="U65" s="83"/>
    </row>
    <row r="66" spans="1:21" s="25" customFormat="1" ht="27.75" customHeight="1">
      <c r="A66" s="10"/>
      <c r="B66" s="62"/>
      <c r="C66" s="61"/>
      <c r="D66" s="62"/>
      <c r="E66" s="68"/>
      <c r="F66" s="65"/>
      <c r="G66" s="76" t="s">
        <v>39</v>
      </c>
      <c r="H66" s="74"/>
      <c r="I66" s="91"/>
      <c r="J66" s="91"/>
      <c r="K66" s="91"/>
      <c r="L66" s="91"/>
      <c r="M66" s="84"/>
      <c r="N66" s="91"/>
      <c r="O66" s="91"/>
      <c r="P66" s="91"/>
      <c r="Q66" s="84"/>
      <c r="R66" s="84"/>
      <c r="S66" s="82"/>
      <c r="T66" s="88"/>
      <c r="U66" s="83"/>
    </row>
    <row r="67" spans="1:21" s="25" customFormat="1" ht="27.75" customHeight="1">
      <c r="A67" s="10"/>
      <c r="B67" s="62">
        <v>1</v>
      </c>
      <c r="C67" s="61">
        <v>2</v>
      </c>
      <c r="D67" s="70"/>
      <c r="E67" s="71"/>
      <c r="F67" s="65"/>
      <c r="G67" s="59" t="s">
        <v>33</v>
      </c>
      <c r="H67" s="69"/>
      <c r="I67" s="89"/>
      <c r="J67" s="89"/>
      <c r="K67" s="89"/>
      <c r="L67" s="89"/>
      <c r="M67" s="84"/>
      <c r="N67" s="89">
        <v>413000000</v>
      </c>
      <c r="O67" s="89"/>
      <c r="P67" s="89"/>
      <c r="Q67" s="84">
        <f>SUM(N67:P67)</f>
        <v>413000000</v>
      </c>
      <c r="R67" s="84">
        <f>+Q67+M67</f>
        <v>413000000</v>
      </c>
      <c r="S67" s="82">
        <f>+M67/R67*100</f>
        <v>0</v>
      </c>
      <c r="T67" s="82">
        <f>+Q67/R67*100</f>
        <v>100</v>
      </c>
      <c r="U67" s="83"/>
    </row>
    <row r="68" spans="1:21" s="25" customFormat="1" ht="27.75" customHeight="1">
      <c r="A68" s="10"/>
      <c r="B68" s="62">
        <v>1</v>
      </c>
      <c r="C68" s="61">
        <v>2</v>
      </c>
      <c r="D68" s="70"/>
      <c r="E68" s="71"/>
      <c r="F68" s="65"/>
      <c r="G68" s="59" t="s">
        <v>34</v>
      </c>
      <c r="H68" s="69"/>
      <c r="I68" s="89"/>
      <c r="J68" s="89"/>
      <c r="K68" s="89"/>
      <c r="L68" s="89"/>
      <c r="M68" s="84"/>
      <c r="N68" s="89">
        <v>226357607</v>
      </c>
      <c r="O68" s="89"/>
      <c r="P68" s="89"/>
      <c r="Q68" s="84">
        <f>SUM(N68:P68)</f>
        <v>226357607</v>
      </c>
      <c r="R68" s="84">
        <f>+Q68+M68</f>
        <v>226357607</v>
      </c>
      <c r="S68" s="82">
        <f>+M68/R68*100</f>
        <v>0</v>
      </c>
      <c r="T68" s="82">
        <f>+Q68/R68*100</f>
        <v>100</v>
      </c>
      <c r="U68" s="83"/>
    </row>
    <row r="69" spans="1:21" s="25" customFormat="1" ht="27.75" customHeight="1">
      <c r="A69" s="10"/>
      <c r="B69" s="62">
        <v>1</v>
      </c>
      <c r="C69" s="61">
        <v>2</v>
      </c>
      <c r="D69" s="70"/>
      <c r="E69" s="71"/>
      <c r="F69" s="65"/>
      <c r="G69" s="59" t="s">
        <v>35</v>
      </c>
      <c r="H69" s="69"/>
      <c r="I69" s="89"/>
      <c r="J69" s="89"/>
      <c r="K69" s="89"/>
      <c r="L69" s="89"/>
      <c r="M69" s="84"/>
      <c r="N69" s="89">
        <v>206220906</v>
      </c>
      <c r="O69" s="89"/>
      <c r="P69" s="89"/>
      <c r="Q69" s="84">
        <f>SUM(N69:P69)</f>
        <v>206220906</v>
      </c>
      <c r="R69" s="84">
        <f>+Q69+M69</f>
        <v>206220906</v>
      </c>
      <c r="S69" s="82">
        <f>+M69/R69*100</f>
        <v>0</v>
      </c>
      <c r="T69" s="82">
        <f>+Q69/R69*100</f>
        <v>100</v>
      </c>
      <c r="U69" s="83"/>
    </row>
    <row r="70" spans="1:21" s="25" customFormat="1" ht="27.75" customHeight="1">
      <c r="A70" s="10"/>
      <c r="B70" s="62">
        <v>1</v>
      </c>
      <c r="C70" s="61">
        <v>2</v>
      </c>
      <c r="D70" s="70"/>
      <c r="E70" s="71"/>
      <c r="F70" s="65"/>
      <c r="G70" s="59" t="s">
        <v>36</v>
      </c>
      <c r="H70" s="69"/>
      <c r="I70" s="89"/>
      <c r="J70" s="89"/>
      <c r="K70" s="89"/>
      <c r="L70" s="89"/>
      <c r="M70" s="84"/>
      <c r="N70" s="89">
        <v>200570410</v>
      </c>
      <c r="O70" s="89"/>
      <c r="P70" s="89"/>
      <c r="Q70" s="84">
        <f>SUM(N70:P70)</f>
        <v>200570410</v>
      </c>
      <c r="R70" s="84">
        <f>+Q70+M70</f>
        <v>200570410</v>
      </c>
      <c r="S70" s="82">
        <f>+M70/R70*100</f>
        <v>0</v>
      </c>
      <c r="T70" s="82">
        <f>+Q70/R70*100</f>
        <v>100</v>
      </c>
      <c r="U70" s="83"/>
    </row>
    <row r="71" spans="1:21" s="25" customFormat="1" ht="27.75" customHeight="1">
      <c r="A71" s="10"/>
      <c r="B71" s="62">
        <v>1</v>
      </c>
      <c r="C71" s="61">
        <v>2</v>
      </c>
      <c r="D71" s="70"/>
      <c r="E71" s="71"/>
      <c r="F71" s="65"/>
      <c r="G71" s="59" t="s">
        <v>32</v>
      </c>
      <c r="H71" s="69"/>
      <c r="I71" s="89"/>
      <c r="J71" s="89"/>
      <c r="K71" s="89"/>
      <c r="L71" s="89"/>
      <c r="M71" s="84"/>
      <c r="N71" s="86">
        <f>+N70/N67*100</f>
        <v>48.56426392251816</v>
      </c>
      <c r="O71" s="89"/>
      <c r="P71" s="89"/>
      <c r="Q71" s="86">
        <f>+Q70/Q67*100</f>
        <v>48.56426392251816</v>
      </c>
      <c r="R71" s="86">
        <f>+R70/R67*100</f>
        <v>48.56426392251816</v>
      </c>
      <c r="S71" s="82"/>
      <c r="T71" s="88"/>
      <c r="U71" s="83"/>
    </row>
    <row r="72" spans="1:21" s="25" customFormat="1" ht="27.75" customHeight="1">
      <c r="A72" s="10"/>
      <c r="B72" s="62">
        <v>1</v>
      </c>
      <c r="C72" s="61">
        <v>2</v>
      </c>
      <c r="D72" s="70"/>
      <c r="E72" s="71"/>
      <c r="F72" s="65"/>
      <c r="G72" s="59" t="s">
        <v>31</v>
      </c>
      <c r="H72" s="69"/>
      <c r="I72" s="89"/>
      <c r="J72" s="89"/>
      <c r="K72" s="89"/>
      <c r="L72" s="89"/>
      <c r="M72" s="84"/>
      <c r="N72" s="86">
        <f>+N70/N68*100</f>
        <v>88.60776214160985</v>
      </c>
      <c r="O72" s="89"/>
      <c r="P72" s="89"/>
      <c r="Q72" s="86">
        <f>+Q70/Q68*100</f>
        <v>88.60776214160985</v>
      </c>
      <c r="R72" s="86">
        <f>+R70/R68*100</f>
        <v>88.60776214160985</v>
      </c>
      <c r="S72" s="82"/>
      <c r="T72" s="88"/>
      <c r="U72" s="83"/>
    </row>
    <row r="73" spans="1:21" s="25" customFormat="1" ht="27.75" customHeight="1">
      <c r="A73" s="10"/>
      <c r="B73" s="40"/>
      <c r="C73" s="60"/>
      <c r="D73" s="70"/>
      <c r="E73" s="71"/>
      <c r="F73" s="65"/>
      <c r="G73" s="59"/>
      <c r="H73" s="69"/>
      <c r="I73" s="89"/>
      <c r="J73" s="89"/>
      <c r="K73" s="89"/>
      <c r="L73" s="89"/>
      <c r="M73" s="84"/>
      <c r="N73" s="89"/>
      <c r="O73" s="89"/>
      <c r="P73" s="89"/>
      <c r="Q73" s="84"/>
      <c r="R73" s="84"/>
      <c r="S73" s="82"/>
      <c r="T73" s="88"/>
      <c r="U73" s="83"/>
    </row>
    <row r="74" spans="1:21" s="25" customFormat="1" ht="27.75" customHeight="1">
      <c r="A74" s="10"/>
      <c r="B74" s="62">
        <v>1</v>
      </c>
      <c r="C74" s="61">
        <v>2</v>
      </c>
      <c r="D74" s="62" t="s">
        <v>46</v>
      </c>
      <c r="E74" s="68">
        <v>26</v>
      </c>
      <c r="F74" s="65"/>
      <c r="G74" s="76" t="s">
        <v>43</v>
      </c>
      <c r="H74" s="69"/>
      <c r="I74" s="89"/>
      <c r="J74" s="89"/>
      <c r="K74" s="89"/>
      <c r="L74" s="89"/>
      <c r="M74" s="84"/>
      <c r="N74" s="89"/>
      <c r="O74" s="89"/>
      <c r="P74" s="89"/>
      <c r="Q74" s="84"/>
      <c r="R74" s="84"/>
      <c r="S74" s="82"/>
      <c r="T74" s="88"/>
      <c r="U74" s="83"/>
    </row>
    <row r="75" spans="1:21" s="25" customFormat="1" ht="27.75" customHeight="1">
      <c r="A75" s="10"/>
      <c r="B75" s="62">
        <v>1</v>
      </c>
      <c r="C75" s="61">
        <v>2</v>
      </c>
      <c r="D75" s="70"/>
      <c r="E75" s="71"/>
      <c r="F75" s="65"/>
      <c r="G75" s="59" t="s">
        <v>33</v>
      </c>
      <c r="H75" s="69"/>
      <c r="I75" s="89"/>
      <c r="J75" s="89"/>
      <c r="K75" s="89"/>
      <c r="L75" s="89"/>
      <c r="M75" s="84"/>
      <c r="N75" s="89">
        <v>945348602</v>
      </c>
      <c r="O75" s="89"/>
      <c r="P75" s="89"/>
      <c r="Q75" s="84">
        <f>SUM(N75:P75)</f>
        <v>945348602</v>
      </c>
      <c r="R75" s="84">
        <f>+Q75+M75</f>
        <v>945348602</v>
      </c>
      <c r="S75" s="82">
        <f>+M75/R75*100</f>
        <v>0</v>
      </c>
      <c r="T75" s="82">
        <f>+Q75/R75*100</f>
        <v>100</v>
      </c>
      <c r="U75" s="83"/>
    </row>
    <row r="76" spans="1:21" s="25" customFormat="1" ht="27.75" customHeight="1">
      <c r="A76" s="10"/>
      <c r="B76" s="62">
        <v>1</v>
      </c>
      <c r="C76" s="61">
        <v>2</v>
      </c>
      <c r="D76" s="70"/>
      <c r="E76" s="71"/>
      <c r="F76" s="65"/>
      <c r="G76" s="59" t="s">
        <v>34</v>
      </c>
      <c r="H76" s="69"/>
      <c r="I76" s="89"/>
      <c r="J76" s="89"/>
      <c r="K76" s="89"/>
      <c r="L76" s="89"/>
      <c r="M76" s="84"/>
      <c r="N76" s="89">
        <v>317964885</v>
      </c>
      <c r="O76" s="89"/>
      <c r="P76" s="89"/>
      <c r="Q76" s="84">
        <f>SUM(N76:P76)</f>
        <v>317964885</v>
      </c>
      <c r="R76" s="84">
        <f>+Q76+M76</f>
        <v>317964885</v>
      </c>
      <c r="S76" s="82">
        <f>+M76/R76*100</f>
        <v>0</v>
      </c>
      <c r="T76" s="82">
        <f>+Q76/R76*100</f>
        <v>100</v>
      </c>
      <c r="U76" s="83"/>
    </row>
    <row r="77" spans="1:21" s="25" customFormat="1" ht="27.75" customHeight="1">
      <c r="A77" s="10"/>
      <c r="B77" s="62">
        <v>1</v>
      </c>
      <c r="C77" s="61">
        <v>2</v>
      </c>
      <c r="D77" s="70"/>
      <c r="E77" s="71"/>
      <c r="F77" s="65"/>
      <c r="G77" s="59" t="s">
        <v>35</v>
      </c>
      <c r="H77" s="69"/>
      <c r="I77" s="89"/>
      <c r="J77" s="89"/>
      <c r="K77" s="89"/>
      <c r="L77" s="89"/>
      <c r="M77" s="84"/>
      <c r="N77" s="89">
        <v>275571151</v>
      </c>
      <c r="O77" s="89"/>
      <c r="P77" s="89"/>
      <c r="Q77" s="84">
        <f>SUM(N77:P77)</f>
        <v>275571151</v>
      </c>
      <c r="R77" s="84">
        <f>+Q77+M77</f>
        <v>275571151</v>
      </c>
      <c r="S77" s="82">
        <f>+M77/R77*100</f>
        <v>0</v>
      </c>
      <c r="T77" s="82">
        <f>+Q77/R77*100</f>
        <v>100</v>
      </c>
      <c r="U77" s="83"/>
    </row>
    <row r="78" spans="1:21" s="25" customFormat="1" ht="27.75" customHeight="1">
      <c r="A78" s="10"/>
      <c r="B78" s="62">
        <v>1</v>
      </c>
      <c r="C78" s="61">
        <v>2</v>
      </c>
      <c r="D78" s="70"/>
      <c r="E78" s="71"/>
      <c r="F78" s="65"/>
      <c r="G78" s="59" t="s">
        <v>36</v>
      </c>
      <c r="H78" s="69"/>
      <c r="I78" s="89"/>
      <c r="J78" s="89"/>
      <c r="K78" s="89"/>
      <c r="L78" s="89"/>
      <c r="M78" s="84"/>
      <c r="N78" s="89">
        <v>262403262</v>
      </c>
      <c r="O78" s="89"/>
      <c r="P78" s="89"/>
      <c r="Q78" s="84">
        <f>SUM(N78:P78)</f>
        <v>262403262</v>
      </c>
      <c r="R78" s="84">
        <f>+Q78+M78</f>
        <v>262403262</v>
      </c>
      <c r="S78" s="82">
        <f>+M78/R78*100</f>
        <v>0</v>
      </c>
      <c r="T78" s="82">
        <f>+Q78/R78*100</f>
        <v>100</v>
      </c>
      <c r="U78" s="83"/>
    </row>
    <row r="79" spans="1:21" s="25" customFormat="1" ht="27.75" customHeight="1">
      <c r="A79" s="10"/>
      <c r="B79" s="62">
        <v>1</v>
      </c>
      <c r="C79" s="61">
        <v>2</v>
      </c>
      <c r="D79" s="70"/>
      <c r="E79" s="71"/>
      <c r="F79" s="65"/>
      <c r="G79" s="59" t="s">
        <v>32</v>
      </c>
      <c r="H79" s="69"/>
      <c r="I79" s="89"/>
      <c r="J79" s="89"/>
      <c r="K79" s="89"/>
      <c r="L79" s="89"/>
      <c r="M79" s="84"/>
      <c r="N79" s="86">
        <f>+N78/N75*100</f>
        <v>27.757301533514088</v>
      </c>
      <c r="O79" s="89"/>
      <c r="P79" s="89"/>
      <c r="Q79" s="86">
        <f>+Q78/Q75*100</f>
        <v>27.757301533514088</v>
      </c>
      <c r="R79" s="86">
        <f>+R78/R75*100</f>
        <v>27.757301533514088</v>
      </c>
      <c r="S79" s="82"/>
      <c r="T79" s="88"/>
      <c r="U79" s="83"/>
    </row>
    <row r="80" spans="1:21" s="25" customFormat="1" ht="27.75" customHeight="1">
      <c r="A80" s="10"/>
      <c r="B80" s="62">
        <v>1</v>
      </c>
      <c r="C80" s="61">
        <v>2</v>
      </c>
      <c r="D80" s="70"/>
      <c r="E80" s="71"/>
      <c r="F80" s="65"/>
      <c r="G80" s="59" t="s">
        <v>31</v>
      </c>
      <c r="H80" s="69"/>
      <c r="I80" s="89"/>
      <c r="J80" s="89"/>
      <c r="K80" s="89"/>
      <c r="L80" s="89"/>
      <c r="M80" s="84"/>
      <c r="N80" s="86">
        <f>+N78/N76*100</f>
        <v>82.52586193598076</v>
      </c>
      <c r="O80" s="89"/>
      <c r="P80" s="89"/>
      <c r="Q80" s="86">
        <f>+Q78/Q76*100</f>
        <v>82.52586193598076</v>
      </c>
      <c r="R80" s="86">
        <f>+R78/R76*100</f>
        <v>82.52586193598076</v>
      </c>
      <c r="S80" s="82"/>
      <c r="T80" s="88"/>
      <c r="U80" s="83"/>
    </row>
    <row r="81" spans="1:21" s="25" customFormat="1" ht="27.75" customHeight="1">
      <c r="A81" s="10"/>
      <c r="B81" s="40"/>
      <c r="C81" s="60"/>
      <c r="D81" s="70"/>
      <c r="E81" s="71"/>
      <c r="F81" s="65"/>
      <c r="G81" s="59"/>
      <c r="H81" s="69"/>
      <c r="I81" s="89"/>
      <c r="J81" s="89"/>
      <c r="K81" s="89"/>
      <c r="L81" s="89"/>
      <c r="M81" s="84"/>
      <c r="N81" s="89"/>
      <c r="O81" s="89"/>
      <c r="P81" s="89"/>
      <c r="Q81" s="84"/>
      <c r="R81" s="84"/>
      <c r="S81" s="82"/>
      <c r="T81" s="88"/>
      <c r="U81" s="83"/>
    </row>
    <row r="82" spans="1:21" s="25" customFormat="1" ht="27.75" customHeight="1">
      <c r="A82" s="10"/>
      <c r="B82" s="62">
        <v>1</v>
      </c>
      <c r="C82" s="61">
        <v>2</v>
      </c>
      <c r="D82" s="62" t="s">
        <v>46</v>
      </c>
      <c r="E82" s="68">
        <v>27</v>
      </c>
      <c r="F82" s="65"/>
      <c r="G82" s="76" t="s">
        <v>44</v>
      </c>
      <c r="H82" s="69"/>
      <c r="I82" s="89"/>
      <c r="J82" s="89"/>
      <c r="K82" s="89"/>
      <c r="L82" s="89"/>
      <c r="M82" s="84"/>
      <c r="N82" s="89"/>
      <c r="O82" s="89"/>
      <c r="P82" s="89"/>
      <c r="Q82" s="84"/>
      <c r="R82" s="84"/>
      <c r="S82" s="82"/>
      <c r="T82" s="88"/>
      <c r="U82" s="83"/>
    </row>
    <row r="83" spans="1:21" s="25" customFormat="1" ht="27.75" customHeight="1">
      <c r="A83" s="10"/>
      <c r="B83" s="62">
        <v>1</v>
      </c>
      <c r="C83" s="61">
        <v>2</v>
      </c>
      <c r="D83" s="70"/>
      <c r="E83" s="71"/>
      <c r="F83" s="65"/>
      <c r="G83" s="59" t="s">
        <v>33</v>
      </c>
      <c r="H83" s="69"/>
      <c r="I83" s="89"/>
      <c r="J83" s="89"/>
      <c r="K83" s="89"/>
      <c r="L83" s="89"/>
      <c r="M83" s="84"/>
      <c r="N83" s="89">
        <v>253500000</v>
      </c>
      <c r="O83" s="89"/>
      <c r="P83" s="89"/>
      <c r="Q83" s="84">
        <f>SUM(N83:P83)</f>
        <v>253500000</v>
      </c>
      <c r="R83" s="84">
        <f>+Q83+M83</f>
        <v>253500000</v>
      </c>
      <c r="S83" s="82">
        <f>+M83/R83*100</f>
        <v>0</v>
      </c>
      <c r="T83" s="82">
        <f>+Q83/R83*100</f>
        <v>100</v>
      </c>
      <c r="U83" s="83"/>
    </row>
    <row r="84" spans="1:21" s="25" customFormat="1" ht="27.75" customHeight="1">
      <c r="A84" s="10"/>
      <c r="B84" s="62">
        <v>1</v>
      </c>
      <c r="C84" s="61">
        <v>2</v>
      </c>
      <c r="D84" s="70"/>
      <c r="E84" s="71"/>
      <c r="F84" s="65"/>
      <c r="G84" s="59" t="s">
        <v>34</v>
      </c>
      <c r="H84" s="69"/>
      <c r="I84" s="89"/>
      <c r="J84" s="89"/>
      <c r="K84" s="89"/>
      <c r="L84" s="89"/>
      <c r="M84" s="84"/>
      <c r="N84" s="89">
        <v>298426108</v>
      </c>
      <c r="O84" s="89"/>
      <c r="P84" s="89"/>
      <c r="Q84" s="84">
        <f>SUM(N84:P84)</f>
        <v>298426108</v>
      </c>
      <c r="R84" s="84">
        <f>+Q84+M84</f>
        <v>298426108</v>
      </c>
      <c r="S84" s="82">
        <f>+M84/R84*100</f>
        <v>0</v>
      </c>
      <c r="T84" s="82">
        <f>+Q84/R84*100</f>
        <v>100</v>
      </c>
      <c r="U84" s="83"/>
    </row>
    <row r="85" spans="1:21" s="25" customFormat="1" ht="27.75" customHeight="1">
      <c r="A85" s="10"/>
      <c r="B85" s="62">
        <v>1</v>
      </c>
      <c r="C85" s="61">
        <v>2</v>
      </c>
      <c r="D85" s="70"/>
      <c r="E85" s="71"/>
      <c r="F85" s="65"/>
      <c r="G85" s="59" t="s">
        <v>35</v>
      </c>
      <c r="H85" s="69"/>
      <c r="I85" s="89"/>
      <c r="J85" s="89"/>
      <c r="K85" s="89"/>
      <c r="L85" s="89"/>
      <c r="M85" s="84"/>
      <c r="N85" s="89">
        <v>283261438</v>
      </c>
      <c r="O85" s="89"/>
      <c r="P85" s="89"/>
      <c r="Q85" s="84">
        <f>SUM(N85:P85)</f>
        <v>283261438</v>
      </c>
      <c r="R85" s="84">
        <f>+Q85+M85</f>
        <v>283261438</v>
      </c>
      <c r="S85" s="82">
        <f>+M85/R85*100</f>
        <v>0</v>
      </c>
      <c r="T85" s="82">
        <f>+Q85/R85*100</f>
        <v>100</v>
      </c>
      <c r="U85" s="83"/>
    </row>
    <row r="86" spans="1:21" s="25" customFormat="1" ht="27.75" customHeight="1">
      <c r="A86" s="10"/>
      <c r="B86" s="62">
        <v>1</v>
      </c>
      <c r="C86" s="61">
        <v>2</v>
      </c>
      <c r="D86" s="70"/>
      <c r="E86" s="71"/>
      <c r="F86" s="65"/>
      <c r="G86" s="59" t="s">
        <v>36</v>
      </c>
      <c r="H86" s="69"/>
      <c r="I86" s="89"/>
      <c r="J86" s="89"/>
      <c r="K86" s="89"/>
      <c r="L86" s="89"/>
      <c r="M86" s="84"/>
      <c r="N86" s="89">
        <v>273087072</v>
      </c>
      <c r="O86" s="89"/>
      <c r="P86" s="89"/>
      <c r="Q86" s="84">
        <f>SUM(N86:P86)</f>
        <v>273087072</v>
      </c>
      <c r="R86" s="84">
        <f>+Q86+M86</f>
        <v>273087072</v>
      </c>
      <c r="S86" s="82">
        <f>+M86/R86*100</f>
        <v>0</v>
      </c>
      <c r="T86" s="82">
        <f>+Q86/R86*100</f>
        <v>100</v>
      </c>
      <c r="U86" s="83"/>
    </row>
    <row r="87" spans="1:21" s="25" customFormat="1" ht="27.75" customHeight="1">
      <c r="A87" s="10"/>
      <c r="B87" s="62">
        <v>1</v>
      </c>
      <c r="C87" s="61">
        <v>2</v>
      </c>
      <c r="D87" s="77"/>
      <c r="E87" s="37"/>
      <c r="F87" s="65"/>
      <c r="G87" s="59" t="s">
        <v>32</v>
      </c>
      <c r="H87" s="69"/>
      <c r="I87" s="92"/>
      <c r="J87" s="81"/>
      <c r="K87" s="81"/>
      <c r="L87" s="81"/>
      <c r="M87" s="81"/>
      <c r="N87" s="86">
        <f>+N86/N83*100</f>
        <v>107.72665562130177</v>
      </c>
      <c r="O87" s="89"/>
      <c r="P87" s="89"/>
      <c r="Q87" s="86">
        <f>+Q86/Q83*100</f>
        <v>107.72665562130177</v>
      </c>
      <c r="R87" s="86">
        <f>+R86/R83*100</f>
        <v>107.72665562130177</v>
      </c>
      <c r="S87" s="82"/>
      <c r="T87" s="82"/>
      <c r="U87" s="83"/>
    </row>
    <row r="88" spans="1:21" s="25" customFormat="1" ht="27.75" customHeight="1">
      <c r="A88" s="10"/>
      <c r="B88" s="62">
        <v>1</v>
      </c>
      <c r="C88" s="61">
        <v>2</v>
      </c>
      <c r="D88" s="77"/>
      <c r="E88" s="39"/>
      <c r="F88" s="65"/>
      <c r="G88" s="59" t="s">
        <v>31</v>
      </c>
      <c r="H88" s="69"/>
      <c r="I88" s="92"/>
      <c r="J88" s="81"/>
      <c r="K88" s="81"/>
      <c r="L88" s="81"/>
      <c r="M88" s="81"/>
      <c r="N88" s="86">
        <f>+N86/N84*100</f>
        <v>91.50910884780899</v>
      </c>
      <c r="O88" s="89"/>
      <c r="P88" s="89"/>
      <c r="Q88" s="86">
        <f>+Q86/Q84*100</f>
        <v>91.50910884780899</v>
      </c>
      <c r="R88" s="86">
        <f>+R86/R84*100</f>
        <v>91.50910884780899</v>
      </c>
      <c r="S88" s="82"/>
      <c r="T88" s="82"/>
      <c r="U88" s="83"/>
    </row>
    <row r="89" spans="1:21" s="25" customFormat="1" ht="30" customHeight="1">
      <c r="A89" s="10"/>
      <c r="B89" s="36"/>
      <c r="C89" s="78"/>
      <c r="D89" s="77"/>
      <c r="E89" s="39"/>
      <c r="F89" s="65"/>
      <c r="G89" s="38"/>
      <c r="H89" s="69"/>
      <c r="I89" s="92"/>
      <c r="J89" s="81"/>
      <c r="K89" s="81"/>
      <c r="L89" s="81"/>
      <c r="M89" s="81"/>
      <c r="N89" s="81"/>
      <c r="O89" s="81"/>
      <c r="P89" s="81"/>
      <c r="Q89" s="81"/>
      <c r="R89" s="81"/>
      <c r="S89" s="82"/>
      <c r="T89" s="82"/>
      <c r="U89" s="83"/>
    </row>
    <row r="90" spans="1:21" s="25" customFormat="1" ht="30" customHeight="1">
      <c r="A90" s="10"/>
      <c r="B90" s="40">
        <v>1</v>
      </c>
      <c r="C90" s="79">
        <v>3</v>
      </c>
      <c r="D90" s="77"/>
      <c r="E90" s="39"/>
      <c r="F90" s="65"/>
      <c r="G90" s="76" t="s">
        <v>50</v>
      </c>
      <c r="H90" s="66"/>
      <c r="I90" s="93"/>
      <c r="J90" s="81"/>
      <c r="K90" s="81"/>
      <c r="L90" s="81"/>
      <c r="M90" s="81"/>
      <c r="N90" s="81"/>
      <c r="O90" s="81"/>
      <c r="P90" s="81"/>
      <c r="Q90" s="81"/>
      <c r="R90" s="81"/>
      <c r="S90" s="82"/>
      <c r="T90" s="82"/>
      <c r="U90" s="83"/>
    </row>
    <row r="91" spans="1:21" s="25" customFormat="1" ht="30" customHeight="1">
      <c r="A91" s="10"/>
      <c r="B91" s="40">
        <v>1</v>
      </c>
      <c r="C91" s="79">
        <v>3</v>
      </c>
      <c r="D91" s="77"/>
      <c r="E91" s="39"/>
      <c r="F91" s="65"/>
      <c r="G91" s="59" t="s">
        <v>33</v>
      </c>
      <c r="H91" s="66"/>
      <c r="I91" s="93">
        <f>I99+I116</f>
        <v>141885814</v>
      </c>
      <c r="J91" s="93">
        <f aca="true" t="shared" si="5" ref="J91:T91">J99+J116</f>
        <v>31916310</v>
      </c>
      <c r="K91" s="93">
        <f t="shared" si="5"/>
        <v>0</v>
      </c>
      <c r="L91" s="93">
        <f t="shared" si="5"/>
        <v>765756</v>
      </c>
      <c r="M91" s="93">
        <f t="shared" si="5"/>
        <v>174567880</v>
      </c>
      <c r="N91" s="93">
        <f t="shared" si="5"/>
        <v>0</v>
      </c>
      <c r="O91" s="93">
        <f t="shared" si="5"/>
        <v>0</v>
      </c>
      <c r="P91" s="93">
        <f t="shared" si="5"/>
        <v>0</v>
      </c>
      <c r="Q91" s="93">
        <f t="shared" si="5"/>
        <v>0</v>
      </c>
      <c r="R91" s="84">
        <f>+Q91+M91</f>
        <v>174567880</v>
      </c>
      <c r="S91" s="82">
        <f>+M91/R91*100</f>
        <v>100</v>
      </c>
      <c r="T91" s="93">
        <f t="shared" si="5"/>
        <v>0</v>
      </c>
      <c r="U91" s="83"/>
    </row>
    <row r="92" spans="1:21" s="25" customFormat="1" ht="30" customHeight="1">
      <c r="A92" s="10"/>
      <c r="B92" s="40">
        <v>1</v>
      </c>
      <c r="C92" s="79">
        <v>3</v>
      </c>
      <c r="D92" s="77"/>
      <c r="E92" s="39"/>
      <c r="F92" s="65"/>
      <c r="G92" s="59" t="s">
        <v>34</v>
      </c>
      <c r="H92" s="66"/>
      <c r="I92" s="93">
        <f aca="true" t="shared" si="6" ref="I92:T96">I100+I117</f>
        <v>143232927</v>
      </c>
      <c r="J92" s="93">
        <f t="shared" si="6"/>
        <v>43308009</v>
      </c>
      <c r="K92" s="93">
        <f t="shared" si="6"/>
        <v>0</v>
      </c>
      <c r="L92" s="93">
        <f t="shared" si="6"/>
        <v>1272808</v>
      </c>
      <c r="M92" s="93">
        <f t="shared" si="6"/>
        <v>187813744</v>
      </c>
      <c r="N92" s="93">
        <f t="shared" si="6"/>
        <v>6380</v>
      </c>
      <c r="O92" s="93">
        <f t="shared" si="6"/>
        <v>0</v>
      </c>
      <c r="P92" s="93">
        <f t="shared" si="6"/>
        <v>0</v>
      </c>
      <c r="Q92" s="93">
        <f t="shared" si="6"/>
        <v>6380</v>
      </c>
      <c r="R92" s="84">
        <f>+Q92+M92</f>
        <v>187820124</v>
      </c>
      <c r="S92" s="82">
        <f>+M92/R92*100</f>
        <v>99.99660313289964</v>
      </c>
      <c r="T92" s="93">
        <f t="shared" si="6"/>
        <v>0</v>
      </c>
      <c r="U92" s="83"/>
    </row>
    <row r="93" spans="1:21" s="25" customFormat="1" ht="30" customHeight="1">
      <c r="A93" s="10"/>
      <c r="B93" s="40">
        <v>1</v>
      </c>
      <c r="C93" s="79">
        <v>3</v>
      </c>
      <c r="D93" s="77"/>
      <c r="E93" s="39"/>
      <c r="F93" s="65"/>
      <c r="G93" s="59" t="s">
        <v>35</v>
      </c>
      <c r="H93" s="66"/>
      <c r="I93" s="93">
        <f t="shared" si="6"/>
        <v>142021161</v>
      </c>
      <c r="J93" s="93">
        <f t="shared" si="6"/>
        <v>46303203</v>
      </c>
      <c r="K93" s="93">
        <f t="shared" si="6"/>
        <v>0</v>
      </c>
      <c r="L93" s="93">
        <f t="shared" si="6"/>
        <v>1272808</v>
      </c>
      <c r="M93" s="93">
        <f t="shared" si="6"/>
        <v>189597172</v>
      </c>
      <c r="N93" s="93">
        <f t="shared" si="6"/>
        <v>6360</v>
      </c>
      <c r="O93" s="93">
        <f t="shared" si="6"/>
        <v>0</v>
      </c>
      <c r="P93" s="93">
        <f t="shared" si="6"/>
        <v>0</v>
      </c>
      <c r="Q93" s="93">
        <f t="shared" si="6"/>
        <v>6360</v>
      </c>
      <c r="R93" s="84">
        <f>+Q93+M93</f>
        <v>189603532</v>
      </c>
      <c r="S93" s="82">
        <f>+M93/R93*100</f>
        <v>99.99664563210774</v>
      </c>
      <c r="T93" s="93">
        <f t="shared" si="6"/>
        <v>0</v>
      </c>
      <c r="U93" s="83"/>
    </row>
    <row r="94" spans="1:21" s="25" customFormat="1" ht="30" customHeight="1">
      <c r="A94" s="10"/>
      <c r="B94" s="40">
        <v>1</v>
      </c>
      <c r="C94" s="79">
        <v>3</v>
      </c>
      <c r="D94" s="77"/>
      <c r="E94" s="39"/>
      <c r="F94" s="65"/>
      <c r="G94" s="59" t="s">
        <v>36</v>
      </c>
      <c r="H94" s="66"/>
      <c r="I94" s="93">
        <f t="shared" si="6"/>
        <v>142021161</v>
      </c>
      <c r="J94" s="93">
        <f t="shared" si="6"/>
        <v>43308357</v>
      </c>
      <c r="K94" s="93">
        <f t="shared" si="6"/>
        <v>0</v>
      </c>
      <c r="L94" s="93">
        <f t="shared" si="6"/>
        <v>1272808</v>
      </c>
      <c r="M94" s="93">
        <f t="shared" si="6"/>
        <v>186602326</v>
      </c>
      <c r="N94" s="93">
        <f t="shared" si="6"/>
        <v>6360</v>
      </c>
      <c r="O94" s="93">
        <f t="shared" si="6"/>
        <v>0</v>
      </c>
      <c r="P94" s="93">
        <f t="shared" si="6"/>
        <v>0</v>
      </c>
      <c r="Q94" s="93">
        <f t="shared" si="6"/>
        <v>6360</v>
      </c>
      <c r="R94" s="84">
        <f>+Q94+M94</f>
        <v>186608686</v>
      </c>
      <c r="S94" s="82">
        <f>+M94/R94*100</f>
        <v>99.99659179851896</v>
      </c>
      <c r="T94" s="93">
        <f t="shared" si="6"/>
        <v>0.004064796278354334</v>
      </c>
      <c r="U94" s="83"/>
    </row>
    <row r="95" spans="1:21" s="25" customFormat="1" ht="30" customHeight="1">
      <c r="A95" s="10"/>
      <c r="B95" s="40">
        <v>1</v>
      </c>
      <c r="C95" s="79">
        <v>3</v>
      </c>
      <c r="D95" s="77"/>
      <c r="E95" s="39"/>
      <c r="F95" s="65"/>
      <c r="G95" s="59" t="s">
        <v>32</v>
      </c>
      <c r="H95" s="66"/>
      <c r="I95" s="94">
        <f>I103+I120</f>
        <v>209.9068659930185</v>
      </c>
      <c r="J95" s="94">
        <f t="shared" si="6"/>
        <v>264.4820103862511</v>
      </c>
      <c r="K95" s="94"/>
      <c r="L95" s="94">
        <f t="shared" si="6"/>
        <v>420.95027658940967</v>
      </c>
      <c r="M95" s="94">
        <f t="shared" si="6"/>
        <v>221.73504574565436</v>
      </c>
      <c r="N95" s="94">
        <f t="shared" si="6"/>
        <v>0</v>
      </c>
      <c r="O95" s="94"/>
      <c r="P95" s="94"/>
      <c r="Q95" s="94">
        <f t="shared" si="6"/>
        <v>0</v>
      </c>
      <c r="R95" s="87">
        <f>+Q95+M95</f>
        <v>221.73504574565436</v>
      </c>
      <c r="S95" s="94"/>
      <c r="T95" s="94"/>
      <c r="U95" s="83"/>
    </row>
    <row r="96" spans="1:21" s="25" customFormat="1" ht="30" customHeight="1">
      <c r="A96" s="10"/>
      <c r="B96" s="40">
        <v>1</v>
      </c>
      <c r="C96" s="79">
        <v>3</v>
      </c>
      <c r="D96" s="77"/>
      <c r="E96" s="39"/>
      <c r="F96" s="65"/>
      <c r="G96" s="59" t="s">
        <v>31</v>
      </c>
      <c r="H96" s="66"/>
      <c r="I96" s="94">
        <f>I104+I121</f>
        <v>198.28988669492048</v>
      </c>
      <c r="J96" s="94">
        <f t="shared" si="6"/>
        <v>200.00086446555008</v>
      </c>
      <c r="K96" s="94"/>
      <c r="L96" s="94">
        <f t="shared" si="6"/>
        <v>200</v>
      </c>
      <c r="M96" s="94">
        <f t="shared" si="6"/>
        <v>198.65842219272253</v>
      </c>
      <c r="N96" s="94">
        <f t="shared" si="6"/>
        <v>99.68652037617555</v>
      </c>
      <c r="O96" s="94"/>
      <c r="P96" s="94"/>
      <c r="Q96" s="94">
        <f t="shared" si="6"/>
        <v>99.68652037617555</v>
      </c>
      <c r="R96" s="87">
        <f>+Q96+M96</f>
        <v>298.3449425688981</v>
      </c>
      <c r="S96" s="94"/>
      <c r="T96" s="94"/>
      <c r="U96" s="83"/>
    </row>
    <row r="97" spans="1:21" s="25" customFormat="1" ht="30" customHeight="1">
      <c r="A97" s="10"/>
      <c r="B97" s="36"/>
      <c r="C97" s="78"/>
      <c r="D97" s="77"/>
      <c r="E97" s="39"/>
      <c r="F97" s="65"/>
      <c r="G97" s="38"/>
      <c r="H97" s="66"/>
      <c r="I97" s="93"/>
      <c r="J97" s="81"/>
      <c r="K97" s="81"/>
      <c r="L97" s="81"/>
      <c r="M97" s="81"/>
      <c r="N97" s="81"/>
      <c r="O97" s="81"/>
      <c r="P97" s="81"/>
      <c r="Q97" s="81"/>
      <c r="R97" s="81"/>
      <c r="S97" s="82"/>
      <c r="T97" s="82"/>
      <c r="U97" s="83"/>
    </row>
    <row r="98" spans="1:21" s="25" customFormat="1" ht="81" customHeight="1">
      <c r="A98" s="10"/>
      <c r="B98" s="62">
        <v>1</v>
      </c>
      <c r="C98" s="61">
        <v>3</v>
      </c>
      <c r="D98" s="62" t="s">
        <v>47</v>
      </c>
      <c r="E98" s="68"/>
      <c r="F98" s="65"/>
      <c r="G98" s="80" t="s">
        <v>51</v>
      </c>
      <c r="H98" s="69"/>
      <c r="I98" s="89"/>
      <c r="J98" s="89"/>
      <c r="K98" s="89"/>
      <c r="L98" s="89"/>
      <c r="M98" s="84"/>
      <c r="N98" s="89"/>
      <c r="O98" s="89"/>
      <c r="P98" s="89"/>
      <c r="Q98" s="84"/>
      <c r="R98" s="84"/>
      <c r="S98" s="82"/>
      <c r="T98" s="88"/>
      <c r="U98" s="83"/>
    </row>
    <row r="99" spans="1:21" s="25" customFormat="1" ht="30" customHeight="1">
      <c r="A99" s="10"/>
      <c r="B99" s="62">
        <v>1</v>
      </c>
      <c r="C99" s="61">
        <v>3</v>
      </c>
      <c r="D99" s="62" t="s">
        <v>47</v>
      </c>
      <c r="E99" s="71"/>
      <c r="F99" s="65"/>
      <c r="G99" s="59" t="s">
        <v>33</v>
      </c>
      <c r="H99" s="69"/>
      <c r="I99" s="89">
        <f>I107</f>
        <v>119960768</v>
      </c>
      <c r="J99" s="89">
        <f aca="true" t="shared" si="7" ref="J99:Q99">J107</f>
        <v>28225908</v>
      </c>
      <c r="K99" s="89">
        <f t="shared" si="7"/>
        <v>0</v>
      </c>
      <c r="L99" s="89">
        <f t="shared" si="7"/>
        <v>510504</v>
      </c>
      <c r="M99" s="89">
        <f t="shared" si="7"/>
        <v>148697180</v>
      </c>
      <c r="N99" s="89">
        <f t="shared" si="7"/>
        <v>0</v>
      </c>
      <c r="O99" s="89">
        <f t="shared" si="7"/>
        <v>0</v>
      </c>
      <c r="P99" s="89">
        <f t="shared" si="7"/>
        <v>0</v>
      </c>
      <c r="Q99" s="89">
        <f t="shared" si="7"/>
        <v>0</v>
      </c>
      <c r="R99" s="84">
        <f>+Q99+M99</f>
        <v>148697180</v>
      </c>
      <c r="S99" s="82">
        <f>+M99/R99*100</f>
        <v>100</v>
      </c>
      <c r="T99" s="82">
        <f>+Q99/R99*100</f>
        <v>0</v>
      </c>
      <c r="U99" s="83"/>
    </row>
    <row r="100" spans="1:21" s="25" customFormat="1" ht="30" customHeight="1">
      <c r="A100" s="10"/>
      <c r="B100" s="62">
        <v>1</v>
      </c>
      <c r="C100" s="61">
        <v>3</v>
      </c>
      <c r="D100" s="62" t="s">
        <v>47</v>
      </c>
      <c r="E100" s="71"/>
      <c r="F100" s="65"/>
      <c r="G100" s="59" t="s">
        <v>34</v>
      </c>
      <c r="H100" s="69"/>
      <c r="I100" s="89">
        <v>118465089</v>
      </c>
      <c r="J100" s="89">
        <f aca="true" t="shared" si="8" ref="J100:Q100">J108</f>
        <v>38593521</v>
      </c>
      <c r="K100" s="89">
        <f t="shared" si="8"/>
        <v>0</v>
      </c>
      <c r="L100" s="89">
        <f t="shared" si="8"/>
        <v>396648</v>
      </c>
      <c r="M100" s="89">
        <f t="shared" si="8"/>
        <v>157455258</v>
      </c>
      <c r="N100" s="89">
        <f t="shared" si="8"/>
        <v>6380</v>
      </c>
      <c r="O100" s="89">
        <f t="shared" si="8"/>
        <v>0</v>
      </c>
      <c r="P100" s="89">
        <f t="shared" si="8"/>
        <v>0</v>
      </c>
      <c r="Q100" s="89">
        <f t="shared" si="8"/>
        <v>6380</v>
      </c>
      <c r="R100" s="84">
        <f>+Q100+M100</f>
        <v>157461638</v>
      </c>
      <c r="S100" s="82">
        <f>+M100/R100*100</f>
        <v>99.9959482194641</v>
      </c>
      <c r="T100" s="82"/>
      <c r="U100" s="83"/>
    </row>
    <row r="101" spans="1:21" s="25" customFormat="1" ht="30" customHeight="1">
      <c r="A101" s="10"/>
      <c r="B101" s="62">
        <v>1</v>
      </c>
      <c r="C101" s="61">
        <v>3</v>
      </c>
      <c r="D101" s="62" t="s">
        <v>47</v>
      </c>
      <c r="E101" s="71"/>
      <c r="F101" s="65"/>
      <c r="G101" s="59" t="s">
        <v>35</v>
      </c>
      <c r="H101" s="69"/>
      <c r="I101" s="89">
        <v>117468527</v>
      </c>
      <c r="J101" s="89">
        <f aca="true" t="shared" si="9" ref="J101:Q101">J109</f>
        <v>38593871</v>
      </c>
      <c r="K101" s="89">
        <f t="shared" si="9"/>
        <v>0</v>
      </c>
      <c r="L101" s="89">
        <f t="shared" si="9"/>
        <v>396648</v>
      </c>
      <c r="M101" s="89">
        <f t="shared" si="9"/>
        <v>156459046</v>
      </c>
      <c r="N101" s="89">
        <f t="shared" si="9"/>
        <v>6360</v>
      </c>
      <c r="O101" s="89">
        <f t="shared" si="9"/>
        <v>0</v>
      </c>
      <c r="P101" s="89">
        <f t="shared" si="9"/>
        <v>0</v>
      </c>
      <c r="Q101" s="89">
        <f t="shared" si="9"/>
        <v>6360</v>
      </c>
      <c r="R101" s="84">
        <f>+Q101+M101</f>
        <v>156465406</v>
      </c>
      <c r="S101" s="82">
        <f>+M101/R101*100</f>
        <v>99.99593520372164</v>
      </c>
      <c r="T101" s="82"/>
      <c r="U101" s="83"/>
    </row>
    <row r="102" spans="1:21" s="25" customFormat="1" ht="30" customHeight="1">
      <c r="A102" s="10"/>
      <c r="B102" s="62">
        <v>1</v>
      </c>
      <c r="C102" s="61">
        <v>3</v>
      </c>
      <c r="D102" s="62" t="s">
        <v>47</v>
      </c>
      <c r="E102" s="71"/>
      <c r="F102" s="65"/>
      <c r="G102" s="59" t="s">
        <v>36</v>
      </c>
      <c r="H102" s="69"/>
      <c r="I102" s="89">
        <v>117468527</v>
      </c>
      <c r="J102" s="89">
        <f aca="true" t="shared" si="10" ref="J102:Q102">J110</f>
        <v>38593871</v>
      </c>
      <c r="K102" s="89">
        <f t="shared" si="10"/>
        <v>0</v>
      </c>
      <c r="L102" s="89">
        <f t="shared" si="10"/>
        <v>396648</v>
      </c>
      <c r="M102" s="89">
        <f t="shared" si="10"/>
        <v>156459046</v>
      </c>
      <c r="N102" s="89">
        <f t="shared" si="10"/>
        <v>6360</v>
      </c>
      <c r="O102" s="89">
        <f t="shared" si="10"/>
        <v>0</v>
      </c>
      <c r="P102" s="89">
        <f t="shared" si="10"/>
        <v>0</v>
      </c>
      <c r="Q102" s="89">
        <f t="shared" si="10"/>
        <v>6360</v>
      </c>
      <c r="R102" s="84">
        <f>+Q102+M102</f>
        <v>156465406</v>
      </c>
      <c r="S102" s="82">
        <f>+M102/R102*100</f>
        <v>99.99593520372164</v>
      </c>
      <c r="T102" s="82">
        <f>+Q102/R102*100</f>
        <v>0.004064796278354334</v>
      </c>
      <c r="U102" s="83"/>
    </row>
    <row r="103" spans="1:21" s="25" customFormat="1" ht="30" customHeight="1">
      <c r="A103" s="10"/>
      <c r="B103" s="62">
        <v>1</v>
      </c>
      <c r="C103" s="61">
        <v>3</v>
      </c>
      <c r="D103" s="62" t="s">
        <v>47</v>
      </c>
      <c r="E103" s="71"/>
      <c r="F103" s="65"/>
      <c r="G103" s="59" t="s">
        <v>32</v>
      </c>
      <c r="H103" s="69"/>
      <c r="I103" s="86">
        <f>+I102/I99*100</f>
        <v>97.9224532807259</v>
      </c>
      <c r="J103" s="86">
        <f aca="true" t="shared" si="11" ref="J103:Q103">J111</f>
        <v>136.73207961990096</v>
      </c>
      <c r="K103" s="86">
        <f t="shared" si="11"/>
        <v>0</v>
      </c>
      <c r="L103" s="86">
        <f t="shared" si="11"/>
        <v>77.69733439894692</v>
      </c>
      <c r="M103" s="86">
        <f t="shared" si="11"/>
        <v>105.21991472871241</v>
      </c>
      <c r="N103" s="86">
        <f t="shared" si="11"/>
        <v>0</v>
      </c>
      <c r="O103" s="86">
        <f t="shared" si="11"/>
        <v>0</v>
      </c>
      <c r="P103" s="86">
        <f t="shared" si="11"/>
        <v>0</v>
      </c>
      <c r="Q103" s="86">
        <f t="shared" si="11"/>
        <v>0</v>
      </c>
      <c r="R103" s="86">
        <f>+R102/R99*100</f>
        <v>105.22419187774778</v>
      </c>
      <c r="S103" s="95"/>
      <c r="T103" s="96"/>
      <c r="U103" s="83"/>
    </row>
    <row r="104" spans="1:21" s="25" customFormat="1" ht="30" customHeight="1">
      <c r="A104" s="10"/>
      <c r="B104" s="62">
        <v>1</v>
      </c>
      <c r="C104" s="61">
        <v>3</v>
      </c>
      <c r="D104" s="62" t="s">
        <v>47</v>
      </c>
      <c r="E104" s="71"/>
      <c r="F104" s="65"/>
      <c r="G104" s="59" t="s">
        <v>31</v>
      </c>
      <c r="H104" s="69"/>
      <c r="I104" s="86">
        <f>+I102/I100*100</f>
        <v>99.15877157700021</v>
      </c>
      <c r="J104" s="86">
        <f aca="true" t="shared" si="12" ref="J104:Q104">J112</f>
        <v>100.0009068879722</v>
      </c>
      <c r="K104" s="86">
        <f t="shared" si="12"/>
        <v>0</v>
      </c>
      <c r="L104" s="86">
        <f t="shared" si="12"/>
        <v>100</v>
      </c>
      <c r="M104" s="86">
        <f t="shared" si="12"/>
        <v>99.36730471077695</v>
      </c>
      <c r="N104" s="86">
        <f t="shared" si="12"/>
        <v>99.68652037617555</v>
      </c>
      <c r="O104" s="86">
        <f t="shared" si="12"/>
        <v>0</v>
      </c>
      <c r="P104" s="86">
        <f t="shared" si="12"/>
        <v>0</v>
      </c>
      <c r="Q104" s="86">
        <f t="shared" si="12"/>
        <v>99.68652037617555</v>
      </c>
      <c r="R104" s="86">
        <f>+R102/R100*100</f>
        <v>99.36731764469515</v>
      </c>
      <c r="S104" s="95"/>
      <c r="T104" s="96"/>
      <c r="U104" s="83"/>
    </row>
    <row r="105" spans="1:21" s="25" customFormat="1" ht="30" customHeight="1">
      <c r="A105" s="10"/>
      <c r="B105" s="62"/>
      <c r="C105" s="61"/>
      <c r="D105" s="70"/>
      <c r="E105" s="71"/>
      <c r="F105" s="65"/>
      <c r="G105" s="59"/>
      <c r="H105" s="66"/>
      <c r="I105" s="90"/>
      <c r="J105" s="90"/>
      <c r="K105" s="91"/>
      <c r="L105" s="90"/>
      <c r="M105" s="90"/>
      <c r="N105" s="90"/>
      <c r="O105" s="91"/>
      <c r="P105" s="91"/>
      <c r="Q105" s="90"/>
      <c r="R105" s="90"/>
      <c r="S105" s="82"/>
      <c r="T105" s="88"/>
      <c r="U105" s="83"/>
    </row>
    <row r="106" spans="1:21" s="25" customFormat="1" ht="59.25" customHeight="1">
      <c r="A106" s="10"/>
      <c r="B106" s="62">
        <v>1</v>
      </c>
      <c r="C106" s="61">
        <v>3</v>
      </c>
      <c r="D106" s="62" t="s">
        <v>47</v>
      </c>
      <c r="E106" s="68">
        <v>1</v>
      </c>
      <c r="F106" s="65"/>
      <c r="G106" s="80" t="s">
        <v>41</v>
      </c>
      <c r="H106" s="69"/>
      <c r="I106" s="89"/>
      <c r="J106" s="89"/>
      <c r="K106" s="89"/>
      <c r="L106" s="89"/>
      <c r="M106" s="84"/>
      <c r="N106" s="89"/>
      <c r="O106" s="89"/>
      <c r="P106" s="89"/>
      <c r="Q106" s="84"/>
      <c r="R106" s="84"/>
      <c r="S106" s="82"/>
      <c r="T106" s="88"/>
      <c r="U106" s="83"/>
    </row>
    <row r="107" spans="1:21" s="25" customFormat="1" ht="30" customHeight="1">
      <c r="A107" s="10"/>
      <c r="B107" s="62">
        <v>1</v>
      </c>
      <c r="C107" s="61">
        <v>3</v>
      </c>
      <c r="D107" s="62" t="s">
        <v>47</v>
      </c>
      <c r="E107" s="68">
        <v>1</v>
      </c>
      <c r="F107" s="65"/>
      <c r="G107" s="59" t="s">
        <v>33</v>
      </c>
      <c r="H107" s="69"/>
      <c r="I107" s="89">
        <v>119960768</v>
      </c>
      <c r="J107" s="89">
        <v>28225908</v>
      </c>
      <c r="K107" s="89"/>
      <c r="L107" s="89">
        <v>510504</v>
      </c>
      <c r="M107" s="84">
        <f>SUM(I107:L107)</f>
        <v>148697180</v>
      </c>
      <c r="N107" s="89"/>
      <c r="O107" s="89"/>
      <c r="P107" s="89"/>
      <c r="Q107" s="84">
        <f>SUM(N107:P107)</f>
        <v>0</v>
      </c>
      <c r="R107" s="84">
        <f>+Q107+M107</f>
        <v>148697180</v>
      </c>
      <c r="S107" s="82">
        <f>+M107/R107*100</f>
        <v>100</v>
      </c>
      <c r="T107" s="82">
        <f>+Q107/R107*100</f>
        <v>0</v>
      </c>
      <c r="U107" s="83"/>
    </row>
    <row r="108" spans="1:21" s="25" customFormat="1" ht="30" customHeight="1">
      <c r="A108" s="10"/>
      <c r="B108" s="62">
        <v>1</v>
      </c>
      <c r="C108" s="61">
        <v>3</v>
      </c>
      <c r="D108" s="62" t="s">
        <v>47</v>
      </c>
      <c r="E108" s="68">
        <v>1</v>
      </c>
      <c r="F108" s="65"/>
      <c r="G108" s="59" t="s">
        <v>34</v>
      </c>
      <c r="H108" s="69"/>
      <c r="I108" s="89">
        <v>118465089</v>
      </c>
      <c r="J108" s="89">
        <v>38593521</v>
      </c>
      <c r="K108" s="89"/>
      <c r="L108" s="89">
        <v>396648</v>
      </c>
      <c r="M108" s="84">
        <f>SUM(I108:L108)</f>
        <v>157455258</v>
      </c>
      <c r="N108" s="89">
        <v>6380</v>
      </c>
      <c r="O108" s="89"/>
      <c r="P108" s="89"/>
      <c r="Q108" s="84">
        <f>SUM(N108:P108)</f>
        <v>6380</v>
      </c>
      <c r="R108" s="84">
        <f>+Q108+M108</f>
        <v>157461638</v>
      </c>
      <c r="S108" s="82">
        <f>+M108/R108*100</f>
        <v>99.9959482194641</v>
      </c>
      <c r="T108" s="82"/>
      <c r="U108" s="83"/>
    </row>
    <row r="109" spans="1:21" s="25" customFormat="1" ht="30" customHeight="1">
      <c r="A109" s="10"/>
      <c r="B109" s="62">
        <v>1</v>
      </c>
      <c r="C109" s="61">
        <v>3</v>
      </c>
      <c r="D109" s="62" t="s">
        <v>47</v>
      </c>
      <c r="E109" s="68">
        <v>1</v>
      </c>
      <c r="F109" s="65"/>
      <c r="G109" s="59" t="s">
        <v>35</v>
      </c>
      <c r="H109" s="69"/>
      <c r="I109" s="89">
        <v>117468527</v>
      </c>
      <c r="J109" s="89">
        <v>38593871</v>
      </c>
      <c r="K109" s="89"/>
      <c r="L109" s="89">
        <v>396648</v>
      </c>
      <c r="M109" s="84">
        <f>SUM(I109:L109)</f>
        <v>156459046</v>
      </c>
      <c r="N109" s="89">
        <v>6360</v>
      </c>
      <c r="O109" s="89"/>
      <c r="P109" s="89"/>
      <c r="Q109" s="84">
        <f>SUM(N109:P109)</f>
        <v>6360</v>
      </c>
      <c r="R109" s="84">
        <f>+Q109+M109</f>
        <v>156465406</v>
      </c>
      <c r="S109" s="82">
        <f>+M109/R109*100</f>
        <v>99.99593520372164</v>
      </c>
      <c r="T109" s="82"/>
      <c r="U109" s="83"/>
    </row>
    <row r="110" spans="1:21" s="25" customFormat="1" ht="30" customHeight="1">
      <c r="A110" s="10"/>
      <c r="B110" s="62">
        <v>1</v>
      </c>
      <c r="C110" s="61">
        <v>3</v>
      </c>
      <c r="D110" s="62" t="s">
        <v>47</v>
      </c>
      <c r="E110" s="68">
        <v>1</v>
      </c>
      <c r="F110" s="65"/>
      <c r="G110" s="59" t="s">
        <v>36</v>
      </c>
      <c r="H110" s="69"/>
      <c r="I110" s="89">
        <v>117468527</v>
      </c>
      <c r="J110" s="89">
        <v>38593871</v>
      </c>
      <c r="K110" s="89"/>
      <c r="L110" s="89">
        <v>396648</v>
      </c>
      <c r="M110" s="84">
        <f>SUM(I110:L110)</f>
        <v>156459046</v>
      </c>
      <c r="N110" s="89">
        <v>6360</v>
      </c>
      <c r="O110" s="89"/>
      <c r="P110" s="89"/>
      <c r="Q110" s="84">
        <f>SUM(N110:P110)</f>
        <v>6360</v>
      </c>
      <c r="R110" s="84">
        <f>+Q110+M110</f>
        <v>156465406</v>
      </c>
      <c r="S110" s="82">
        <f>+M110/R110*100</f>
        <v>99.99593520372164</v>
      </c>
      <c r="T110" s="82">
        <f>+Q110/R110*100</f>
        <v>0.004064796278354334</v>
      </c>
      <c r="U110" s="83"/>
    </row>
    <row r="111" spans="1:21" s="25" customFormat="1" ht="30" customHeight="1">
      <c r="A111" s="10"/>
      <c r="B111" s="62">
        <v>1</v>
      </c>
      <c r="C111" s="61">
        <v>3</v>
      </c>
      <c r="D111" s="62" t="s">
        <v>47</v>
      </c>
      <c r="E111" s="68">
        <v>1</v>
      </c>
      <c r="F111" s="65"/>
      <c r="G111" s="59" t="s">
        <v>32</v>
      </c>
      <c r="H111" s="69"/>
      <c r="I111" s="86">
        <f>+I110/I107*100</f>
        <v>97.9224532807259</v>
      </c>
      <c r="J111" s="86">
        <f>+J110/J107*100</f>
        <v>136.73207961990096</v>
      </c>
      <c r="K111" s="89"/>
      <c r="L111" s="86">
        <f>+L110/L107*100</f>
        <v>77.69733439894692</v>
      </c>
      <c r="M111" s="86">
        <f>+M110/M107*100</f>
        <v>105.21991472871241</v>
      </c>
      <c r="N111" s="86"/>
      <c r="O111" s="89"/>
      <c r="P111" s="89"/>
      <c r="Q111" s="86"/>
      <c r="R111" s="86">
        <f>+R110/R107*100</f>
        <v>105.22419187774778</v>
      </c>
      <c r="S111" s="82"/>
      <c r="T111" s="88"/>
      <c r="U111" s="83"/>
    </row>
    <row r="112" spans="1:21" s="25" customFormat="1" ht="30" customHeight="1">
      <c r="A112" s="10"/>
      <c r="B112" s="62">
        <v>1</v>
      </c>
      <c r="C112" s="61">
        <v>3</v>
      </c>
      <c r="D112" s="62" t="s">
        <v>47</v>
      </c>
      <c r="E112" s="68">
        <v>1</v>
      </c>
      <c r="F112" s="65"/>
      <c r="G112" s="59" t="s">
        <v>31</v>
      </c>
      <c r="H112" s="69"/>
      <c r="I112" s="86">
        <f>+I110/I108*100</f>
        <v>99.15877157700021</v>
      </c>
      <c r="J112" s="86">
        <f>+J110/J108*100</f>
        <v>100.0009068879722</v>
      </c>
      <c r="K112" s="89"/>
      <c r="L112" s="86">
        <f>+L110/L108*100</f>
        <v>100</v>
      </c>
      <c r="M112" s="86">
        <f>+M110/M108*100</f>
        <v>99.36730471077695</v>
      </c>
      <c r="N112" s="86">
        <f>+N110/N108*100</f>
        <v>99.68652037617555</v>
      </c>
      <c r="O112" s="89"/>
      <c r="P112" s="89"/>
      <c r="Q112" s="86">
        <f>+Q110/Q108*100</f>
        <v>99.68652037617555</v>
      </c>
      <c r="R112" s="86">
        <f>+R110/R108*100</f>
        <v>99.36731764469515</v>
      </c>
      <c r="S112" s="82"/>
      <c r="T112" s="88"/>
      <c r="U112" s="83"/>
    </row>
    <row r="113" spans="1:21" s="25" customFormat="1" ht="30" customHeight="1">
      <c r="A113" s="10"/>
      <c r="B113" s="36"/>
      <c r="C113" s="78"/>
      <c r="D113" s="77"/>
      <c r="E113" s="39"/>
      <c r="F113" s="65"/>
      <c r="G113" s="38"/>
      <c r="H113" s="66"/>
      <c r="I113" s="93"/>
      <c r="J113" s="81"/>
      <c r="K113" s="81"/>
      <c r="L113" s="81"/>
      <c r="M113" s="81"/>
      <c r="N113" s="81"/>
      <c r="O113" s="81"/>
      <c r="P113" s="81"/>
      <c r="Q113" s="81"/>
      <c r="R113" s="81"/>
      <c r="S113" s="82"/>
      <c r="T113" s="82"/>
      <c r="U113" s="83"/>
    </row>
    <row r="114" spans="1:21" s="25" customFormat="1" ht="30" customHeight="1">
      <c r="A114" s="10"/>
      <c r="B114" s="62">
        <v>1</v>
      </c>
      <c r="C114" s="62">
        <v>3</v>
      </c>
      <c r="D114" s="62" t="s">
        <v>45</v>
      </c>
      <c r="E114" s="68"/>
      <c r="F114" s="65"/>
      <c r="G114" s="97" t="s">
        <v>52</v>
      </c>
      <c r="H114" s="69"/>
      <c r="I114" s="89"/>
      <c r="J114" s="89"/>
      <c r="K114" s="89"/>
      <c r="L114" s="89"/>
      <c r="M114" s="84"/>
      <c r="N114" s="89"/>
      <c r="O114" s="89"/>
      <c r="P114" s="89"/>
      <c r="Q114" s="84"/>
      <c r="R114" s="84"/>
      <c r="S114" s="82"/>
      <c r="T114" s="88"/>
      <c r="U114" s="83"/>
    </row>
    <row r="115" spans="1:21" s="25" customFormat="1" ht="30" customHeight="1">
      <c r="A115" s="10"/>
      <c r="B115" s="62"/>
      <c r="C115" s="62"/>
      <c r="D115" s="62"/>
      <c r="E115" s="68"/>
      <c r="F115" s="65"/>
      <c r="G115" s="97"/>
      <c r="H115" s="66"/>
      <c r="I115" s="91"/>
      <c r="J115" s="91"/>
      <c r="K115" s="91"/>
      <c r="L115" s="91"/>
      <c r="M115" s="84"/>
      <c r="N115" s="91"/>
      <c r="O115" s="91"/>
      <c r="P115" s="91"/>
      <c r="Q115" s="84"/>
      <c r="R115" s="84"/>
      <c r="S115" s="82"/>
      <c r="T115" s="88"/>
      <c r="U115" s="83"/>
    </row>
    <row r="116" spans="1:21" s="25" customFormat="1" ht="30" customHeight="1">
      <c r="A116" s="10"/>
      <c r="B116" s="62">
        <v>1</v>
      </c>
      <c r="C116" s="62">
        <v>3</v>
      </c>
      <c r="D116" s="70"/>
      <c r="E116" s="71"/>
      <c r="F116" s="65"/>
      <c r="G116" s="59" t="s">
        <v>33</v>
      </c>
      <c r="H116" s="69"/>
      <c r="I116" s="89">
        <f>I125</f>
        <v>21925046</v>
      </c>
      <c r="J116" s="89">
        <f>J125</f>
        <v>3690402</v>
      </c>
      <c r="K116" s="89"/>
      <c r="L116" s="89">
        <f>L125</f>
        <v>255252</v>
      </c>
      <c r="M116" s="84">
        <f>M125</f>
        <v>25870700</v>
      </c>
      <c r="N116" s="89"/>
      <c r="O116" s="89"/>
      <c r="P116" s="89"/>
      <c r="Q116" s="84">
        <f>SUM(N116:P116)</f>
        <v>0</v>
      </c>
      <c r="R116" s="84">
        <f>R125</f>
        <v>25870700</v>
      </c>
      <c r="S116" s="82">
        <f>S125</f>
        <v>100</v>
      </c>
      <c r="T116" s="88">
        <f>+Q116/R116*100</f>
        <v>0</v>
      </c>
      <c r="U116" s="83"/>
    </row>
    <row r="117" spans="1:21" s="25" customFormat="1" ht="30" customHeight="1">
      <c r="A117" s="10"/>
      <c r="B117" s="62">
        <v>1</v>
      </c>
      <c r="C117" s="62">
        <v>3</v>
      </c>
      <c r="D117" s="70"/>
      <c r="E117" s="71"/>
      <c r="F117" s="65"/>
      <c r="G117" s="59" t="s">
        <v>34</v>
      </c>
      <c r="H117" s="69"/>
      <c r="I117" s="89">
        <f>I126</f>
        <v>24767838</v>
      </c>
      <c r="J117" s="89">
        <f>J126</f>
        <v>4714488</v>
      </c>
      <c r="K117" s="89"/>
      <c r="L117" s="89">
        <f>L126</f>
        <v>876160</v>
      </c>
      <c r="M117" s="84">
        <f>M126</f>
        <v>30358486</v>
      </c>
      <c r="N117" s="89"/>
      <c r="O117" s="89"/>
      <c r="P117" s="89"/>
      <c r="Q117" s="84">
        <f>SUM(N117:P117)</f>
        <v>0</v>
      </c>
      <c r="R117" s="84">
        <f>R126</f>
        <v>30358486</v>
      </c>
      <c r="S117" s="82">
        <f>S126</f>
        <v>100</v>
      </c>
      <c r="T117" s="88">
        <f>+Q117/R117*100</f>
        <v>0</v>
      </c>
      <c r="U117" s="83"/>
    </row>
    <row r="118" spans="1:21" s="25" customFormat="1" ht="30" customHeight="1">
      <c r="A118" s="10"/>
      <c r="B118" s="62">
        <v>1</v>
      </c>
      <c r="C118" s="62">
        <v>3</v>
      </c>
      <c r="D118" s="70"/>
      <c r="E118" s="71"/>
      <c r="F118" s="65"/>
      <c r="G118" s="59" t="s">
        <v>35</v>
      </c>
      <c r="H118" s="69"/>
      <c r="I118" s="89">
        <f>I127</f>
        <v>24552634</v>
      </c>
      <c r="J118" s="89">
        <f>J127</f>
        <v>7709332</v>
      </c>
      <c r="K118" s="89"/>
      <c r="L118" s="89">
        <f>L127</f>
        <v>876160</v>
      </c>
      <c r="M118" s="84">
        <f>M127</f>
        <v>33138126</v>
      </c>
      <c r="N118" s="89"/>
      <c r="O118" s="89"/>
      <c r="P118" s="89"/>
      <c r="Q118" s="84">
        <f>SUM(N118:P118)</f>
        <v>0</v>
      </c>
      <c r="R118" s="84">
        <f>R127</f>
        <v>33138126</v>
      </c>
      <c r="S118" s="82">
        <f>S127</f>
        <v>100</v>
      </c>
      <c r="T118" s="88">
        <f>+Q118/R118*100</f>
        <v>0</v>
      </c>
      <c r="U118" s="83"/>
    </row>
    <row r="119" spans="1:21" s="25" customFormat="1" ht="30" customHeight="1">
      <c r="A119" s="10"/>
      <c r="B119" s="62">
        <v>1</v>
      </c>
      <c r="C119" s="62">
        <v>3</v>
      </c>
      <c r="D119" s="70"/>
      <c r="E119" s="71"/>
      <c r="F119" s="65"/>
      <c r="G119" s="59" t="s">
        <v>36</v>
      </c>
      <c r="H119" s="69"/>
      <c r="I119" s="89">
        <f>I128</f>
        <v>24552634</v>
      </c>
      <c r="J119" s="89">
        <f>J128</f>
        <v>4714486</v>
      </c>
      <c r="K119" s="89"/>
      <c r="L119" s="89">
        <f>L128</f>
        <v>876160</v>
      </c>
      <c r="M119" s="84">
        <f>M128</f>
        <v>30143280</v>
      </c>
      <c r="N119" s="89"/>
      <c r="O119" s="89"/>
      <c r="P119" s="89"/>
      <c r="Q119" s="84">
        <f>SUM(N119:P119)</f>
        <v>0</v>
      </c>
      <c r="R119" s="84">
        <f>R128</f>
        <v>30143280</v>
      </c>
      <c r="S119" s="82">
        <f>S128</f>
        <v>100</v>
      </c>
      <c r="T119" s="88">
        <f>+Q119/R119*100</f>
        <v>0</v>
      </c>
      <c r="U119" s="83"/>
    </row>
    <row r="120" spans="1:21" s="25" customFormat="1" ht="30" customHeight="1">
      <c r="A120" s="10"/>
      <c r="B120" s="62">
        <v>1</v>
      </c>
      <c r="C120" s="62">
        <v>3</v>
      </c>
      <c r="D120" s="70"/>
      <c r="E120" s="71"/>
      <c r="F120" s="65"/>
      <c r="G120" s="59" t="s">
        <v>32</v>
      </c>
      <c r="H120" s="69"/>
      <c r="I120" s="86">
        <f>I129</f>
        <v>111.9844127122926</v>
      </c>
      <c r="J120" s="86">
        <f>J129</f>
        <v>127.7499307663501</v>
      </c>
      <c r="K120" s="89"/>
      <c r="L120" s="86">
        <f>L129</f>
        <v>343.25294219046276</v>
      </c>
      <c r="M120" s="87">
        <f>M129</f>
        <v>116.51513101694195</v>
      </c>
      <c r="N120" s="89"/>
      <c r="O120" s="89"/>
      <c r="P120" s="89"/>
      <c r="Q120" s="84"/>
      <c r="R120" s="87">
        <f>R129</f>
        <v>116.51513101694195</v>
      </c>
      <c r="S120" s="82"/>
      <c r="T120" s="88"/>
      <c r="U120" s="83"/>
    </row>
    <row r="121" spans="1:21" s="25" customFormat="1" ht="30" customHeight="1">
      <c r="A121" s="10"/>
      <c r="B121" s="62">
        <v>1</v>
      </c>
      <c r="C121" s="62">
        <v>3</v>
      </c>
      <c r="D121" s="70"/>
      <c r="E121" s="71"/>
      <c r="F121" s="65"/>
      <c r="G121" s="59" t="s">
        <v>31</v>
      </c>
      <c r="H121" s="69"/>
      <c r="I121" s="86">
        <f>I130</f>
        <v>99.13111511792026</v>
      </c>
      <c r="J121" s="86">
        <f>J130</f>
        <v>99.99995757757787</v>
      </c>
      <c r="K121" s="89"/>
      <c r="L121" s="86">
        <f>L130</f>
        <v>100</v>
      </c>
      <c r="M121" s="87">
        <f>M130</f>
        <v>99.29111748194558</v>
      </c>
      <c r="N121" s="89"/>
      <c r="O121" s="89"/>
      <c r="P121" s="89"/>
      <c r="Q121" s="84"/>
      <c r="R121" s="87">
        <f>R130</f>
        <v>99.29111748194558</v>
      </c>
      <c r="S121" s="82"/>
      <c r="T121" s="88"/>
      <c r="U121" s="83"/>
    </row>
    <row r="122" spans="1:21" s="25" customFormat="1" ht="30" customHeight="1">
      <c r="A122" s="10"/>
      <c r="B122" s="40"/>
      <c r="C122" s="60"/>
      <c r="D122" s="70"/>
      <c r="E122" s="71"/>
      <c r="F122" s="65"/>
      <c r="G122" s="76"/>
      <c r="H122" s="69"/>
      <c r="I122" s="89"/>
      <c r="J122" s="89"/>
      <c r="K122" s="89"/>
      <c r="L122" s="89"/>
      <c r="M122" s="84"/>
      <c r="N122" s="89"/>
      <c r="O122" s="89"/>
      <c r="P122" s="89"/>
      <c r="Q122" s="84"/>
      <c r="R122" s="84"/>
      <c r="S122" s="82"/>
      <c r="T122" s="88"/>
      <c r="U122" s="83"/>
    </row>
    <row r="123" spans="1:21" s="25" customFormat="1" ht="30" customHeight="1">
      <c r="A123" s="10"/>
      <c r="B123" s="62">
        <v>1</v>
      </c>
      <c r="C123" s="62">
        <v>3</v>
      </c>
      <c r="D123" s="62" t="s">
        <v>45</v>
      </c>
      <c r="E123" s="68">
        <v>1</v>
      </c>
      <c r="F123" s="65"/>
      <c r="G123" s="97" t="s">
        <v>38</v>
      </c>
      <c r="H123" s="69"/>
      <c r="I123" s="89"/>
      <c r="J123" s="89"/>
      <c r="K123" s="89"/>
      <c r="L123" s="89"/>
      <c r="M123" s="84"/>
      <c r="N123" s="89"/>
      <c r="O123" s="89"/>
      <c r="P123" s="89"/>
      <c r="Q123" s="84"/>
      <c r="R123" s="84"/>
      <c r="S123" s="82"/>
      <c r="T123" s="88"/>
      <c r="U123" s="83"/>
    </row>
    <row r="124" spans="1:21" s="25" customFormat="1" ht="40.5" customHeight="1">
      <c r="A124" s="10"/>
      <c r="B124" s="40"/>
      <c r="C124" s="61"/>
      <c r="D124" s="70"/>
      <c r="E124" s="71"/>
      <c r="F124" s="65"/>
      <c r="G124" s="97"/>
      <c r="H124" s="69"/>
      <c r="I124" s="89"/>
      <c r="J124" s="89"/>
      <c r="K124" s="89"/>
      <c r="L124" s="89"/>
      <c r="M124" s="84"/>
      <c r="N124" s="89"/>
      <c r="O124" s="89"/>
      <c r="P124" s="89"/>
      <c r="Q124" s="84"/>
      <c r="R124" s="84"/>
      <c r="S124" s="82"/>
      <c r="T124" s="88"/>
      <c r="U124" s="83"/>
    </row>
    <row r="125" spans="1:21" s="25" customFormat="1" ht="30" customHeight="1">
      <c r="A125" s="10"/>
      <c r="B125" s="62">
        <v>1</v>
      </c>
      <c r="C125" s="62">
        <v>3</v>
      </c>
      <c r="D125" s="62" t="s">
        <v>45</v>
      </c>
      <c r="E125" s="68">
        <v>1</v>
      </c>
      <c r="F125" s="65"/>
      <c r="G125" s="59" t="s">
        <v>33</v>
      </c>
      <c r="H125" s="69"/>
      <c r="I125" s="89">
        <v>21925046</v>
      </c>
      <c r="J125" s="89">
        <v>3690402</v>
      </c>
      <c r="K125" s="89"/>
      <c r="L125" s="89">
        <v>255252</v>
      </c>
      <c r="M125" s="84">
        <f>SUM(I125:L125)</f>
        <v>25870700</v>
      </c>
      <c r="N125" s="89"/>
      <c r="O125" s="89"/>
      <c r="P125" s="89"/>
      <c r="Q125" s="84"/>
      <c r="R125" s="84">
        <f>+Q125+M125</f>
        <v>25870700</v>
      </c>
      <c r="S125" s="82">
        <f>+M125/R125*100</f>
        <v>100</v>
      </c>
      <c r="T125" s="88"/>
      <c r="U125" s="83"/>
    </row>
    <row r="126" spans="1:21" s="25" customFormat="1" ht="30" customHeight="1">
      <c r="A126" s="10"/>
      <c r="B126" s="62">
        <v>1</v>
      </c>
      <c r="C126" s="62">
        <v>3</v>
      </c>
      <c r="D126" s="62" t="s">
        <v>45</v>
      </c>
      <c r="E126" s="68">
        <v>1</v>
      </c>
      <c r="F126" s="65"/>
      <c r="G126" s="59" t="s">
        <v>34</v>
      </c>
      <c r="H126" s="69"/>
      <c r="I126" s="89">
        <v>24767838</v>
      </c>
      <c r="J126" s="89">
        <v>4714488</v>
      </c>
      <c r="K126" s="89"/>
      <c r="L126" s="89">
        <v>876160</v>
      </c>
      <c r="M126" s="84">
        <f>SUM(I126:L126)</f>
        <v>30358486</v>
      </c>
      <c r="N126" s="89"/>
      <c r="O126" s="89"/>
      <c r="P126" s="89"/>
      <c r="Q126" s="84"/>
      <c r="R126" s="84">
        <f>+Q126+M126</f>
        <v>30358486</v>
      </c>
      <c r="S126" s="82">
        <f>+M126/R126*100</f>
        <v>100</v>
      </c>
      <c r="T126" s="88"/>
      <c r="U126" s="83"/>
    </row>
    <row r="127" spans="1:21" s="25" customFormat="1" ht="30" customHeight="1">
      <c r="A127" s="10"/>
      <c r="B127" s="62">
        <v>1</v>
      </c>
      <c r="C127" s="62">
        <v>3</v>
      </c>
      <c r="D127" s="62" t="s">
        <v>45</v>
      </c>
      <c r="E127" s="68">
        <v>1</v>
      </c>
      <c r="F127" s="65"/>
      <c r="G127" s="59" t="s">
        <v>35</v>
      </c>
      <c r="H127" s="69"/>
      <c r="I127" s="89">
        <v>24552634</v>
      </c>
      <c r="J127" s="89">
        <v>7709332</v>
      </c>
      <c r="K127" s="89"/>
      <c r="L127" s="89">
        <v>876160</v>
      </c>
      <c r="M127" s="84">
        <f>SUM(I127:L127)</f>
        <v>33138126</v>
      </c>
      <c r="N127" s="89"/>
      <c r="O127" s="89"/>
      <c r="P127" s="89"/>
      <c r="Q127" s="84"/>
      <c r="R127" s="84">
        <f>+Q127+M127</f>
        <v>33138126</v>
      </c>
      <c r="S127" s="82">
        <f>+M127/R127*100</f>
        <v>100</v>
      </c>
      <c r="T127" s="88"/>
      <c r="U127" s="83"/>
    </row>
    <row r="128" spans="1:21" s="25" customFormat="1" ht="30" customHeight="1">
      <c r="A128" s="10"/>
      <c r="B128" s="62">
        <v>1</v>
      </c>
      <c r="C128" s="62">
        <v>3</v>
      </c>
      <c r="D128" s="62" t="s">
        <v>45</v>
      </c>
      <c r="E128" s="68">
        <v>1</v>
      </c>
      <c r="F128" s="65"/>
      <c r="G128" s="59" t="s">
        <v>36</v>
      </c>
      <c r="H128" s="69"/>
      <c r="I128" s="89">
        <v>24552634</v>
      </c>
      <c r="J128" s="89">
        <v>4714486</v>
      </c>
      <c r="K128" s="89"/>
      <c r="L128" s="89">
        <v>876160</v>
      </c>
      <c r="M128" s="84">
        <f>SUM(I128:L128)</f>
        <v>30143280</v>
      </c>
      <c r="N128" s="89"/>
      <c r="O128" s="89"/>
      <c r="P128" s="89"/>
      <c r="Q128" s="84"/>
      <c r="R128" s="84">
        <f>+Q128+M128</f>
        <v>30143280</v>
      </c>
      <c r="S128" s="82">
        <f>+M128/R128*100</f>
        <v>100</v>
      </c>
      <c r="T128" s="88"/>
      <c r="U128" s="83"/>
    </row>
    <row r="129" spans="1:21" s="25" customFormat="1" ht="30" customHeight="1">
      <c r="A129" s="10"/>
      <c r="B129" s="62">
        <v>1</v>
      </c>
      <c r="C129" s="62">
        <v>3</v>
      </c>
      <c r="D129" s="62" t="s">
        <v>45</v>
      </c>
      <c r="E129" s="68">
        <v>1</v>
      </c>
      <c r="F129" s="65"/>
      <c r="G129" s="59" t="s">
        <v>32</v>
      </c>
      <c r="H129" s="69"/>
      <c r="I129" s="86">
        <f>+I128/I125*100</f>
        <v>111.9844127122926</v>
      </c>
      <c r="J129" s="86">
        <f>+J128/J125*100</f>
        <v>127.7499307663501</v>
      </c>
      <c r="K129" s="89"/>
      <c r="L129" s="86">
        <f>+L128/L125*100</f>
        <v>343.25294219046276</v>
      </c>
      <c r="M129" s="86">
        <f>+M128/M125*100</f>
        <v>116.51513101694195</v>
      </c>
      <c r="N129" s="89"/>
      <c r="O129" s="89"/>
      <c r="P129" s="89"/>
      <c r="Q129" s="84"/>
      <c r="R129" s="86">
        <f>+R128/R125*100</f>
        <v>116.51513101694195</v>
      </c>
      <c r="S129" s="82"/>
      <c r="T129" s="88"/>
      <c r="U129" s="83"/>
    </row>
    <row r="130" spans="1:21" s="25" customFormat="1" ht="30" customHeight="1">
      <c r="A130" s="10"/>
      <c r="B130" s="62">
        <v>1</v>
      </c>
      <c r="C130" s="62">
        <v>3</v>
      </c>
      <c r="D130" s="62" t="s">
        <v>45</v>
      </c>
      <c r="E130" s="68">
        <v>1</v>
      </c>
      <c r="F130" s="65"/>
      <c r="G130" s="59" t="s">
        <v>31</v>
      </c>
      <c r="H130" s="69"/>
      <c r="I130" s="86">
        <f>+I128/I126*100</f>
        <v>99.13111511792026</v>
      </c>
      <c r="J130" s="86">
        <f>+J128/J126*100</f>
        <v>99.99995757757787</v>
      </c>
      <c r="K130" s="89"/>
      <c r="L130" s="86">
        <f>+L128/L126*100</f>
        <v>100</v>
      </c>
      <c r="M130" s="86">
        <f>+M128/M126*100</f>
        <v>99.29111748194558</v>
      </c>
      <c r="N130" s="89"/>
      <c r="O130" s="89"/>
      <c r="P130" s="89"/>
      <c r="Q130" s="84"/>
      <c r="R130" s="86">
        <f>+R128/R126*100</f>
        <v>99.29111748194558</v>
      </c>
      <c r="S130" s="82"/>
      <c r="T130" s="88"/>
      <c r="U130" s="83"/>
    </row>
    <row r="131" spans="1:21" ht="27.75" customHeight="1">
      <c r="A131" s="10"/>
      <c r="B131" s="41"/>
      <c r="C131" s="41"/>
      <c r="D131" s="41"/>
      <c r="E131" s="42"/>
      <c r="F131" s="43"/>
      <c r="G131" s="44"/>
      <c r="H131" s="4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7"/>
      <c r="T131" s="48"/>
      <c r="U131" s="10"/>
    </row>
    <row r="132" spans="1:21" ht="34.5" customHeight="1">
      <c r="A132" s="18" t="s">
        <v>8</v>
      </c>
      <c r="B132" s="56" t="s">
        <v>56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 t="s">
        <v>8</v>
      </c>
    </row>
    <row r="133" spans="1:21" ht="23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  <c r="U133" s="5"/>
    </row>
    <row r="134" spans="1:21" ht="23.25">
      <c r="A134" s="5"/>
      <c r="B134" s="7"/>
      <c r="C134" s="7"/>
      <c r="D134" s="7"/>
      <c r="E134" s="7"/>
      <c r="F134" s="5"/>
      <c r="G134" s="5"/>
      <c r="H134" s="5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5"/>
    </row>
    <row r="135" spans="1:21" ht="23.25">
      <c r="A135" s="5"/>
      <c r="B135" s="27"/>
      <c r="C135" s="27"/>
      <c r="D135" s="27"/>
      <c r="E135" s="27"/>
      <c r="F135" s="28"/>
      <c r="G135" s="27"/>
      <c r="H135" s="28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5"/>
    </row>
    <row r="136" spans="1:21" ht="23.25">
      <c r="A136" s="5"/>
      <c r="B136" s="8"/>
      <c r="C136" s="8"/>
      <c r="D136" s="8"/>
      <c r="E136" s="8"/>
      <c r="F136" s="8"/>
      <c r="G136" s="7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1"/>
      <c r="T136" s="2"/>
      <c r="U136" s="5"/>
    </row>
    <row r="137" spans="1:21" ht="23.25">
      <c r="A137" s="5"/>
      <c r="B137" s="8"/>
      <c r="C137" s="8"/>
      <c r="D137" s="8"/>
      <c r="E137" s="8"/>
      <c r="F137" s="8"/>
      <c r="G137" s="8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5"/>
    </row>
    <row r="138" spans="1:21" ht="23.25">
      <c r="A138" s="5"/>
      <c r="B138" s="9"/>
      <c r="C138" s="9"/>
      <c r="D138" s="9"/>
      <c r="E138" s="9"/>
      <c r="F138" s="9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5"/>
    </row>
    <row r="139" spans="1:21" ht="23.25">
      <c r="A139" s="5"/>
      <c r="B139" s="9"/>
      <c r="C139" s="9"/>
      <c r="D139" s="9"/>
      <c r="E139" s="9"/>
      <c r="F139" s="9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5"/>
    </row>
    <row r="140" spans="1:21" ht="23.25">
      <c r="A140" s="5"/>
      <c r="B140" s="9"/>
      <c r="C140" s="9"/>
      <c r="D140" s="9"/>
      <c r="E140" s="9"/>
      <c r="F140" s="9"/>
      <c r="G140" s="4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5"/>
    </row>
    <row r="141" spans="1:21" ht="23.25">
      <c r="A141" s="5"/>
      <c r="B141" s="9"/>
      <c r="C141" s="9"/>
      <c r="D141" s="9"/>
      <c r="E141" s="9"/>
      <c r="F141" s="9"/>
      <c r="G141" s="4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5"/>
    </row>
    <row r="142" spans="1:21" ht="23.25">
      <c r="A142" s="5"/>
      <c r="B142" s="9"/>
      <c r="C142" s="9"/>
      <c r="D142" s="9"/>
      <c r="E142" s="9"/>
      <c r="F142" s="9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5"/>
    </row>
    <row r="143" spans="1:21" ht="23.25">
      <c r="A143" s="5"/>
      <c r="B143" s="9"/>
      <c r="C143" s="9"/>
      <c r="D143" s="9"/>
      <c r="E143" s="9"/>
      <c r="F143" s="9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5"/>
    </row>
    <row r="144" spans="1:21" ht="23.25">
      <c r="A144" s="5"/>
      <c r="B144" s="9"/>
      <c r="C144" s="9"/>
      <c r="D144" s="9"/>
      <c r="E144" s="9"/>
      <c r="F144" s="9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5"/>
    </row>
    <row r="145" spans="1:21" ht="23.25">
      <c r="A145" s="5"/>
      <c r="B145" s="9"/>
      <c r="C145" s="9"/>
      <c r="D145" s="9"/>
      <c r="E145" s="9"/>
      <c r="F145" s="9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5"/>
    </row>
    <row r="146" spans="1:21" ht="23.25">
      <c r="A146" s="5"/>
      <c r="B146" s="9"/>
      <c r="C146" s="9"/>
      <c r="D146" s="9"/>
      <c r="E146" s="9"/>
      <c r="F146" s="9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5"/>
    </row>
    <row r="147" spans="1:21" ht="23.25">
      <c r="A147" s="5"/>
      <c r="B147" s="9"/>
      <c r="C147" s="9"/>
      <c r="D147" s="9"/>
      <c r="E147" s="9"/>
      <c r="F147" s="9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5"/>
    </row>
    <row r="148" spans="1:21" ht="23.25">
      <c r="A148" s="5"/>
      <c r="B148" s="9"/>
      <c r="C148" s="9"/>
      <c r="D148" s="9"/>
      <c r="E148" s="9"/>
      <c r="F148" s="9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5"/>
    </row>
    <row r="149" spans="1:21" ht="23.25">
      <c r="A149" s="5"/>
      <c r="B149" s="9"/>
      <c r="C149" s="9"/>
      <c r="D149" s="9"/>
      <c r="E149" s="9"/>
      <c r="F149" s="9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5"/>
    </row>
    <row r="150" spans="1:21" ht="23.25">
      <c r="A150" s="5"/>
      <c r="B150" s="9"/>
      <c r="C150" s="9"/>
      <c r="D150" s="9"/>
      <c r="E150" s="9"/>
      <c r="F150" s="9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5"/>
    </row>
    <row r="151" spans="1:21" ht="23.25">
      <c r="A151" s="5"/>
      <c r="B151" s="9"/>
      <c r="C151" s="9"/>
      <c r="D151" s="9"/>
      <c r="E151" s="9"/>
      <c r="F151" s="9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5"/>
    </row>
    <row r="152" spans="1:21" ht="23.25">
      <c r="A152" s="5"/>
      <c r="B152" s="9"/>
      <c r="C152" s="9"/>
      <c r="D152" s="9"/>
      <c r="E152" s="9"/>
      <c r="F152" s="9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5"/>
    </row>
    <row r="153" spans="1:21" ht="23.25">
      <c r="A153" s="5"/>
      <c r="B153" s="9"/>
      <c r="C153" s="9"/>
      <c r="D153" s="9"/>
      <c r="E153" s="9"/>
      <c r="F153" s="9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5"/>
    </row>
    <row r="154" spans="1:21" ht="23.25">
      <c r="A154" s="5"/>
      <c r="B154" s="9"/>
      <c r="C154" s="9"/>
      <c r="D154" s="9"/>
      <c r="E154" s="9"/>
      <c r="F154" s="9"/>
      <c r="G154" s="3"/>
      <c r="H154" s="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23.25">
      <c r="A155" s="5"/>
      <c r="B155" s="9"/>
      <c r="C155" s="9"/>
      <c r="D155" s="9"/>
      <c r="E155" s="9"/>
      <c r="F155" s="9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5"/>
    </row>
    <row r="156" spans="1:21" ht="23.25">
      <c r="A156" s="5"/>
      <c r="B156" s="9"/>
      <c r="C156" s="9"/>
      <c r="D156" s="9"/>
      <c r="E156" s="9"/>
      <c r="F156" s="9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5"/>
    </row>
    <row r="157" spans="1:21" ht="23.25">
      <c r="A157" s="5"/>
      <c r="B157" s="9"/>
      <c r="C157" s="9"/>
      <c r="D157" s="9"/>
      <c r="E157" s="9"/>
      <c r="F157" s="9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5"/>
    </row>
    <row r="158" spans="1:21" ht="23.25">
      <c r="A158" s="5"/>
      <c r="B158" s="9"/>
      <c r="C158" s="9"/>
      <c r="D158" s="9"/>
      <c r="E158" s="9"/>
      <c r="F158" s="9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5"/>
    </row>
    <row r="159" spans="1:21" ht="23.25">
      <c r="A159" s="5"/>
      <c r="B159" s="9"/>
      <c r="C159" s="9"/>
      <c r="D159" s="9"/>
      <c r="E159" s="9"/>
      <c r="F159" s="9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5"/>
    </row>
    <row r="160" spans="1:21" ht="23.25">
      <c r="A160" s="5"/>
      <c r="B160" s="9"/>
      <c r="C160" s="9"/>
      <c r="D160" s="9"/>
      <c r="E160" s="9"/>
      <c r="F160" s="9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5"/>
    </row>
    <row r="161" spans="1:21" ht="23.25">
      <c r="A161" s="5"/>
      <c r="B161" s="9"/>
      <c r="C161" s="9"/>
      <c r="D161" s="9"/>
      <c r="E161" s="9"/>
      <c r="F161" s="9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5"/>
    </row>
    <row r="162" spans="1:21" ht="23.25">
      <c r="A162" s="5"/>
      <c r="B162" s="9"/>
      <c r="C162" s="9"/>
      <c r="D162" s="9"/>
      <c r="E162" s="9"/>
      <c r="F162" s="9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5"/>
    </row>
    <row r="163" spans="1:21" ht="23.25">
      <c r="A163" s="5"/>
      <c r="B163" s="9"/>
      <c r="C163" s="9"/>
      <c r="D163" s="9"/>
      <c r="E163" s="9"/>
      <c r="F163" s="9"/>
      <c r="G163" s="3"/>
      <c r="H163" s="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23.25">
      <c r="A164" s="5"/>
      <c r="B164" s="9"/>
      <c r="C164" s="9"/>
      <c r="D164" s="9"/>
      <c r="E164" s="9"/>
      <c r="F164" s="9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5"/>
    </row>
    <row r="165" spans="1:21" ht="23.25">
      <c r="A165" s="5"/>
      <c r="B165" s="9"/>
      <c r="C165" s="9"/>
      <c r="D165" s="9"/>
      <c r="E165" s="9"/>
      <c r="F165" s="9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5"/>
    </row>
    <row r="166" spans="1:21" ht="23.25">
      <c r="A166" s="5"/>
      <c r="B166" s="9"/>
      <c r="C166" s="9"/>
      <c r="D166" s="9"/>
      <c r="E166" s="9"/>
      <c r="F166" s="9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5"/>
    </row>
    <row r="167" spans="1:21" ht="23.25">
      <c r="A167" s="5"/>
      <c r="B167" s="9"/>
      <c r="C167" s="9"/>
      <c r="D167" s="9"/>
      <c r="E167" s="9"/>
      <c r="F167" s="9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5"/>
    </row>
    <row r="168" spans="1:21" ht="23.25">
      <c r="A168" s="5"/>
      <c r="B168" s="9"/>
      <c r="C168" s="9"/>
      <c r="D168" s="9"/>
      <c r="E168" s="9"/>
      <c r="F168" s="9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5"/>
    </row>
    <row r="169" spans="1:21" ht="23.25">
      <c r="A169" s="5"/>
      <c r="B169" s="9"/>
      <c r="C169" s="9"/>
      <c r="D169" s="9"/>
      <c r="E169" s="9"/>
      <c r="F169" s="9"/>
      <c r="G169" s="3"/>
      <c r="H169" s="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23.25">
      <c r="A170" s="5"/>
      <c r="B170" s="9"/>
      <c r="C170" s="9"/>
      <c r="D170" s="9"/>
      <c r="E170" s="9"/>
      <c r="F170" s="9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5"/>
    </row>
    <row r="171" spans="1:21" ht="23.25">
      <c r="A171" s="5"/>
      <c r="B171" s="9"/>
      <c r="C171" s="9"/>
      <c r="D171" s="9"/>
      <c r="E171" s="9"/>
      <c r="F171" s="9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5"/>
    </row>
    <row r="172" spans="1:21" ht="23.25">
      <c r="A172" s="5"/>
      <c r="B172" s="9"/>
      <c r="C172" s="9"/>
      <c r="D172" s="9"/>
      <c r="E172" s="9"/>
      <c r="F172" s="9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5"/>
    </row>
    <row r="173" spans="1:21" ht="23.25">
      <c r="A173" s="5"/>
      <c r="B173" s="9"/>
      <c r="C173" s="9"/>
      <c r="D173" s="9"/>
      <c r="E173" s="9"/>
      <c r="F173" s="9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5"/>
    </row>
    <row r="174" spans="1:21" ht="23.25">
      <c r="A174" s="5"/>
      <c r="B174" s="9"/>
      <c r="C174" s="9"/>
      <c r="D174" s="9"/>
      <c r="E174" s="9"/>
      <c r="F174" s="9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5"/>
    </row>
    <row r="175" spans="1:21" ht="23.25">
      <c r="A175" s="5"/>
      <c r="B175" s="9"/>
      <c r="C175" s="9"/>
      <c r="D175" s="9"/>
      <c r="E175" s="9"/>
      <c r="F175" s="9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5"/>
    </row>
    <row r="176" spans="1:21" ht="23.25">
      <c r="A176" s="5"/>
      <c r="B176" s="9"/>
      <c r="C176" s="9"/>
      <c r="D176" s="9"/>
      <c r="E176" s="9"/>
      <c r="F176" s="9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5"/>
    </row>
    <row r="177" spans="2:21" ht="23.25">
      <c r="B177" s="5"/>
      <c r="C177" s="5"/>
      <c r="D177" s="5"/>
      <c r="E177" s="5"/>
      <c r="F177" s="8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5"/>
    </row>
  </sheetData>
  <sheetProtection/>
  <mergeCells count="31">
    <mergeCell ref="B2:T2"/>
    <mergeCell ref="K9:K12"/>
    <mergeCell ref="L9:L12"/>
    <mergeCell ref="M9:M12"/>
    <mergeCell ref="N9:N12"/>
    <mergeCell ref="B9:B12"/>
    <mergeCell ref="C9:C12"/>
    <mergeCell ref="D9:D12"/>
    <mergeCell ref="E9:E12"/>
    <mergeCell ref="I9:I12"/>
    <mergeCell ref="J9:J12"/>
    <mergeCell ref="B5:S5"/>
    <mergeCell ref="B7:E8"/>
    <mergeCell ref="G7:G12"/>
    <mergeCell ref="N7:Q8"/>
    <mergeCell ref="R7:T8"/>
    <mergeCell ref="G114:G115"/>
    <mergeCell ref="G123:G124"/>
    <mergeCell ref="G56:G57"/>
    <mergeCell ref="B4:T4"/>
    <mergeCell ref="B3:T3"/>
    <mergeCell ref="O9:O12"/>
    <mergeCell ref="P9:P12"/>
    <mergeCell ref="Q9:Q12"/>
    <mergeCell ref="R9:R12"/>
    <mergeCell ref="S9:T9"/>
    <mergeCell ref="S10:T10"/>
    <mergeCell ref="S11:S12"/>
    <mergeCell ref="T11:T12"/>
    <mergeCell ref="G39:G40"/>
    <mergeCell ref="I7:M8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headerFooter scaleWithDoc="0"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susana_escartin</dc:creator>
  <cp:keywords/>
  <dc:description/>
  <cp:lastModifiedBy>Alejandro Rebollar Delgado</cp:lastModifiedBy>
  <cp:lastPrinted>2014-04-05T05:41:54Z</cp:lastPrinted>
  <dcterms:created xsi:type="dcterms:W3CDTF">2014-02-18T18:42:36Z</dcterms:created>
  <dcterms:modified xsi:type="dcterms:W3CDTF">2014-04-15T00:10:43Z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