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476" yWindow="3285" windowWidth="11970" windowHeight="3405" activeTab="0"/>
  </bookViews>
  <sheets>
    <sheet name="Hoja1" sheetId="1" r:id="rId1"/>
  </sheets>
  <definedNames>
    <definedName name="_xlnm.Print_Area" localSheetId="0">'Hoja1'!$A$1:$L$45</definedName>
    <definedName name="FORM">'Hoja1'!$A$65440:$L$65485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57</t>
        </r>
      </text>
    </comment>
  </commentList>
</comments>
</file>

<file path=xl/sharedStrings.xml><?xml version="1.0" encoding="utf-8"?>
<sst xmlns="http://schemas.openxmlformats.org/spreadsheetml/2006/main" count="96" uniqueCount="60">
  <si>
    <t xml:space="preserve">HOJA      DE      </t>
  </si>
  <si>
    <t>*</t>
  </si>
  <si>
    <t>ESTIMACIÓN DE LA INVERSIÓN FINANCIADA</t>
  </si>
  <si>
    <t>PETRÓLEOS MEXICANOS</t>
  </si>
  <si>
    <t>CUENTA PÚBLICA</t>
  </si>
  <si>
    <t>(2)</t>
  </si>
  <si>
    <t>(3)</t>
  </si>
  <si>
    <t>(4=3/2)</t>
  </si>
  <si>
    <t>(5)</t>
  </si>
  <si>
    <t>(6)</t>
  </si>
  <si>
    <t>(7)</t>
  </si>
  <si>
    <t>(8=5+7)</t>
  </si>
  <si>
    <t>(9=8/3)</t>
  </si>
  <si>
    <t>Monto</t>
  </si>
  <si>
    <t>%</t>
  </si>
  <si>
    <t>Acumulada</t>
  </si>
  <si>
    <t>Proyectada</t>
  </si>
  <si>
    <t>Realizada</t>
  </si>
  <si>
    <t>Costo total autorizado en</t>
  </si>
  <si>
    <t>PEF*</t>
  </si>
  <si>
    <t>Estimación de la inversión financiada</t>
  </si>
  <si>
    <t>2000</t>
  </si>
  <si>
    <t>2001</t>
  </si>
  <si>
    <t>Variación</t>
  </si>
  <si>
    <t>Estado del proyecto</t>
  </si>
  <si>
    <t>PROYECTOS</t>
  </si>
  <si>
    <t>(1)</t>
  </si>
  <si>
    <t>TOTAL</t>
  </si>
  <si>
    <t>Nuevos Proyectos</t>
  </si>
  <si>
    <t xml:space="preserve">   Inversión Directa</t>
  </si>
  <si>
    <t xml:space="preserve">   Inversión Condicionada</t>
  </si>
  <si>
    <t xml:space="preserve">     Aprobados en 1997</t>
  </si>
  <si>
    <t xml:space="preserve">     Aprobados en 1998</t>
  </si>
  <si>
    <t xml:space="preserve">     Aprobados en 2001</t>
  </si>
  <si>
    <t>Acumulada 2000:  corresponde a la estimación de la inversión financiada de 1997 a 2000.</t>
  </si>
  <si>
    <t>Proyectada:  se refiere a la inversión anual estimada en el PEF para 2001.</t>
  </si>
  <si>
    <t>Acumulada 2001:  se refiere a la estimación ejercida de la inversión financiada de 1997 a 2001 y registrada en el SII.</t>
  </si>
  <si>
    <t>Varias (cierre parcial y otras)</t>
  </si>
  <si>
    <t>Terminado totalmente</t>
  </si>
  <si>
    <t>Construcción</t>
  </si>
  <si>
    <t>Por licitar con cambio de alcance</t>
  </si>
  <si>
    <t>Varias (licitación y construcción)</t>
  </si>
  <si>
    <t>(Millones de Pesos de 2001)</t>
  </si>
  <si>
    <t>Realizada:  corresponde  a la estimación de la inversión efectuada en el año por los particulares y registrada en el Sistema Integral de Información -SII-.</t>
  </si>
  <si>
    <t>Aprobados en Ejercicios Fiscales Anteriores</t>
  </si>
  <si>
    <t xml:space="preserve"> 10  PEP Planta de Nitrógeno</t>
  </si>
  <si>
    <t xml:space="preserve"> 11  PEP Programa Estratégico de Gas</t>
  </si>
  <si>
    <t xml:space="preserve"> 12  PR Salina Cruz</t>
  </si>
  <si>
    <t xml:space="preserve">   1   PEP Burgos</t>
  </si>
  <si>
    <t xml:space="preserve">   2   PEP Cantarell</t>
  </si>
  <si>
    <t xml:space="preserve">   3   PR Cadereyta</t>
  </si>
  <si>
    <t xml:space="preserve">   4   PEP Delta del Grijalva</t>
  </si>
  <si>
    <t xml:space="preserve">   5   PR Madero</t>
  </si>
  <si>
    <t xml:space="preserve">   6   PR Minatitlán</t>
  </si>
  <si>
    <t xml:space="preserve">   7   PR Salamanca</t>
  </si>
  <si>
    <t xml:space="preserve">   8   PR Tula</t>
  </si>
  <si>
    <t xml:space="preserve">   9   PGPB Planta Criogénica II en Cd. Pemex</t>
  </si>
  <si>
    <t>PEF *</t>
  </si>
  <si>
    <t>* Los montos en millones de pesos se convirtieron al tipo de cambio autorizado en el PEF de 2001 por 10.16 pesos por dólar, por lo que las variaciones sólo corresponden a cambios</t>
  </si>
  <si>
    <t xml:space="preserve">  de alcance.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</si>
</sst>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7" fontId="0" fillId="0" borderId="5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7" fontId="0" fillId="0" borderId="3" xfId="0" applyNumberFormat="1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Continuous" vertical="center"/>
    </xf>
    <xf numFmtId="187" fontId="0" fillId="0" borderId="14" xfId="0" applyNumberFormat="1" applyFont="1" applyFill="1" applyBorder="1" applyAlignment="1">
      <alignment horizontal="centerContinuous" vertical="center"/>
    </xf>
    <xf numFmtId="187" fontId="0" fillId="0" borderId="5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Continuous" vertical="center"/>
    </xf>
    <xf numFmtId="187" fontId="0" fillId="0" borderId="5" xfId="0" applyNumberFormat="1" applyFont="1" applyFill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vertical="center"/>
    </xf>
    <xf numFmtId="187" fontId="2" fillId="0" borderId="4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87" fontId="3" fillId="0" borderId="5" xfId="0" applyNumberFormat="1" applyFont="1" applyFill="1" applyBorder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5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2.69140625" style="0" customWidth="1"/>
    <col min="3" max="3" width="32.69140625" style="0" customWidth="1"/>
    <col min="4" max="5" width="10.69140625" style="0" customWidth="1"/>
    <col min="6" max="6" width="10.23046875" style="0" customWidth="1"/>
    <col min="7" max="10" width="10.69140625" style="0" customWidth="1"/>
    <col min="11" max="11" width="10.23046875" style="0" customWidth="1"/>
    <col min="12" max="12" width="0.453125" style="0" customWidth="1"/>
    <col min="13" max="16384" width="11.0703125" style="0" hidden="1" customWidth="1"/>
  </cols>
  <sheetData>
    <row r="1" spans="1:12" s="1" customFormat="1" ht="23.25">
      <c r="A1" s="2"/>
      <c r="B1" s="3" t="s">
        <v>4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1" customFormat="1" ht="23.25">
      <c r="A2" s="2"/>
      <c r="B2" s="3">
        <v>2001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1" customFormat="1" ht="23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s="1" customFormat="1" ht="23.2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s="1" customFormat="1" ht="23.25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23.25">
      <c r="A6" s="2"/>
      <c r="B6" s="3" t="s">
        <v>42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s="1" customFormat="1" ht="23.2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</row>
    <row r="8" spans="1:12" s="1" customFormat="1" ht="23.25">
      <c r="A8" s="23"/>
      <c r="B8" s="24"/>
      <c r="C8" s="24"/>
      <c r="D8" s="25" t="s">
        <v>18</v>
      </c>
      <c r="E8" s="26"/>
      <c r="F8" s="27"/>
      <c r="G8" s="28" t="s">
        <v>20</v>
      </c>
      <c r="H8" s="29"/>
      <c r="I8" s="29"/>
      <c r="J8" s="29"/>
      <c r="K8" s="30"/>
      <c r="L8" s="31"/>
    </row>
    <row r="9" spans="1:12" s="1" customFormat="1" ht="23.25">
      <c r="A9" s="23"/>
      <c r="B9" s="22"/>
      <c r="C9" s="22"/>
      <c r="D9" s="19" t="s">
        <v>57</v>
      </c>
      <c r="E9" s="20"/>
      <c r="F9" s="21"/>
      <c r="G9" s="18">
        <v>2000</v>
      </c>
      <c r="H9" s="17">
        <v>2001</v>
      </c>
      <c r="I9" s="32"/>
      <c r="J9" s="32"/>
      <c r="K9" s="33"/>
      <c r="L9" s="31"/>
    </row>
    <row r="10" spans="1:12" s="1" customFormat="1" ht="23.25">
      <c r="A10" s="31"/>
      <c r="B10" s="22" t="s">
        <v>25</v>
      </c>
      <c r="C10" s="22" t="s">
        <v>24</v>
      </c>
      <c r="D10" s="34"/>
      <c r="E10" s="34"/>
      <c r="F10" s="34" t="s">
        <v>23</v>
      </c>
      <c r="G10" s="34"/>
      <c r="H10" s="34"/>
      <c r="I10" s="34"/>
      <c r="J10" s="16" t="s">
        <v>15</v>
      </c>
      <c r="K10" s="35"/>
      <c r="L10" s="31"/>
    </row>
    <row r="11" spans="1:12" s="1" customFormat="1" ht="23.25">
      <c r="A11" s="31"/>
      <c r="B11" s="22"/>
      <c r="C11" s="22"/>
      <c r="D11" s="36" t="s">
        <v>21</v>
      </c>
      <c r="E11" s="36" t="s">
        <v>22</v>
      </c>
      <c r="F11" s="34" t="s">
        <v>14</v>
      </c>
      <c r="G11" s="34" t="s">
        <v>15</v>
      </c>
      <c r="H11" s="34" t="s">
        <v>16</v>
      </c>
      <c r="I11" s="34" t="s">
        <v>17</v>
      </c>
      <c r="J11" s="34" t="s">
        <v>13</v>
      </c>
      <c r="K11" s="34" t="s">
        <v>14</v>
      </c>
      <c r="L11" s="31"/>
    </row>
    <row r="12" spans="1:12" s="1" customFormat="1" ht="23.25">
      <c r="A12" s="31"/>
      <c r="B12" s="37"/>
      <c r="C12" s="38" t="s">
        <v>26</v>
      </c>
      <c r="D12" s="38" t="s">
        <v>5</v>
      </c>
      <c r="E12" s="38" t="s">
        <v>6</v>
      </c>
      <c r="F12" s="39" t="s">
        <v>7</v>
      </c>
      <c r="G12" s="39" t="s">
        <v>8</v>
      </c>
      <c r="H12" s="39" t="s">
        <v>9</v>
      </c>
      <c r="I12" s="38" t="s">
        <v>10</v>
      </c>
      <c r="J12" s="38" t="s">
        <v>11</v>
      </c>
      <c r="K12" s="38" t="s">
        <v>12</v>
      </c>
      <c r="L12" s="31"/>
    </row>
    <row r="13" spans="1:12" s="1" customFormat="1" ht="23.25">
      <c r="A13" s="15"/>
      <c r="B13" s="6"/>
      <c r="C13" s="6"/>
      <c r="D13" s="41"/>
      <c r="E13" s="46"/>
      <c r="F13" s="46"/>
      <c r="G13" s="46"/>
      <c r="H13" s="46"/>
      <c r="I13" s="9"/>
      <c r="J13" s="9"/>
      <c r="K13" s="9"/>
      <c r="L13" s="4"/>
    </row>
    <row r="14" spans="1:12" s="1" customFormat="1" ht="23.25">
      <c r="A14" s="4"/>
      <c r="B14" s="12" t="s">
        <v>27</v>
      </c>
      <c r="C14" s="7"/>
      <c r="D14" s="49">
        <f>D16+D34</f>
        <v>264730.52464</v>
      </c>
      <c r="E14" s="49">
        <f>E16+E34</f>
        <v>333755.6</v>
      </c>
      <c r="F14" s="49">
        <f>(E14/D14)*100-100</f>
        <v>26.073712298143676</v>
      </c>
      <c r="G14" s="49">
        <f>+G16+G34</f>
        <v>117039.2</v>
      </c>
      <c r="H14" s="49">
        <f>H16+H34</f>
        <v>56868.7</v>
      </c>
      <c r="I14" s="49">
        <f>I16+I34</f>
        <v>45759.9</v>
      </c>
      <c r="J14" s="49">
        <f>J16+J34</f>
        <v>162799.1</v>
      </c>
      <c r="K14" s="49">
        <f>(J14/E14)*100</f>
        <v>48.77793810800479</v>
      </c>
      <c r="L14" s="4"/>
    </row>
    <row r="15" spans="1:12" s="1" customFormat="1" ht="23.25">
      <c r="A15" s="4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4"/>
    </row>
    <row r="16" spans="1:12" s="1" customFormat="1" ht="23.25">
      <c r="A16" s="4"/>
      <c r="B16" s="7" t="s">
        <v>44</v>
      </c>
      <c r="C16" s="7"/>
      <c r="D16" s="10">
        <f>D17+D30</f>
        <v>264730.52464</v>
      </c>
      <c r="E16" s="10">
        <f>E17+E30</f>
        <v>275842.3</v>
      </c>
      <c r="F16" s="50">
        <f aca="true" t="shared" si="0" ref="F16:F23">(E16/D16)*100-100</f>
        <v>4.19739105458676</v>
      </c>
      <c r="G16" s="10">
        <f>G17+G30</f>
        <v>117039.2</v>
      </c>
      <c r="H16" s="10">
        <f>H17+H30</f>
        <v>49646</v>
      </c>
      <c r="I16" s="10">
        <f>I17+I30</f>
        <v>44165.8</v>
      </c>
      <c r="J16" s="10">
        <f>J17+J30</f>
        <v>161205</v>
      </c>
      <c r="K16" s="50">
        <f>(J16/E16)*100</f>
        <v>58.44100052820036</v>
      </c>
      <c r="L16" s="4"/>
    </row>
    <row r="17" spans="1:12" s="1" customFormat="1" ht="23.25">
      <c r="A17" s="4"/>
      <c r="B17" s="47" t="s">
        <v>29</v>
      </c>
      <c r="C17" s="7"/>
      <c r="D17" s="10">
        <f>D18+D22</f>
        <v>254869.53344000003</v>
      </c>
      <c r="E17" s="10">
        <f>E18+E22</f>
        <v>265981.3</v>
      </c>
      <c r="F17" s="50">
        <f t="shared" si="0"/>
        <v>4.359786126659898</v>
      </c>
      <c r="G17" s="10">
        <f>G18+G22</f>
        <v>107178.2</v>
      </c>
      <c r="H17" s="10">
        <f>H18+H22</f>
        <v>49646</v>
      </c>
      <c r="I17" s="10">
        <f>I18+I22</f>
        <v>44165.8</v>
      </c>
      <c r="J17" s="10">
        <f>J18+J22</f>
        <v>151344</v>
      </c>
      <c r="K17" s="50">
        <f aca="true" t="shared" si="1" ref="K17:K37">(J17/E17)*100</f>
        <v>56.90024073120931</v>
      </c>
      <c r="L17" s="4"/>
    </row>
    <row r="18" spans="1:12" s="1" customFormat="1" ht="23.25">
      <c r="A18" s="4"/>
      <c r="B18" s="47" t="s">
        <v>31</v>
      </c>
      <c r="C18" s="7"/>
      <c r="D18" s="10">
        <f>SUM(D19:D21)</f>
        <v>211153.24800000002</v>
      </c>
      <c r="E18" s="10">
        <f>SUM(E19:E21)</f>
        <v>221840.5</v>
      </c>
      <c r="F18" s="50">
        <f t="shared" si="0"/>
        <v>5.06137229771619</v>
      </c>
      <c r="G18" s="10">
        <f>SUM(G19:G21)</f>
        <v>91824.09999999999</v>
      </c>
      <c r="H18" s="10">
        <f>SUM(H19:H21)</f>
        <v>38901.8</v>
      </c>
      <c r="I18" s="10">
        <f>SUM(I19:I21)</f>
        <v>33089</v>
      </c>
      <c r="J18" s="10">
        <f>SUM(J19:J21)</f>
        <v>124913.1</v>
      </c>
      <c r="K18" s="50">
        <f t="shared" si="1"/>
        <v>56.3076174098057</v>
      </c>
      <c r="L18" s="4"/>
    </row>
    <row r="19" spans="1:12" s="1" customFormat="1" ht="23.25">
      <c r="A19" s="4"/>
      <c r="B19" s="47" t="s">
        <v>48</v>
      </c>
      <c r="C19" s="48" t="s">
        <v>37</v>
      </c>
      <c r="D19" s="10">
        <f>(6640.2)*10.16</f>
        <v>67464.432</v>
      </c>
      <c r="E19" s="10">
        <v>71262.3</v>
      </c>
      <c r="F19" s="50">
        <f t="shared" si="0"/>
        <v>5.629437449351087</v>
      </c>
      <c r="G19" s="10">
        <v>19411.8</v>
      </c>
      <c r="H19" s="10">
        <v>8776</v>
      </c>
      <c r="I19" s="10">
        <v>7017.6</v>
      </c>
      <c r="J19" s="10">
        <f>G19+I19</f>
        <v>26429.4</v>
      </c>
      <c r="K19" s="50">
        <f t="shared" si="1"/>
        <v>37.087492264493285</v>
      </c>
      <c r="L19" s="4"/>
    </row>
    <row r="20" spans="1:12" s="1" customFormat="1" ht="23.25">
      <c r="A20" s="4"/>
      <c r="B20" s="47" t="s">
        <v>49</v>
      </c>
      <c r="C20" s="48" t="s">
        <v>37</v>
      </c>
      <c r="D20" s="10">
        <f>(12444.2)*10.16</f>
        <v>126433.07200000001</v>
      </c>
      <c r="E20" s="10">
        <v>132509.7</v>
      </c>
      <c r="F20" s="50">
        <f t="shared" si="0"/>
        <v>4.8062013394723095</v>
      </c>
      <c r="G20" s="10">
        <v>54672.6</v>
      </c>
      <c r="H20" s="10">
        <v>30125.8</v>
      </c>
      <c r="I20" s="10">
        <v>25867.2</v>
      </c>
      <c r="J20" s="10">
        <f>G20+I20</f>
        <v>80539.8</v>
      </c>
      <c r="K20" s="50">
        <f t="shared" si="1"/>
        <v>60.7803051399256</v>
      </c>
      <c r="L20" s="4"/>
    </row>
    <row r="21" spans="1:12" s="1" customFormat="1" ht="23.25">
      <c r="A21" s="4"/>
      <c r="B21" s="47" t="s">
        <v>50</v>
      </c>
      <c r="C21" s="48" t="s">
        <v>38</v>
      </c>
      <c r="D21" s="10">
        <f>(1698.4)*10.16</f>
        <v>17255.744000000002</v>
      </c>
      <c r="E21" s="10">
        <v>18068.5</v>
      </c>
      <c r="F21" s="50">
        <f t="shared" si="0"/>
        <v>4.710060603587991</v>
      </c>
      <c r="G21" s="10">
        <v>17739.7</v>
      </c>
      <c r="H21" s="10">
        <v>0</v>
      </c>
      <c r="I21" s="10">
        <v>204.2</v>
      </c>
      <c r="J21" s="10">
        <f>G21+I21</f>
        <v>17943.9</v>
      </c>
      <c r="K21" s="50">
        <f t="shared" si="1"/>
        <v>99.31040208096965</v>
      </c>
      <c r="L21" s="4"/>
    </row>
    <row r="22" spans="1:12" s="1" customFormat="1" ht="23.25">
      <c r="A22" s="4"/>
      <c r="B22" s="47" t="s">
        <v>32</v>
      </c>
      <c r="C22" s="48"/>
      <c r="D22" s="10">
        <f>SUM(D23:D28)</f>
        <v>43716.28544</v>
      </c>
      <c r="E22" s="10">
        <f>SUM(E23:E28)</f>
        <v>44140.8</v>
      </c>
      <c r="F22" s="50">
        <f t="shared" si="0"/>
        <v>0.9710673167386119</v>
      </c>
      <c r="G22" s="10">
        <f>SUM(G23:G28)</f>
        <v>15354.1</v>
      </c>
      <c r="H22" s="10">
        <f>SUM(H23:H28)</f>
        <v>10744.2</v>
      </c>
      <c r="I22" s="10">
        <f>SUM(I23:I28)</f>
        <v>11076.8</v>
      </c>
      <c r="J22" s="10">
        <f>SUM(J23:J28)</f>
        <v>26430.9</v>
      </c>
      <c r="K22" s="50">
        <f t="shared" si="1"/>
        <v>59.878615702479344</v>
      </c>
      <c r="L22" s="4"/>
    </row>
    <row r="23" spans="1:12" s="1" customFormat="1" ht="23.25">
      <c r="A23" s="4"/>
      <c r="B23" s="47" t="s">
        <v>51</v>
      </c>
      <c r="C23" s="48" t="s">
        <v>37</v>
      </c>
      <c r="D23" s="10">
        <f>(694.9)*10.16</f>
        <v>7060.184</v>
      </c>
      <c r="E23" s="10">
        <v>7472.9</v>
      </c>
      <c r="F23" s="50">
        <f t="shared" si="0"/>
        <v>5.845683341963891</v>
      </c>
      <c r="G23" s="10">
        <v>3207.6</v>
      </c>
      <c r="H23" s="10">
        <v>1634.8</v>
      </c>
      <c r="I23" s="10">
        <v>1466.3</v>
      </c>
      <c r="J23" s="10">
        <f>G23+I23</f>
        <v>4673.9</v>
      </c>
      <c r="K23" s="50">
        <f t="shared" si="1"/>
        <v>62.5446613764402</v>
      </c>
      <c r="L23" s="4"/>
    </row>
    <row r="24" spans="1:12" s="1" customFormat="1" ht="23.25">
      <c r="A24" s="4"/>
      <c r="B24" s="47" t="s">
        <v>52</v>
      </c>
      <c r="C24" s="48" t="s">
        <v>39</v>
      </c>
      <c r="D24" s="10">
        <f>(1643.996)*10.16</f>
        <v>16702.99936</v>
      </c>
      <c r="E24" s="10">
        <v>16703</v>
      </c>
      <c r="F24" s="50"/>
      <c r="G24" s="10">
        <v>9278.5</v>
      </c>
      <c r="H24" s="10">
        <v>5679.4</v>
      </c>
      <c r="I24" s="10">
        <v>6607.7</v>
      </c>
      <c r="J24" s="10">
        <f>G24+I24</f>
        <v>15886.2</v>
      </c>
      <c r="K24" s="50">
        <f t="shared" si="1"/>
        <v>95.10986050410106</v>
      </c>
      <c r="L24" s="4"/>
    </row>
    <row r="25" spans="1:12" s="1" customFormat="1" ht="23.25">
      <c r="A25" s="4"/>
      <c r="B25" s="47" t="s">
        <v>53</v>
      </c>
      <c r="C25" s="48" t="s">
        <v>40</v>
      </c>
      <c r="D25" s="10">
        <f>(1353.49)*10.16</f>
        <v>13751.4584</v>
      </c>
      <c r="E25" s="10">
        <v>13751.5</v>
      </c>
      <c r="F25" s="50"/>
      <c r="G25" s="10">
        <v>0</v>
      </c>
      <c r="H25" s="10">
        <v>825</v>
      </c>
      <c r="I25" s="10">
        <v>0</v>
      </c>
      <c r="J25" s="10">
        <f>+G25+I25</f>
        <v>0</v>
      </c>
      <c r="K25" s="50">
        <f t="shared" si="1"/>
        <v>0</v>
      </c>
      <c r="L25" s="4"/>
    </row>
    <row r="26" spans="1:12" s="1" customFormat="1" ht="23.25">
      <c r="A26" s="4"/>
      <c r="B26" s="47" t="s">
        <v>54</v>
      </c>
      <c r="C26" s="48" t="s">
        <v>39</v>
      </c>
      <c r="D26" s="10">
        <f>(251.998)*10.16</f>
        <v>2560.29968</v>
      </c>
      <c r="E26" s="10">
        <v>2560.3</v>
      </c>
      <c r="F26" s="50"/>
      <c r="G26" s="10">
        <v>662.9</v>
      </c>
      <c r="H26" s="10">
        <v>1485.4</v>
      </c>
      <c r="I26" s="10">
        <v>1775.3</v>
      </c>
      <c r="J26" s="10">
        <f>G26+I26</f>
        <v>2438.2</v>
      </c>
      <c r="K26" s="50">
        <f t="shared" si="1"/>
        <v>95.23102761395148</v>
      </c>
      <c r="L26" s="4"/>
    </row>
    <row r="27" spans="1:12" s="1" customFormat="1" ht="23.25">
      <c r="A27" s="4"/>
      <c r="B27" s="47" t="s">
        <v>55</v>
      </c>
      <c r="C27" s="48" t="s">
        <v>39</v>
      </c>
      <c r="D27" s="10">
        <f>(190)*10.16</f>
        <v>1930.4</v>
      </c>
      <c r="E27" s="10">
        <v>1930.4</v>
      </c>
      <c r="F27" s="50">
        <f>(E27/D27)*100-100</f>
        <v>0</v>
      </c>
      <c r="G27" s="10">
        <v>661.7</v>
      </c>
      <c r="H27" s="10">
        <v>1119.6</v>
      </c>
      <c r="I27" s="10">
        <v>1227.5</v>
      </c>
      <c r="J27" s="10">
        <f>G27+I27</f>
        <v>1889.2</v>
      </c>
      <c r="K27" s="50">
        <f t="shared" si="1"/>
        <v>97.86572731040198</v>
      </c>
      <c r="L27" s="4"/>
    </row>
    <row r="28" spans="1:12" s="1" customFormat="1" ht="23.25">
      <c r="A28" s="4"/>
      <c r="B28" s="47" t="s">
        <v>56</v>
      </c>
      <c r="C28" s="48" t="s">
        <v>38</v>
      </c>
      <c r="D28" s="10">
        <f>(168.4)*10.16</f>
        <v>1710.9440000000002</v>
      </c>
      <c r="E28" s="10">
        <v>1722.7</v>
      </c>
      <c r="F28" s="50">
        <f>(E28/D28)*100-100</f>
        <v>0.6871060654235208</v>
      </c>
      <c r="G28" s="10">
        <v>1543.4</v>
      </c>
      <c r="H28" s="10">
        <v>0</v>
      </c>
      <c r="I28" s="10"/>
      <c r="J28" s="10">
        <f>G28+I28</f>
        <v>1543.4</v>
      </c>
      <c r="K28" s="50">
        <f t="shared" si="1"/>
        <v>89.59191966099728</v>
      </c>
      <c r="L28" s="4"/>
    </row>
    <row r="29" spans="1:12" s="1" customFormat="1" ht="23.25">
      <c r="A29" s="4"/>
      <c r="B29" s="47" t="s">
        <v>30</v>
      </c>
      <c r="C29" s="7"/>
      <c r="D29" s="10">
        <f>D30</f>
        <v>9860.9912</v>
      </c>
      <c r="E29" s="10">
        <f>E30</f>
        <v>9861</v>
      </c>
      <c r="F29" s="50"/>
      <c r="G29" s="10">
        <f>G30</f>
        <v>9861</v>
      </c>
      <c r="H29" s="10"/>
      <c r="I29" s="10"/>
      <c r="J29" s="10">
        <f>J30</f>
        <v>9861</v>
      </c>
      <c r="K29" s="50">
        <f t="shared" si="1"/>
        <v>100</v>
      </c>
      <c r="L29" s="4"/>
    </row>
    <row r="30" spans="1:12" s="1" customFormat="1" ht="23.25">
      <c r="A30" s="4"/>
      <c r="B30" s="47" t="s">
        <v>31</v>
      </c>
      <c r="C30" s="7"/>
      <c r="D30" s="10">
        <f>SUM(D31:D32)</f>
        <v>9860.9912</v>
      </c>
      <c r="E30" s="10">
        <f>SUM(E31:E32)</f>
        <v>9861</v>
      </c>
      <c r="F30" s="50"/>
      <c r="G30" s="10">
        <f>SUM(G31:G32)</f>
        <v>9861</v>
      </c>
      <c r="H30" s="10"/>
      <c r="I30" s="10"/>
      <c r="J30" s="10">
        <f>SUM(J31:J32)</f>
        <v>9861</v>
      </c>
      <c r="K30" s="50">
        <f t="shared" si="1"/>
        <v>100</v>
      </c>
      <c r="L30" s="4"/>
    </row>
    <row r="31" spans="1:12" s="1" customFormat="1" ht="23.25">
      <c r="A31" s="4"/>
      <c r="B31" s="47" t="s">
        <v>45</v>
      </c>
      <c r="C31" s="48" t="s">
        <v>38</v>
      </c>
      <c r="D31" s="10">
        <f>(970.57)*10.16</f>
        <v>9860.9912</v>
      </c>
      <c r="E31" s="10">
        <v>9861</v>
      </c>
      <c r="F31" s="50"/>
      <c r="G31" s="10">
        <v>9861</v>
      </c>
      <c r="H31" s="10"/>
      <c r="I31" s="10"/>
      <c r="J31" s="10">
        <f>G31+I31</f>
        <v>9861</v>
      </c>
      <c r="K31" s="50">
        <f t="shared" si="1"/>
        <v>100</v>
      </c>
      <c r="L31" s="4"/>
    </row>
    <row r="32" spans="1:12" s="1" customFormat="1" ht="23.25">
      <c r="A32" s="4"/>
      <c r="B32" s="47"/>
      <c r="C32" s="7"/>
      <c r="D32" s="10"/>
      <c r="E32" s="10"/>
      <c r="F32" s="50"/>
      <c r="G32" s="10"/>
      <c r="H32" s="10"/>
      <c r="I32" s="10"/>
      <c r="J32" s="10"/>
      <c r="K32" s="50"/>
      <c r="L32" s="4"/>
    </row>
    <row r="33" spans="1:12" s="1" customFormat="1" ht="23.25">
      <c r="A33" s="4"/>
      <c r="B33" s="47" t="s">
        <v>28</v>
      </c>
      <c r="C33" s="7"/>
      <c r="D33" s="10">
        <f>+D34+D39</f>
        <v>0</v>
      </c>
      <c r="E33" s="10">
        <f>E34+E39</f>
        <v>57913.3</v>
      </c>
      <c r="F33" s="50"/>
      <c r="G33" s="10"/>
      <c r="H33" s="10">
        <f>H34+H39</f>
        <v>7222.7</v>
      </c>
      <c r="I33" s="10">
        <f>I34+I39</f>
        <v>1594.1</v>
      </c>
      <c r="J33" s="10">
        <f>J34+J39</f>
        <v>1594.1</v>
      </c>
      <c r="K33" s="50">
        <f t="shared" si="1"/>
        <v>2.752562882792035</v>
      </c>
      <c r="L33" s="4"/>
    </row>
    <row r="34" spans="1:12" s="1" customFormat="1" ht="23.25">
      <c r="A34" s="4"/>
      <c r="B34" s="47" t="s">
        <v>29</v>
      </c>
      <c r="C34" s="7"/>
      <c r="D34" s="10">
        <f>+D35</f>
        <v>0</v>
      </c>
      <c r="E34" s="10">
        <f>E35</f>
        <v>57913.3</v>
      </c>
      <c r="F34" s="50"/>
      <c r="G34" s="10"/>
      <c r="H34" s="10">
        <f>H35</f>
        <v>7222.7</v>
      </c>
      <c r="I34" s="10">
        <f>I35</f>
        <v>1594.1</v>
      </c>
      <c r="J34" s="10">
        <f>J35</f>
        <v>1594.1</v>
      </c>
      <c r="K34" s="50">
        <f t="shared" si="1"/>
        <v>2.752562882792035</v>
      </c>
      <c r="L34" s="4"/>
    </row>
    <row r="35" spans="1:12" s="1" customFormat="1" ht="23.25">
      <c r="A35" s="4"/>
      <c r="B35" s="47" t="s">
        <v>33</v>
      </c>
      <c r="C35" s="7"/>
      <c r="D35" s="10">
        <f>SUM(D36:D37)</f>
        <v>0</v>
      </c>
      <c r="E35" s="10">
        <f>SUM(E36:E37)</f>
        <v>57913.3</v>
      </c>
      <c r="F35" s="50"/>
      <c r="G35" s="10"/>
      <c r="H35" s="10">
        <f>SUM(H36:H37)</f>
        <v>7222.7</v>
      </c>
      <c r="I35" s="10">
        <f>SUM(I36:I37)</f>
        <v>1594.1</v>
      </c>
      <c r="J35" s="10">
        <f>SUM(J36:J37)</f>
        <v>1594.1</v>
      </c>
      <c r="K35" s="50">
        <f t="shared" si="1"/>
        <v>2.752562882792035</v>
      </c>
      <c r="L35" s="4"/>
    </row>
    <row r="36" spans="1:12" s="1" customFormat="1" ht="23.25">
      <c r="A36" s="4"/>
      <c r="B36" s="47" t="s">
        <v>46</v>
      </c>
      <c r="C36" s="48" t="s">
        <v>41</v>
      </c>
      <c r="D36" s="10">
        <v>0</v>
      </c>
      <c r="E36" s="10">
        <v>44200.3</v>
      </c>
      <c r="F36" s="50"/>
      <c r="G36" s="10"/>
      <c r="H36" s="10">
        <v>7222.7</v>
      </c>
      <c r="I36" s="10">
        <v>1594.1</v>
      </c>
      <c r="J36" s="10">
        <f>G36+I36</f>
        <v>1594.1</v>
      </c>
      <c r="K36" s="50">
        <f t="shared" si="1"/>
        <v>3.6065366072175973</v>
      </c>
      <c r="L36" s="4"/>
    </row>
    <row r="37" spans="1:12" s="1" customFormat="1" ht="23.25">
      <c r="A37" s="4"/>
      <c r="B37" s="47" t="s">
        <v>47</v>
      </c>
      <c r="C37" s="48" t="s">
        <v>40</v>
      </c>
      <c r="D37" s="10">
        <v>0</v>
      </c>
      <c r="E37" s="10">
        <v>13713</v>
      </c>
      <c r="F37" s="50"/>
      <c r="G37" s="10"/>
      <c r="H37" s="10">
        <v>0</v>
      </c>
      <c r="I37" s="10">
        <v>0</v>
      </c>
      <c r="J37" s="10">
        <f>+G37+I37</f>
        <v>0</v>
      </c>
      <c r="K37" s="50">
        <f t="shared" si="1"/>
        <v>0</v>
      </c>
      <c r="L37" s="4"/>
    </row>
    <row r="38" spans="1:12" s="1" customFormat="1" ht="23.25">
      <c r="A38" s="4"/>
      <c r="B38" s="47"/>
      <c r="C38" s="7"/>
      <c r="D38" s="10"/>
      <c r="E38" s="10"/>
      <c r="F38" s="10"/>
      <c r="G38" s="10"/>
      <c r="H38" s="10"/>
      <c r="I38" s="10"/>
      <c r="J38" s="10"/>
      <c r="K38" s="10"/>
      <c r="L38" s="4"/>
    </row>
    <row r="39" spans="1:12" s="1" customFormat="1" ht="23.25">
      <c r="A39" s="4"/>
      <c r="B39" s="51" t="s">
        <v>58</v>
      </c>
      <c r="C39" s="7"/>
      <c r="D39" s="10"/>
      <c r="E39" s="10"/>
      <c r="F39" s="10"/>
      <c r="G39" s="10"/>
      <c r="H39" s="10"/>
      <c r="I39" s="10"/>
      <c r="J39" s="10"/>
      <c r="K39" s="10"/>
      <c r="L39" s="4"/>
    </row>
    <row r="40" spans="1:12" s="1" customFormat="1" ht="23.25">
      <c r="A40" s="4"/>
      <c r="B40" s="51" t="s">
        <v>59</v>
      </c>
      <c r="C40" s="7"/>
      <c r="D40" s="10"/>
      <c r="E40" s="10"/>
      <c r="F40" s="10"/>
      <c r="G40" s="10"/>
      <c r="H40" s="10"/>
      <c r="I40" s="10"/>
      <c r="J40" s="10"/>
      <c r="K40" s="10"/>
      <c r="L40" s="4"/>
    </row>
    <row r="41" spans="1:12" s="1" customFormat="1" ht="23.25">
      <c r="A41" s="4"/>
      <c r="B41" s="51" t="s">
        <v>34</v>
      </c>
      <c r="C41" s="7"/>
      <c r="D41" s="10"/>
      <c r="E41" s="10"/>
      <c r="F41" s="10"/>
      <c r="G41" s="10"/>
      <c r="H41" s="10"/>
      <c r="I41" s="10"/>
      <c r="J41" s="10"/>
      <c r="K41" s="10"/>
      <c r="L41" s="4"/>
    </row>
    <row r="42" spans="1:12" s="1" customFormat="1" ht="23.25">
      <c r="A42" s="4"/>
      <c r="B42" s="51" t="s">
        <v>35</v>
      </c>
      <c r="C42" s="7"/>
      <c r="D42" s="10"/>
      <c r="E42" s="10"/>
      <c r="F42" s="10"/>
      <c r="G42" s="10"/>
      <c r="H42" s="10"/>
      <c r="I42" s="10"/>
      <c r="J42" s="10"/>
      <c r="K42" s="10"/>
      <c r="L42" s="4"/>
    </row>
    <row r="43" spans="1:12" s="1" customFormat="1" ht="23.25">
      <c r="A43" s="4"/>
      <c r="B43" s="51" t="s">
        <v>43</v>
      </c>
      <c r="C43" s="7"/>
      <c r="D43" s="10"/>
      <c r="E43" s="10"/>
      <c r="F43" s="10"/>
      <c r="G43" s="10"/>
      <c r="H43" s="10"/>
      <c r="I43" s="10"/>
      <c r="J43" s="10"/>
      <c r="K43" s="10"/>
      <c r="L43" s="4"/>
    </row>
    <row r="44" spans="1:12" s="1" customFormat="1" ht="23.25">
      <c r="A44" s="4"/>
      <c r="B44" s="51" t="s">
        <v>36</v>
      </c>
      <c r="C44" s="7"/>
      <c r="D44" s="10"/>
      <c r="E44" s="10"/>
      <c r="F44" s="10"/>
      <c r="G44" s="10"/>
      <c r="H44" s="10"/>
      <c r="I44" s="10"/>
      <c r="J44" s="10"/>
      <c r="K44" s="10"/>
      <c r="L44" s="4"/>
    </row>
    <row r="45" spans="1:12" s="1" customFormat="1" ht="23.25">
      <c r="A45" s="4"/>
      <c r="B45" s="8"/>
      <c r="C45" s="8"/>
      <c r="D45" s="44"/>
      <c r="E45" s="45"/>
      <c r="F45" s="45"/>
      <c r="G45" s="45"/>
      <c r="H45" s="45"/>
      <c r="I45" s="11"/>
      <c r="J45" s="11"/>
      <c r="K45" s="11"/>
      <c r="L45" s="4"/>
    </row>
    <row r="46" s="1" customFormat="1" ht="23.25"/>
    <row r="91" spans="1:12" ht="23.25">
      <c r="A91" t="s">
        <v>1</v>
      </c>
      <c r="L91" t="s">
        <v>1</v>
      </c>
    </row>
    <row r="65440" spans="1:12" s="1" customFormat="1" ht="23.25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  <c r="K65440" s="4"/>
      <c r="L65440" s="4"/>
    </row>
    <row r="65441" spans="1:12" s="1" customFormat="1" ht="23.25">
      <c r="A65441" s="4"/>
      <c r="B65441" s="4"/>
      <c r="C65441" s="4"/>
      <c r="D65441" s="4"/>
      <c r="E65441" s="4"/>
      <c r="F65441" s="4"/>
      <c r="G65441" s="4"/>
      <c r="H65441" s="4"/>
      <c r="I65441" s="4"/>
      <c r="J65441" s="4"/>
      <c r="K65441" s="5" t="s">
        <v>0</v>
      </c>
      <c r="L65441" s="4"/>
    </row>
    <row r="65442" spans="1:12" s="1" customFormat="1" ht="23.25">
      <c r="A65442" s="23"/>
      <c r="B65442" s="24"/>
      <c r="C65442" s="24"/>
      <c r="D65442" s="25" t="s">
        <v>18</v>
      </c>
      <c r="E65442" s="26"/>
      <c r="F65442" s="27"/>
      <c r="G65442" s="28" t="s">
        <v>20</v>
      </c>
      <c r="H65442" s="29"/>
      <c r="I65442" s="29"/>
      <c r="J65442" s="29"/>
      <c r="K65442" s="30"/>
      <c r="L65442" s="31"/>
    </row>
    <row r="65443" spans="1:12" s="1" customFormat="1" ht="23.25">
      <c r="A65443" s="23"/>
      <c r="B65443" s="22"/>
      <c r="C65443" s="22"/>
      <c r="D65443" s="19" t="s">
        <v>19</v>
      </c>
      <c r="E65443" s="20"/>
      <c r="F65443" s="21"/>
      <c r="G65443" s="18">
        <v>2000</v>
      </c>
      <c r="H65443" s="17">
        <v>2001</v>
      </c>
      <c r="I65443" s="32"/>
      <c r="J65443" s="32"/>
      <c r="K65443" s="33"/>
      <c r="L65443" s="31"/>
    </row>
    <row r="65444" spans="1:12" s="1" customFormat="1" ht="23.25">
      <c r="A65444" s="31"/>
      <c r="B65444" s="22" t="s">
        <v>25</v>
      </c>
      <c r="C65444" s="22" t="s">
        <v>24</v>
      </c>
      <c r="D65444" s="34"/>
      <c r="E65444" s="34"/>
      <c r="F65444" s="34" t="s">
        <v>23</v>
      </c>
      <c r="G65444" s="34"/>
      <c r="H65444" s="34"/>
      <c r="I65444" s="34"/>
      <c r="J65444" s="16" t="s">
        <v>15</v>
      </c>
      <c r="K65444" s="35"/>
      <c r="L65444" s="31"/>
    </row>
    <row r="65445" spans="1:12" s="1" customFormat="1" ht="23.25">
      <c r="A65445" s="31"/>
      <c r="B65445" s="22"/>
      <c r="C65445" s="22"/>
      <c r="D65445" s="36" t="s">
        <v>21</v>
      </c>
      <c r="E65445" s="36" t="s">
        <v>22</v>
      </c>
      <c r="F65445" s="34" t="s">
        <v>14</v>
      </c>
      <c r="G65445" s="34" t="s">
        <v>15</v>
      </c>
      <c r="H65445" s="34" t="s">
        <v>16</v>
      </c>
      <c r="I65445" s="34" t="s">
        <v>17</v>
      </c>
      <c r="J65445" s="34" t="s">
        <v>13</v>
      </c>
      <c r="K65445" s="34" t="s">
        <v>14</v>
      </c>
      <c r="L65445" s="31"/>
    </row>
    <row r="65446" spans="1:12" s="1" customFormat="1" ht="23.25">
      <c r="A65446" s="31"/>
      <c r="B65446" s="37"/>
      <c r="C65446" s="37"/>
      <c r="D65446" s="38" t="s">
        <v>5</v>
      </c>
      <c r="E65446" s="38" t="s">
        <v>6</v>
      </c>
      <c r="F65446" s="39" t="s">
        <v>7</v>
      </c>
      <c r="G65446" s="39" t="s">
        <v>8</v>
      </c>
      <c r="H65446" s="39" t="s">
        <v>9</v>
      </c>
      <c r="I65446" s="38" t="s">
        <v>10</v>
      </c>
      <c r="J65446" s="38" t="s">
        <v>11</v>
      </c>
      <c r="K65446" s="38" t="s">
        <v>12</v>
      </c>
      <c r="L65446" s="31"/>
    </row>
    <row r="65447" spans="1:12" s="1" customFormat="1" ht="23.25">
      <c r="A65447" s="4"/>
      <c r="B65447" s="13"/>
      <c r="C65447" s="13"/>
      <c r="D65447" s="41"/>
      <c r="E65447" s="42"/>
      <c r="F65447" s="42"/>
      <c r="G65447" s="42"/>
      <c r="H65447" s="42"/>
      <c r="I65447" s="10"/>
      <c r="J65447" s="10"/>
      <c r="K65447" s="10"/>
      <c r="L65447" s="4"/>
    </row>
    <row r="65448" spans="1:12" s="1" customFormat="1" ht="23.25">
      <c r="A65448" s="4"/>
      <c r="B65448" s="40"/>
      <c r="C65448" s="40"/>
      <c r="D65448" s="43"/>
      <c r="E65448" s="42"/>
      <c r="F65448" s="42"/>
      <c r="G65448" s="42"/>
      <c r="H65448" s="42"/>
      <c r="I65448" s="10"/>
      <c r="J65448" s="10"/>
      <c r="K65448" s="10"/>
      <c r="L65448" s="4"/>
    </row>
    <row r="65449" spans="1:12" s="1" customFormat="1" ht="23.25">
      <c r="A65449" s="4"/>
      <c r="B65449" s="40"/>
      <c r="C65449" s="40"/>
      <c r="D65449" s="43"/>
      <c r="E65449" s="42"/>
      <c r="F65449" s="42"/>
      <c r="G65449" s="42"/>
      <c r="H65449" s="42"/>
      <c r="I65449" s="10"/>
      <c r="J65449" s="10"/>
      <c r="K65449" s="10"/>
      <c r="L65449" s="4"/>
    </row>
    <row r="65450" spans="1:12" s="1" customFormat="1" ht="23.25">
      <c r="A65450" s="4"/>
      <c r="B65450" s="40"/>
      <c r="C65450" s="40"/>
      <c r="D65450" s="43"/>
      <c r="E65450" s="42"/>
      <c r="F65450" s="42"/>
      <c r="G65450" s="42"/>
      <c r="H65450" s="42"/>
      <c r="I65450" s="10"/>
      <c r="J65450" s="10"/>
      <c r="K65450" s="10"/>
      <c r="L65450" s="4"/>
    </row>
    <row r="65451" spans="1:12" s="1" customFormat="1" ht="23.25">
      <c r="A65451" s="4"/>
      <c r="B65451" s="40"/>
      <c r="C65451" s="40"/>
      <c r="D65451" s="43"/>
      <c r="E65451" s="42"/>
      <c r="F65451" s="42"/>
      <c r="G65451" s="42"/>
      <c r="H65451" s="42"/>
      <c r="I65451" s="10"/>
      <c r="J65451" s="10"/>
      <c r="K65451" s="10"/>
      <c r="L65451" s="4"/>
    </row>
    <row r="65452" spans="1:12" s="1" customFormat="1" ht="23.25">
      <c r="A65452" s="4"/>
      <c r="B65452" s="40"/>
      <c r="C65452" s="40"/>
      <c r="D65452" s="43"/>
      <c r="E65452" s="42"/>
      <c r="F65452" s="42"/>
      <c r="G65452" s="42"/>
      <c r="H65452" s="42"/>
      <c r="I65452" s="10"/>
      <c r="J65452" s="10"/>
      <c r="K65452" s="10"/>
      <c r="L65452" s="4"/>
    </row>
    <row r="65453" spans="1:12" s="1" customFormat="1" ht="23.25">
      <c r="A65453" s="4"/>
      <c r="B65453" s="40"/>
      <c r="C65453" s="40"/>
      <c r="D65453" s="43"/>
      <c r="E65453" s="42"/>
      <c r="F65453" s="42"/>
      <c r="G65453" s="42"/>
      <c r="H65453" s="42"/>
      <c r="I65453" s="10"/>
      <c r="J65453" s="10"/>
      <c r="K65453" s="10"/>
      <c r="L65453" s="4"/>
    </row>
    <row r="65454" spans="1:12" s="1" customFormat="1" ht="23.25">
      <c r="A65454" s="4"/>
      <c r="B65454" s="40"/>
      <c r="C65454" s="40"/>
      <c r="D65454" s="43"/>
      <c r="E65454" s="42"/>
      <c r="F65454" s="42"/>
      <c r="G65454" s="42"/>
      <c r="H65454" s="42"/>
      <c r="I65454" s="10"/>
      <c r="J65454" s="10"/>
      <c r="K65454" s="10"/>
      <c r="L65454" s="4"/>
    </row>
    <row r="65455" spans="1:12" s="1" customFormat="1" ht="23.25">
      <c r="A65455" s="4"/>
      <c r="B65455" s="40"/>
      <c r="C65455" s="40"/>
      <c r="D65455" s="43"/>
      <c r="E65455" s="42"/>
      <c r="F65455" s="42"/>
      <c r="G65455" s="42"/>
      <c r="H65455" s="42"/>
      <c r="I65455" s="10"/>
      <c r="J65455" s="10"/>
      <c r="K65455" s="10"/>
      <c r="L65455" s="4"/>
    </row>
    <row r="65456" spans="1:12" s="1" customFormat="1" ht="23.25">
      <c r="A65456" s="4"/>
      <c r="B65456" s="40"/>
      <c r="C65456" s="40"/>
      <c r="D65456" s="43"/>
      <c r="E65456" s="42"/>
      <c r="F65456" s="42"/>
      <c r="G65456" s="42"/>
      <c r="H65456" s="42"/>
      <c r="I65456" s="10"/>
      <c r="J65456" s="10"/>
      <c r="K65456" s="10"/>
      <c r="L65456" s="4"/>
    </row>
    <row r="65457" spans="1:12" s="1" customFormat="1" ht="23.25">
      <c r="A65457" s="4"/>
      <c r="B65457" s="40"/>
      <c r="C65457" s="40"/>
      <c r="D65457" s="43"/>
      <c r="E65457" s="42"/>
      <c r="F65457" s="42"/>
      <c r="G65457" s="42"/>
      <c r="H65457" s="42"/>
      <c r="I65457" s="10"/>
      <c r="J65457" s="10"/>
      <c r="K65457" s="10"/>
      <c r="L65457" s="4"/>
    </row>
    <row r="65458" spans="1:12" s="1" customFormat="1" ht="23.25">
      <c r="A65458" s="4"/>
      <c r="B65458" s="40"/>
      <c r="C65458" s="40"/>
      <c r="D65458" s="43"/>
      <c r="E65458" s="42"/>
      <c r="F65458" s="42"/>
      <c r="G65458" s="42"/>
      <c r="H65458" s="42"/>
      <c r="I65458" s="10"/>
      <c r="J65458" s="10"/>
      <c r="K65458" s="10"/>
      <c r="L65458" s="4"/>
    </row>
    <row r="65459" spans="1:12" s="1" customFormat="1" ht="23.25">
      <c r="A65459" s="4"/>
      <c r="B65459" s="40"/>
      <c r="C65459" s="40"/>
      <c r="D65459" s="43"/>
      <c r="E65459" s="42"/>
      <c r="F65459" s="42"/>
      <c r="G65459" s="42"/>
      <c r="H65459" s="42"/>
      <c r="I65459" s="10"/>
      <c r="J65459" s="10"/>
      <c r="K65459" s="10"/>
      <c r="L65459" s="4"/>
    </row>
    <row r="65460" spans="1:12" s="1" customFormat="1" ht="23.25">
      <c r="A65460" s="4"/>
      <c r="B65460" s="40"/>
      <c r="C65460" s="40"/>
      <c r="D65460" s="43"/>
      <c r="E65460" s="42"/>
      <c r="F65460" s="42"/>
      <c r="G65460" s="42"/>
      <c r="H65460" s="42"/>
      <c r="I65460" s="10"/>
      <c r="J65460" s="10"/>
      <c r="K65460" s="10"/>
      <c r="L65460" s="4"/>
    </row>
    <row r="65461" spans="1:12" s="1" customFormat="1" ht="23.25">
      <c r="A65461" s="4"/>
      <c r="B65461" s="40"/>
      <c r="C65461" s="40"/>
      <c r="D65461" s="43"/>
      <c r="E65461" s="42"/>
      <c r="F65461" s="42"/>
      <c r="G65461" s="42"/>
      <c r="H65461" s="42"/>
      <c r="I65461" s="10"/>
      <c r="J65461" s="10"/>
      <c r="K65461" s="10"/>
      <c r="L65461" s="4"/>
    </row>
    <row r="65462" spans="1:12" s="1" customFormat="1" ht="23.25">
      <c r="A65462" s="4"/>
      <c r="B65462" s="40"/>
      <c r="C65462" s="40"/>
      <c r="D65462" s="43"/>
      <c r="E65462" s="42"/>
      <c r="F65462" s="42"/>
      <c r="G65462" s="42"/>
      <c r="H65462" s="42"/>
      <c r="I65462" s="10"/>
      <c r="J65462" s="10"/>
      <c r="K65462" s="10"/>
      <c r="L65462" s="4"/>
    </row>
    <row r="65463" spans="1:12" s="1" customFormat="1" ht="23.25">
      <c r="A65463" s="4"/>
      <c r="B65463" s="40"/>
      <c r="C65463" s="40"/>
      <c r="D65463" s="43"/>
      <c r="E65463" s="42"/>
      <c r="F65463" s="42"/>
      <c r="G65463" s="42"/>
      <c r="H65463" s="42"/>
      <c r="I65463" s="10"/>
      <c r="J65463" s="10"/>
      <c r="K65463" s="10"/>
      <c r="L65463" s="4"/>
    </row>
    <row r="65464" spans="1:12" s="1" customFormat="1" ht="23.25">
      <c r="A65464" s="4"/>
      <c r="B65464" s="40"/>
      <c r="C65464" s="40"/>
      <c r="D65464" s="43"/>
      <c r="E65464" s="42"/>
      <c r="F65464" s="42"/>
      <c r="G65464" s="42"/>
      <c r="H65464" s="42"/>
      <c r="I65464" s="10"/>
      <c r="J65464" s="10"/>
      <c r="K65464" s="10"/>
      <c r="L65464" s="4"/>
    </row>
    <row r="65465" spans="1:12" s="1" customFormat="1" ht="23.25">
      <c r="A65465" s="4"/>
      <c r="B65465" s="40"/>
      <c r="C65465" s="40"/>
      <c r="D65465" s="43"/>
      <c r="E65465" s="42"/>
      <c r="F65465" s="42"/>
      <c r="G65465" s="42"/>
      <c r="H65465" s="42"/>
      <c r="I65465" s="10"/>
      <c r="J65465" s="10"/>
      <c r="K65465" s="10"/>
      <c r="L65465" s="4"/>
    </row>
    <row r="65466" spans="1:12" s="1" customFormat="1" ht="23.25">
      <c r="A65466" s="4"/>
      <c r="B65466" s="40"/>
      <c r="C65466" s="40"/>
      <c r="D65466" s="43"/>
      <c r="E65466" s="42"/>
      <c r="F65466" s="42"/>
      <c r="G65466" s="42"/>
      <c r="H65466" s="42"/>
      <c r="I65466" s="10"/>
      <c r="J65466" s="10"/>
      <c r="K65466" s="10"/>
      <c r="L65466" s="4"/>
    </row>
    <row r="65467" spans="1:12" s="1" customFormat="1" ht="23.25">
      <c r="A65467" s="4"/>
      <c r="B65467" s="40"/>
      <c r="C65467" s="40"/>
      <c r="D65467" s="43"/>
      <c r="E65467" s="42"/>
      <c r="F65467" s="42"/>
      <c r="G65467" s="42"/>
      <c r="H65467" s="42"/>
      <c r="I65467" s="10"/>
      <c r="J65467" s="10"/>
      <c r="K65467" s="10"/>
      <c r="L65467" s="4"/>
    </row>
    <row r="65468" spans="1:12" s="1" customFormat="1" ht="23.25">
      <c r="A65468" s="4"/>
      <c r="B65468" s="40"/>
      <c r="C65468" s="40"/>
      <c r="D65468" s="43"/>
      <c r="E65468" s="42"/>
      <c r="F65468" s="42"/>
      <c r="G65468" s="42"/>
      <c r="H65468" s="42"/>
      <c r="I65468" s="10"/>
      <c r="J65468" s="10"/>
      <c r="K65468" s="10"/>
      <c r="L65468" s="4"/>
    </row>
    <row r="65469" spans="1:12" s="1" customFormat="1" ht="23.25">
      <c r="A65469" s="4"/>
      <c r="B65469" s="40"/>
      <c r="C65469" s="40"/>
      <c r="D65469" s="43"/>
      <c r="E65469" s="42"/>
      <c r="F65469" s="42"/>
      <c r="G65469" s="42"/>
      <c r="H65469" s="42"/>
      <c r="I65469" s="10"/>
      <c r="J65469" s="10"/>
      <c r="K65469" s="10"/>
      <c r="L65469" s="4"/>
    </row>
    <row r="65470" spans="1:12" s="1" customFormat="1" ht="23.25">
      <c r="A65470" s="4"/>
      <c r="B65470" s="40"/>
      <c r="C65470" s="40"/>
      <c r="D65470" s="43"/>
      <c r="E65470" s="42"/>
      <c r="F65470" s="42"/>
      <c r="G65470" s="42"/>
      <c r="H65470" s="42"/>
      <c r="I65470" s="10"/>
      <c r="J65470" s="10"/>
      <c r="K65470" s="10"/>
      <c r="L65470" s="4"/>
    </row>
    <row r="65471" spans="1:12" s="1" customFormat="1" ht="23.25">
      <c r="A65471" s="4"/>
      <c r="B65471" s="40"/>
      <c r="C65471" s="40"/>
      <c r="D65471" s="43"/>
      <c r="E65471" s="42"/>
      <c r="F65471" s="42"/>
      <c r="G65471" s="42"/>
      <c r="H65471" s="42"/>
      <c r="I65471" s="10"/>
      <c r="J65471" s="10"/>
      <c r="K65471" s="10"/>
      <c r="L65471" s="4"/>
    </row>
    <row r="65472" spans="1:12" s="1" customFormat="1" ht="23.25">
      <c r="A65472" s="4"/>
      <c r="B65472" s="40"/>
      <c r="C65472" s="40"/>
      <c r="D65472" s="43"/>
      <c r="E65472" s="42"/>
      <c r="F65472" s="42"/>
      <c r="G65472" s="42"/>
      <c r="H65472" s="42"/>
      <c r="I65472" s="10"/>
      <c r="J65472" s="10"/>
      <c r="K65472" s="10"/>
      <c r="L65472" s="4"/>
    </row>
    <row r="65473" spans="1:12" s="1" customFormat="1" ht="23.25">
      <c r="A65473" s="4"/>
      <c r="B65473" s="40"/>
      <c r="C65473" s="40"/>
      <c r="D65473" s="43"/>
      <c r="E65473" s="42"/>
      <c r="F65473" s="42"/>
      <c r="G65473" s="42"/>
      <c r="H65473" s="42"/>
      <c r="I65473" s="10"/>
      <c r="J65473" s="10"/>
      <c r="K65473" s="10"/>
      <c r="L65473" s="4"/>
    </row>
    <row r="65474" spans="1:12" s="1" customFormat="1" ht="23.25">
      <c r="A65474" s="4"/>
      <c r="B65474" s="40"/>
      <c r="C65474" s="40"/>
      <c r="D65474" s="43"/>
      <c r="E65474" s="42"/>
      <c r="F65474" s="42"/>
      <c r="G65474" s="42"/>
      <c r="H65474" s="42"/>
      <c r="I65474" s="10"/>
      <c r="J65474" s="10"/>
      <c r="K65474" s="10"/>
      <c r="L65474" s="4"/>
    </row>
    <row r="65475" spans="1:12" s="1" customFormat="1" ht="23.25">
      <c r="A65475" s="4"/>
      <c r="B65475" s="40"/>
      <c r="C65475" s="40"/>
      <c r="D65475" s="43"/>
      <c r="E65475" s="42"/>
      <c r="F65475" s="42"/>
      <c r="G65475" s="42"/>
      <c r="H65475" s="42"/>
      <c r="I65475" s="10"/>
      <c r="J65475" s="10"/>
      <c r="K65475" s="10"/>
      <c r="L65475" s="4"/>
    </row>
    <row r="65476" spans="1:12" s="1" customFormat="1" ht="23.25">
      <c r="A65476" s="4"/>
      <c r="B65476" s="40"/>
      <c r="C65476" s="40"/>
      <c r="D65476" s="43"/>
      <c r="E65476" s="42"/>
      <c r="F65476" s="42"/>
      <c r="G65476" s="42"/>
      <c r="H65476" s="42"/>
      <c r="I65476" s="10"/>
      <c r="J65476" s="10"/>
      <c r="K65476" s="10"/>
      <c r="L65476" s="4"/>
    </row>
    <row r="65477" spans="1:12" s="1" customFormat="1" ht="23.25">
      <c r="A65477" s="4"/>
      <c r="B65477" s="40"/>
      <c r="C65477" s="40"/>
      <c r="D65477" s="43"/>
      <c r="E65477" s="42"/>
      <c r="F65477" s="42"/>
      <c r="G65477" s="42"/>
      <c r="H65477" s="42"/>
      <c r="I65477" s="10"/>
      <c r="J65477" s="10"/>
      <c r="K65477" s="10"/>
      <c r="L65477" s="4"/>
    </row>
    <row r="65478" spans="1:12" s="1" customFormat="1" ht="23.25">
      <c r="A65478" s="4"/>
      <c r="B65478" s="40"/>
      <c r="C65478" s="40"/>
      <c r="D65478" s="43"/>
      <c r="E65478" s="42"/>
      <c r="F65478" s="42"/>
      <c r="G65478" s="42"/>
      <c r="H65478" s="42"/>
      <c r="I65478" s="10"/>
      <c r="J65478" s="10"/>
      <c r="K65478" s="10"/>
      <c r="L65478" s="4"/>
    </row>
    <row r="65479" spans="1:12" s="1" customFormat="1" ht="23.25">
      <c r="A65479" s="4"/>
      <c r="B65479" s="40"/>
      <c r="C65479" s="40"/>
      <c r="D65479" s="43"/>
      <c r="E65479" s="42"/>
      <c r="F65479" s="42"/>
      <c r="G65479" s="42"/>
      <c r="H65479" s="42"/>
      <c r="I65479" s="10"/>
      <c r="J65479" s="10"/>
      <c r="K65479" s="10"/>
      <c r="L65479" s="4"/>
    </row>
    <row r="65480" spans="1:12" s="1" customFormat="1" ht="23.25">
      <c r="A65480" s="4"/>
      <c r="B65480" s="40"/>
      <c r="C65480" s="40"/>
      <c r="D65480" s="43"/>
      <c r="E65480" s="42"/>
      <c r="F65480" s="42"/>
      <c r="G65480" s="42"/>
      <c r="H65480" s="42"/>
      <c r="I65480" s="10"/>
      <c r="J65480" s="10"/>
      <c r="K65480" s="10"/>
      <c r="L65480" s="4"/>
    </row>
    <row r="65481" spans="1:12" s="1" customFormat="1" ht="23.25">
      <c r="A65481" s="4"/>
      <c r="B65481" s="40"/>
      <c r="C65481" s="40"/>
      <c r="D65481" s="43"/>
      <c r="E65481" s="42"/>
      <c r="F65481" s="42"/>
      <c r="G65481" s="42"/>
      <c r="H65481" s="42"/>
      <c r="I65481" s="10"/>
      <c r="J65481" s="10"/>
      <c r="K65481" s="10"/>
      <c r="L65481" s="4"/>
    </row>
    <row r="65482" spans="1:12" s="1" customFormat="1" ht="23.25">
      <c r="A65482" s="4"/>
      <c r="B65482" s="40"/>
      <c r="C65482" s="40"/>
      <c r="D65482" s="43"/>
      <c r="E65482" s="42"/>
      <c r="F65482" s="42"/>
      <c r="G65482" s="42"/>
      <c r="H65482" s="42"/>
      <c r="I65482" s="10"/>
      <c r="J65482" s="10"/>
      <c r="K65482" s="10"/>
      <c r="L65482" s="4"/>
    </row>
    <row r="65483" spans="1:12" s="1" customFormat="1" ht="23.25">
      <c r="A65483" s="4"/>
      <c r="B65483" s="40"/>
      <c r="C65483" s="40"/>
      <c r="D65483" s="43"/>
      <c r="E65483" s="42"/>
      <c r="F65483" s="42"/>
      <c r="G65483" s="42"/>
      <c r="H65483" s="42"/>
      <c r="I65483" s="10"/>
      <c r="J65483" s="10"/>
      <c r="K65483" s="10"/>
      <c r="L65483" s="4"/>
    </row>
    <row r="65484" spans="1:12" s="1" customFormat="1" ht="23.25">
      <c r="A65484" s="4"/>
      <c r="B65484" s="14"/>
      <c r="C65484" s="14"/>
      <c r="D65484" s="44"/>
      <c r="E65484" s="45"/>
      <c r="F65484" s="45"/>
      <c r="G65484" s="45"/>
      <c r="H65484" s="45"/>
      <c r="I65484" s="11"/>
      <c r="J65484" s="11"/>
      <c r="K65484" s="11"/>
      <c r="L65484" s="4"/>
    </row>
    <row r="65485" spans="1:12" ht="23.25">
      <c r="A65485" s="1" t="s">
        <v>1</v>
      </c>
      <c r="B65485" s="1"/>
      <c r="C65485" s="1"/>
      <c r="D65485" s="1"/>
      <c r="E65485" s="1"/>
      <c r="F65485" s="1"/>
      <c r="G65485" s="1"/>
      <c r="H65485" s="1"/>
      <c r="I65485" s="1"/>
      <c r="J65485" s="1"/>
      <c r="K65485" s="1"/>
      <c r="L65485" s="1" t="s">
        <v>1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2002-05-30T17:06:04Z</cp:lastPrinted>
  <dcterms:created xsi:type="dcterms:W3CDTF">1999-01-27T18:48:21Z</dcterms:created>
  <dcterms:modified xsi:type="dcterms:W3CDTF">2002-06-07T02:59:46Z</dcterms:modified>
  <cp:category/>
  <cp:version/>
  <cp:contentType/>
  <cp:contentStatus/>
</cp:coreProperties>
</file>