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 yWindow="0" windowWidth="12795" windowHeight="12405" activeTab="1"/>
  </bookViews>
  <sheets>
    <sheet name="Portada" sheetId="1" r:id="rId1"/>
    <sheet name="14 E001" sheetId="2" r:id="rId2"/>
    <sheet name="14 E004" sheetId="3" r:id="rId3"/>
    <sheet name="14 S043" sheetId="4" r:id="rId4"/>
  </sheets>
  <definedNames>
    <definedName name="_xlnm.Print_Area" localSheetId="1">'14 E001'!$B$1:$U$35</definedName>
    <definedName name="_xlnm.Print_Area" localSheetId="2">'14 E004'!$B$1:$U$49</definedName>
    <definedName name="_xlnm.Print_Area" localSheetId="3">'14 S043'!$B$1:$U$39</definedName>
    <definedName name="_xlnm.Print_Area" localSheetId="0">Portada!$B$1:$AD$86</definedName>
    <definedName name="_xlnm.Print_Titles" localSheetId="1">'14 E001'!$1:$4</definedName>
    <definedName name="_xlnm.Print_Titles" localSheetId="2">'14 E004'!$1:$4</definedName>
    <definedName name="_xlnm.Print_Titles" localSheetId="3">'14 S043'!$1:$4</definedName>
    <definedName name="_xlnm.Print_Titles" localSheetId="0">Portada!$1:$4</definedName>
  </definedNames>
  <calcPr calcId="145621"/>
</workbook>
</file>

<file path=xl/calcChain.xml><?xml version="1.0" encoding="utf-8"?>
<calcChain xmlns="http://schemas.openxmlformats.org/spreadsheetml/2006/main">
  <c r="U24" i="4" l="1"/>
  <c r="U23" i="4"/>
  <c r="U19" i="4"/>
  <c r="U18" i="4"/>
  <c r="U17" i="4"/>
  <c r="U16" i="4"/>
  <c r="U15" i="4"/>
  <c r="U14" i="4"/>
  <c r="U13" i="4"/>
  <c r="U12" i="4"/>
  <c r="U11" i="4"/>
  <c r="U29" i="3"/>
  <c r="U28" i="3"/>
  <c r="U24" i="3"/>
  <c r="U23" i="3"/>
  <c r="U22" i="3"/>
  <c r="U21" i="3"/>
  <c r="U20" i="3"/>
  <c r="U19" i="3"/>
  <c r="U18" i="3"/>
  <c r="U17" i="3"/>
  <c r="U16" i="3"/>
  <c r="U15" i="3"/>
  <c r="U14" i="3"/>
  <c r="U13" i="3"/>
  <c r="U12" i="3"/>
  <c r="U11" i="3"/>
  <c r="U22" i="2"/>
  <c r="U21" i="2"/>
  <c r="U17" i="2"/>
  <c r="U16" i="2"/>
  <c r="U15" i="2"/>
  <c r="U14" i="2"/>
  <c r="U13" i="2"/>
  <c r="U12" i="2"/>
  <c r="U11" i="2"/>
</calcChain>
</file>

<file path=xl/sharedStrings.xml><?xml version="1.0" encoding="utf-8"?>
<sst xmlns="http://schemas.openxmlformats.org/spreadsheetml/2006/main" count="362" uniqueCount="194">
  <si>
    <t>Avance en los Indicadores de los Programas presupuestarios de la Administración Pública Federal</t>
  </si>
  <si>
    <t xml:space="preserve">    Ejercicio Fiscal 2013</t>
  </si>
  <si>
    <t>Ramo 14
Trabajo y Previsión Social</t>
  </si>
  <si>
    <t>Programas presupuestarios cuya MIR se incluye en el reporte</t>
  </si>
  <si>
    <t xml:space="preserve">E-001 Impartición de justicia laboral
E-004 Capacitación a trabajadores
S-043 Programa de Apoyo al Empleo (PAE)
</t>
  </si>
  <si>
    <t>DATOS DEL PROGRAMA</t>
  </si>
  <si>
    <t>Programa presupuestario</t>
  </si>
  <si>
    <t>E001</t>
  </si>
  <si>
    <t>Impartición de justicia laboral</t>
  </si>
  <si>
    <t>Ramo</t>
  </si>
  <si>
    <t>14</t>
  </si>
  <si>
    <t>Trabajo y Previsión Social</t>
  </si>
  <si>
    <t>Unidad responsable</t>
  </si>
  <si>
    <t>110-Junta Federal de Conciliación y Arbitraje</t>
  </si>
  <si>
    <t>Enfoques transversales</t>
  </si>
  <si>
    <t>Clasificación Funcional</t>
  </si>
  <si>
    <t>Finalidad</t>
  </si>
  <si>
    <t>1 - Gobierno</t>
  </si>
  <si>
    <t>Función</t>
  </si>
  <si>
    <t>2 - Justicia</t>
  </si>
  <si>
    <t>Subfunción</t>
  </si>
  <si>
    <t>1 - Impartición de Justicia</t>
  </si>
  <si>
    <t>Actividad Institucional</t>
  </si>
  <si>
    <t>3 - Impartición y procuración de la justicia laboral</t>
  </si>
  <si>
    <t>RESULTADOS</t>
  </si>
  <si>
    <t>NIVEL</t>
  </si>
  <si>
    <t>OBJETIVOS</t>
  </si>
  <si>
    <t>INDICADORES</t>
  </si>
  <si>
    <t>AVANCE</t>
  </si>
  <si>
    <t>Denominación</t>
  </si>
  <si>
    <t>Método de cálculo</t>
  </si>
  <si>
    <t>Unidad de medida</t>
  </si>
  <si>
    <t>Tipo-Dimensión-Frecuencia</t>
  </si>
  <si>
    <t>Meta anual</t>
  </si>
  <si>
    <t>Realizado al periodo</t>
  </si>
  <si>
    <t>Avance % anual vs Modificada</t>
  </si>
  <si>
    <t>Aprobada</t>
  </si>
  <si>
    <t>Modificada</t>
  </si>
  <si>
    <t>Fin</t>
  </si>
  <si>
    <t>Contribuir a preservar la paz laboral y el equilibrio entre los factores de la producción de competencia federal mediante la instancia que conoce y resuelve los conflictos de trabajo que se susciten entre trabajadores y patrones, sólo entre aquéllos o sólo entre éstos, derivados de las relaciones de trabajo o de hechos íntimamente relacionados con ellas.</t>
  </si>
  <si>
    <r>
      <t>Índice de estallamiento de huelgas</t>
    </r>
    <r>
      <rPr>
        <i/>
        <sz val="10"/>
        <color indexed="30"/>
        <rFont val="Soberana Sans"/>
        <family val="3"/>
      </rPr>
      <t xml:space="preserve">
Indicador Seleccionado</t>
    </r>
  </si>
  <si>
    <t>(Número de huelgas estalladas/Número de emplazamientos a huelga recibidos en el periodo) X 100</t>
  </si>
  <si>
    <t>Porcentaje</t>
  </si>
  <si>
    <t>Estratégico-Eficacia-Trimestral</t>
  </si>
  <si>
    <t>Propósito</t>
  </si>
  <si>
    <t>Las empresas privadas de competencia federal y los organismos descentralizados del Gobierno Federal cuyo régimen laboral se rige por el apartado A del artículo 123 constitucional y los trabajadores a su servicio, cuentan con una instancia para resolver sus diferencias laborales.</t>
  </si>
  <si>
    <r>
      <t>Porcentaje de asuntos individuales y colectivos resueltos respecto de los recibidos.</t>
    </r>
    <r>
      <rPr>
        <i/>
        <sz val="10"/>
        <color indexed="30"/>
        <rFont val="Soberana Sans"/>
        <family val="3"/>
      </rPr>
      <t xml:space="preserve">
Indicador Seleccionado</t>
    </r>
  </si>
  <si>
    <t>(Número de asuntos de individuales y colectivos terminados / Número de asuntos individuales y colectivos recibidos) X 100</t>
  </si>
  <si>
    <t>Estratégico-Eficacia-Mensual</t>
  </si>
  <si>
    <t>Componente</t>
  </si>
  <si>
    <t>A Resoluciones de asuntos individuales emitidas por conciliación, desistimiento, incompetencia, acumulación, caducidad o prescripción y laudos dictados.</t>
  </si>
  <si>
    <r>
      <t>Índice de resolución de los asuntos individuales</t>
    </r>
    <r>
      <rPr>
        <i/>
        <sz val="10"/>
        <color indexed="30"/>
        <rFont val="Soberana Sans"/>
        <family val="3"/>
      </rPr>
      <t xml:space="preserve">
</t>
    </r>
  </si>
  <si>
    <t>(Número de asuntos individuales terminados / Número de demandas recibidas en el periodo) X 100</t>
  </si>
  <si>
    <t/>
  </si>
  <si>
    <t>B Resoluciones de asuntos colectivos emitidas en procedimientos de huelga, emplazamientos a huelga y conflictos colectivos.</t>
  </si>
  <si>
    <r>
      <t>Índice de resolución de los asuntos colectivos</t>
    </r>
    <r>
      <rPr>
        <i/>
        <sz val="10"/>
        <color indexed="30"/>
        <rFont val="Soberana Sans"/>
        <family val="3"/>
      </rPr>
      <t xml:space="preserve">
</t>
    </r>
  </si>
  <si>
    <t>(Número de asuntos colectivos terminados / Número de asuntos colectivos recibidos en el periodo)X100</t>
  </si>
  <si>
    <t>Actividad</t>
  </si>
  <si>
    <t>B 1 Aplicación de los procedimientos establecidos en la Ley Federal del Trabajo para la resolución de los asuntos individuales y colectivos</t>
  </si>
  <si>
    <r>
      <t>Porcentaje de calidad de las resoluciones emitidas de los asuntos individuales</t>
    </r>
    <r>
      <rPr>
        <i/>
        <sz val="10"/>
        <color indexed="30"/>
        <rFont val="Soberana Sans"/>
        <family val="3"/>
      </rPr>
      <t xml:space="preserve">
</t>
    </r>
  </si>
  <si>
    <t>(Número de laudos confirmados y no impugnados/Número de laudos emitidos en el periodo ) X 100</t>
  </si>
  <si>
    <t>Gestión-Eficacia-Mensual</t>
  </si>
  <si>
    <r>
      <t>Porcentaje de conciliación de los asuntos individuales terminados en el periodo</t>
    </r>
    <r>
      <rPr>
        <i/>
        <sz val="10"/>
        <color indexed="30"/>
        <rFont val="Soberana Sans"/>
        <family val="3"/>
      </rPr>
      <t xml:space="preserve">
</t>
    </r>
  </si>
  <si>
    <t>(Sumatoria de los asuntos concluidos por conciliación de las fases de instrucción y dictamen / Número de asuntos individuales terminados ) X 100</t>
  </si>
  <si>
    <r>
      <t>Porcentaje de conciliación de los asuntos colectivos en el periodo</t>
    </r>
    <r>
      <rPr>
        <i/>
        <sz val="10"/>
        <color indexed="30"/>
        <rFont val="Soberana Sans"/>
        <family val="3"/>
      </rPr>
      <t xml:space="preserve">
</t>
    </r>
  </si>
  <si>
    <t>(Sumatoria de los asuntos terminados por conciliación de los asuntos colectivos / Número de asuntos colectivos terminados en el periodo) X 100</t>
  </si>
  <si>
    <t>PRESUPUESTO</t>
  </si>
  <si>
    <t>Ejercicio</t>
  </si>
  <si>
    <t>Avance %</t>
  </si>
  <si>
    <t>Millones de pesos</t>
  </si>
  <si>
    <t>Anual</t>
  </si>
  <si>
    <t>PRESUPUESTO ORIGINAL</t>
  </si>
  <si>
    <t>PRESUPUESTO MODIFICADO</t>
  </si>
  <si>
    <t>Justificación de diferencia de avances con respecto a las metas programadas</t>
  </si>
  <si>
    <t xml:space="preserve">Indicadores con frecuencia de medición con un periodo mayor de tiempo al anual. 
Estos indicadores no registraron información ni justificación, debido a que lo harán de conformidad con la frecuencia de medición con la que programaron sus metas. </t>
  </si>
  <si>
    <r>
      <t xml:space="preserve">Índice de estallamiento de huelgas
</t>
    </r>
    <r>
      <rPr>
        <sz val="10"/>
        <rFont val="Soberana Sans"/>
        <family val="2"/>
      </rPr>
      <t xml:space="preserve"> Causa : La Secretaría del Trabajo y Previsión Social a través de la Junta Federal de Conciliación y Arbitraje, estableció para el 2013, el indicador estratégico Índice de estallamiento de huelgas, cuya dimensión a medir es la eficacia, con respecto al fin que se persigue y que consiste en la preservación de la paz laboral y el equilibrio entre los factores de la producción de competencia federal, el cual presenta un porcentaje de cumplimiento del 180.0% con respecto a lo aprobado, lo cual significó el registro de tan sólo 18 estallamientos de huelga, de 9 192 emplazamientos de huelga recibidos. Este comportamiento se explica principalmente por lo siguiente:    En 2013, se recibieron 9 192 emplazamientos a huelga que representaron 6.9% menos con respecto a los 9 877 presentados en 2012. Se registró el estallamiento de 18 huelgas, una menos que en 2012, que involucraron a 6 376 trabajadores. El índice de estallamiento se sitúa en 0.20%, con lo cual se logra superar la meta aprobada. Efecto: Los beneficios económicos y sociales alcanzados con este indicador de fin, contribuyeron a refrendar el compromiso de la Secretaría del Trabajo y Previsión Social y de la Junta Federal de Conciliación y Arbitraje, en el sentido de generar las condiciones de paz laboral y la conservación de las fuentes de empleo de los trabajadores mexicanos.         Otros Motivos:Es importante señalar que la característica de la meta del indicador es decreciente, ya que el resultado involucra la reducción en el cálculo del porcentaje de cumplimiento, por ello se aplicó la siguiente fórmula: ((Meta Aprobada-Meta Alcanzada) X 100 / Meta Aprobada) + 100.</t>
    </r>
  </si>
  <si>
    <r>
      <t xml:space="preserve">Porcentaje de asuntos individuales y colectivos resueltos respecto de los recibidos.
</t>
    </r>
    <r>
      <rPr>
        <sz val="10"/>
        <rFont val="Soberana Sans"/>
        <family val="2"/>
      </rPr>
      <t xml:space="preserve"> Causa : La Secretaría del Trabajo y Previsión Social a través de la Junta Federal de Conciliación y Arbitraje, para 2013, estableció el indicador estratégico ¿Porcentaje de asuntos individuales y colectivos resueltos respecto de los recibidos¿, que mide la eficacia en la atención a las partes en conflicto y concertar sus intereses a través del diálogo, la conciliación y el arbitraje. Al cierre del año, se alcanzó un resultado de 128.0%, debido a la resolución de 119 507 asuntos, cantidad superior a los 93 388 asuntos recibidos, lo anterior a que se continúa con la atención y resolución de juicios radicados en años anteriores, lo que significó un porcentaje de cumplimiento de 126.8% respecto de la meta aprobada. Este comportamiento se explica principalmente por lo siguiente:    La actuación en la atención de los asuntos de carácter colectivo, estuvo apegada a derecho de las autoridades competentes, privilegiando el diálogo y la conciliación como premisa fundamental para la solución de los conflictos. En 2013, se registró un total de 9 674 asuntos y la resolución de 9 180 juicios, situando el índice de terminación para este tipo de conflictos en 94.9%.    Con respecto a los asuntos individuales, en 2013, se recibieron 83 714 demandas, el índice de resolución fue de 131.8% derivado de la conclusión de 110 327 asuntos, cifra que incluye la atención y resolución de juicios radicados en años anteriores.     Efecto: Con este indicador de propósito se pone de manifiesto que la introducción de procesos y estrategias innovadoras de trabajo, han permitido la resolución de juicios que quedaron pendientes de resolución en periodos anteriores (rezago) y la debida atención a las nuevas demandas, con el objeto de acortar los tiempos de resolución. Otros Motivos:</t>
    </r>
  </si>
  <si>
    <r>
      <t xml:space="preserve">Índice de resolución de los asuntos individuales
</t>
    </r>
    <r>
      <rPr>
        <sz val="10"/>
        <rFont val="Soberana Sans"/>
        <family val="2"/>
      </rPr>
      <t xml:space="preserve"> Causa : Para 2013, la Secretaría del Trabajo y Previsión Social a través de la Junta Federal de Conciliación y Arbitraje, estableció el indicador estratégico Índice de resolución de los asuntos individuales, mediante el cual el Ejecutivo Federal apoya con eficacia en la resolución de los conflictos individuales sometidos a la jurisdicción de las Juntas Especiales. La meta aprobada fue de 100.04%, otorgando al final del ejercicio un porcentaje de resolución de 131.8%, lo que significó un porcentaje de cumplimiento de 131.8% en relación a la meta aprobada, este comportamiento se explica por lo siguiente:    En el periodo comprendido del 1 de enero al 31 de diciembre de 2013 se recibieron 83 714 demandas individuales, el índice de resolución fue de 131.8% derivado de la conclusión de 110 327 asuntos El total de juicios concluidos mencionado anteriormente, se compone de 17.2% (19 005) demandas recibidas y terminadas en el periodo de enero-diciembre de 2013, 59.9% (66 050) juicios radicados de 2012 y años anteriores y 22.9% (25 272) ejecutorias e incidentes que han sido atendidos en el lapso antes referido.     Efecto: Los beneficios económicos y sociales alcanzados con este indicador de componente fué el brindar a los trabajadores y empleadores una atención adecuada a los reclamos sociales de la prestación del servicio público de impartición de justicia laboral, que contribuya al cumplimiento de los objetivos nacionales en la materia, salvaguardando el derecho fundamental de acceso e impartición de justicia que consagra nuestra Carta Magna. Otros Motivos:</t>
    </r>
  </si>
  <si>
    <r>
      <t xml:space="preserve">Índice de resolución de los asuntos colectivos
</t>
    </r>
    <r>
      <rPr>
        <sz val="10"/>
        <rFont val="Soberana Sans"/>
        <family val="2"/>
      </rPr>
      <t xml:space="preserve"> Causa : Para 2013, la Secretaría del Trabajo y Previsión Social a través de la Junta Federal de Conciliación y Arbitraje estableció el indicador de estratégico Índice de resolución de los asuntos colectivos, mediante el cual el Ejecutivo Federal apoya con eficacia en la resolución de los conflictos colectivos sometidos a la jurisdicción del Tribunal. La meta programada fue de 108.3%, otorgando al final del ejercicio un porcentaje de resolución de 94.9%, lo que significó un porcentaje de cumplimiento de 87.6% en relación a la meta aprobada, este comportamiento se explica por lo siguiente:     La atención de asuntos de carácter colectivo estuvo dirigida al mantenimiento del diálogo, la negociación y conciliación, con el objetivo de dar solución en un contexto en el que prevalezca la certeza jurídica. En 2013, se registró un total de 9 674 asuntos, de los cuales 464 fueron conflictos colectivos, 9 192 emplazamientos a huelga y 18 estallamientos. Asimismo, concluyen un total 9 180 (329 conflictos colectivos, 8 838 emplazamientos a huelga y 13 huelgas), el índice de terminación para este tipo de conflictos fue del 91.4%, situación que alude a un comportamiento óptimo, derivada de una baja en la recepción en general de este tipo de asuntos con respecto a lo recibido en el mismo periodo del año pasado y no presentando rezago en la atención de los juicios en trámite. Efecto: Con los beneficios económicos y sociales alcanzados con este indicador de componente es garantizar la continuidad de la paz laboral y dar celeridad y certeza jurídica en los conflictos que tramita la Junta Federal de Conciliación y Arbitraje.           Otros Motivos:</t>
    </r>
  </si>
  <si>
    <r>
      <t xml:space="preserve">Porcentaje de calidad de las resoluciones emitidas de los asuntos individuales
</t>
    </r>
    <r>
      <rPr>
        <sz val="10"/>
        <rFont val="Soberana Sans"/>
        <family val="2"/>
      </rPr>
      <t xml:space="preserve"> Causa : Al mes de diciembre de 2013, se logró una meta de 80.3, la cual comparada con la programada de 79.98, da como resultado un porcentaje de cumplimiento de 100.4 por ciento.      La diferencia obedece al incremento en el número de amparos directos concedidos, que presentan un aumento del 24.7 por ciento en comparación al mes de diciembre del año anterior, mientras que la emisión de laudos observa una disminución de 12.6 por ciento con respecto al mismo periodo. Al mes que se reporta el total de laudos confirmados y no impugnados es de 52,260, alcance que representa el 100.4 por ciento con relación a la meta programada (52,052). Efecto: El crecimiento de amparos directos concedidos, como factor externo, impacta de manera negativa en el cumplimiento de la meta. Otros Motivos:</t>
    </r>
  </si>
  <si>
    <r>
      <t xml:space="preserve">Porcentaje de conciliación de los asuntos individuales terminados en el periodo
</t>
    </r>
    <r>
      <rPr>
        <sz val="10"/>
        <rFont val="Soberana Sans"/>
        <family val="2"/>
      </rPr>
      <t xml:space="preserve"> Causa : La Secretaría del Trabajo y Previsión Social a través de la Junta Federal de Conciliación y Arbitraje estableció para 2013, el indicador de gestión Porcentaje de conciliación de los asuntos individuales terminados en el periodo, actividad que contribuyó con eficacia en los procesos laborales a cargo del Tribunal. Al final del ejercicio fiscal, se logró registrar un 21.7% de conciliación con respecto al total de los asuntos terminados en el periodo, que significó un cumplimiento del 117.5% respecto de la meta aprobada.   Efecto: A partir de la entrada en vigor de las recientes reformas a la Ley Federal del Trabajo, la función conciliatoria se convierte en una prioridad para la conclusión de los juicios individuales. Durante 2013, se logró concluir a través de la conciliación 23 977 asuntos que significó un 21.7% del total de los 110 327 asuntos terminados en el periodo. Es importante mencionar, que a finales del mes de noviembre de 2013, se autorizaron 54 plazas de Funcionario Conciliador, lo cual, ha permitido comenzar con el establecimiento del Servicio Público de Conciliación, en cumplimiento con el artículo Octavo Transitorio del Decreto por el que se reforman, adicionan y derogan diversas disposiciones de la Ley Federal del Trabajo. Otros Motivos:</t>
    </r>
  </si>
  <si>
    <r>
      <t xml:space="preserve">Porcentaje de conciliación de los asuntos colectivos en el periodo
</t>
    </r>
    <r>
      <rPr>
        <sz val="10"/>
        <rFont val="Soberana Sans"/>
        <family val="2"/>
      </rPr>
      <t xml:space="preserve"> Causa : La Secretaría del Trabajo y Previsión Social a través de la Junta Federal de Conciliación y Arbitraje estableció para 2013, el indicador de gestión "Porcentaje de conciliación de los asuntos colectivos terminados en el periodo", actividad que contribuyó con eficacia en los procesos laborales a cargo del Tribunal. Al final del ejercicio fiscal, se logró situar en 59.1% el índice de calidad de las resoluciones emitidas en las Juntas Especiales, lo que representó un cumplimiento  del 90.4% respecto de la meta proyectada. Este comportamiento se explica por lo siguiente:      La función conciliatoria en los asuntos colectivos, ha significado ser parte esencial y prioritaria del día a día en la atención de los diferendos que se presentan, durante el ejercicio fiscal de 2013 se logró concluir a través de la conciliación 5 421 asuntos (117 conflictos colectivos, 5 294 emplazamientos a huelga y 10 huelgas), lo que significó que el 59.0% de los juicios terminados (9 180) concluyen a través de esta vía, la cual es una de las estrategias más relevantes y que permiten dar certeza jurídica a las partes en conflicto. Efecto: Los beneficios económicos y sociales alcanzados con este indicador de actividad, permitieron la identificación de actividades relevantes que dan celeridad y brindan certeza jurídica al procedimiento laboral en beneficio de los usuarios y mejorar las actuales herramientas informáticas, con el objetivo de dar satisfacción, mayor rapidez y cumplir con los preceptos generales de derecho para una justicia pronta y expedita. Otros Motivos:</t>
    </r>
  </si>
  <si>
    <t>E004</t>
  </si>
  <si>
    <t>Capacitación a trabajadores</t>
  </si>
  <si>
    <t>411-Dirección General de Capacitación</t>
  </si>
  <si>
    <t>3 - Desarrollo Económico</t>
  </si>
  <si>
    <t>1 - Asuntos Económicos, Comerciales y Laborales en General</t>
  </si>
  <si>
    <t>2 - Asuntos Laborales Generales</t>
  </si>
  <si>
    <t>4 - Capacitación y productividad</t>
  </si>
  <si>
    <t>Contribuir a que los trabajadores sean capacitados, mediante el cumplimiento de las obligaciones legales en la materia por parte de los patrones.</t>
  </si>
  <si>
    <r>
      <t>Porcentaje de trabajadores cotizantes inscritos en el Instituto Mexicano del Seguro Social integrados al Padrón de Trabajadores Capacitados</t>
    </r>
    <r>
      <rPr>
        <i/>
        <sz val="10"/>
        <color indexed="30"/>
        <rFont val="Soberana Sans"/>
        <family val="3"/>
      </rPr>
      <t xml:space="preserve">
</t>
    </r>
  </si>
  <si>
    <t>(Número de trabajadores capacitados únicos incorporados en el padrón / Número de trabajadores inscritos en el Instituto Mexicano del Seguro Social) * 100</t>
  </si>
  <si>
    <t>Estratégico-Eficacia-Anual</t>
  </si>
  <si>
    <t>Las empresas cumplen con la normatividad laboral en materia de capacitación y adiestramiento de los trabajadores.</t>
  </si>
  <si>
    <r>
      <t>Porcentaje de patrones inscritos en el Instituto Mexicano del Seguro Social que registraron sus obligaciones legales en materia de capacitación y adiestramiento ante la Secretaría del Trabajo y Previsión Social.</t>
    </r>
    <r>
      <rPr>
        <i/>
        <sz val="10"/>
        <color indexed="30"/>
        <rFont val="Soberana Sans"/>
        <family val="3"/>
      </rPr>
      <t xml:space="preserve">
</t>
    </r>
  </si>
  <si>
    <t>(Número de patrones que registraron sus obligaciones legales en materia de capacitación ante la Secretaría del Trabajo y Previsión Social / Número de patrones registrados en el Instituto Mexicano del Seguro Social) *100</t>
  </si>
  <si>
    <t>A Cursos de capacitación impartidos</t>
  </si>
  <si>
    <r>
      <t>Porcentaje de cursos impartidos</t>
    </r>
    <r>
      <rPr>
        <i/>
        <sz val="10"/>
        <color indexed="30"/>
        <rFont val="Soberana Sans"/>
        <family val="3"/>
      </rPr>
      <t xml:space="preserve">
</t>
    </r>
  </si>
  <si>
    <t>(Número de cursos impartidos/Número de cursos programados) x 100</t>
  </si>
  <si>
    <t>Gestión-Eficacia-Semestral</t>
  </si>
  <si>
    <t>B Listas de constancias de habilidades laborales registradas</t>
  </si>
  <si>
    <r>
      <t>Porcentaje de Listas de constancias de habilidades laborales</t>
    </r>
    <r>
      <rPr>
        <i/>
        <sz val="10"/>
        <color indexed="30"/>
        <rFont val="Soberana Sans"/>
        <family val="3"/>
      </rPr>
      <t xml:space="preserve">
Indicador Seleccionado</t>
    </r>
  </si>
  <si>
    <t>(Número de listas de constancias de habilidades laborales registradas/ Número de listas de constancias de habilidades laborales programadas)*100</t>
  </si>
  <si>
    <t>C Acciones realizadas para el desarrollo de capacidades de Innovación Laboral y de Vinculación Educación-Empresa que promueven la competitividad</t>
  </si>
  <si>
    <r>
      <t>Porcentaje de empresas atendidas</t>
    </r>
    <r>
      <rPr>
        <i/>
        <sz val="10"/>
        <color indexed="30"/>
        <rFont val="Soberana Sans"/>
        <family val="3"/>
      </rPr>
      <t xml:space="preserve">
</t>
    </r>
  </si>
  <si>
    <t xml:space="preserve">EA = [(Número de empresas atendidas durante t/Número de empresas atendidas durante t-1)]*100; donde t es el año actual y t-1 el año previo </t>
  </si>
  <si>
    <t>A 1 Difusión de la oferta de capacitación para la impartición de cursos</t>
  </si>
  <si>
    <r>
      <t>Porcentaje de eventos de difusión</t>
    </r>
    <r>
      <rPr>
        <i/>
        <sz val="10"/>
        <color indexed="30"/>
        <rFont val="Soberana Sans"/>
        <family val="3"/>
      </rPr>
      <t xml:space="preserve">
</t>
    </r>
  </si>
  <si>
    <t>(Número de eventos de difusión realizados/Número de eventos de difusión programados) x 100</t>
  </si>
  <si>
    <t>Gestión-Eficacia-Trimestral</t>
  </si>
  <si>
    <t>A 2 Materiales para la capacitación elaborados y validados</t>
  </si>
  <si>
    <r>
      <t>Porcentaje de elaboración y validación de materiales de capacitación</t>
    </r>
    <r>
      <rPr>
        <i/>
        <sz val="10"/>
        <color indexed="30"/>
        <rFont val="Soberana Sans"/>
        <family val="3"/>
      </rPr>
      <t xml:space="preserve">
</t>
    </r>
  </si>
  <si>
    <t>(Número de materiales elaborados y validados/Número de materiales programados) x 100</t>
  </si>
  <si>
    <t>N/A</t>
  </si>
  <si>
    <t>B 3 Solicitudes de modificaciones a la información registrada por los Agentes Capacitadores Externos</t>
  </si>
  <si>
    <r>
      <t>Porcentaje de solicitudes de modificaciones a la información registrada por los agentes capacitadores externos</t>
    </r>
    <r>
      <rPr>
        <i/>
        <sz val="10"/>
        <color indexed="30"/>
        <rFont val="Soberana Sans"/>
        <family val="3"/>
      </rPr>
      <t xml:space="preserve">
</t>
    </r>
  </si>
  <si>
    <t>(Número de solicitudes de modificación aprobadas y registradas  / Número de solicitudes de modificación programadas)x100</t>
  </si>
  <si>
    <t>B 4 Supervisión de agentes capacitadores externos registrados y autorizados por la Secretaría del Trabajo y Previsión Social.</t>
  </si>
  <si>
    <r>
      <t>Porcentaje de Supervisiones de Agentes Capacitadores Externos realizadas por mes.</t>
    </r>
    <r>
      <rPr>
        <i/>
        <sz val="10"/>
        <color indexed="30"/>
        <rFont val="Soberana Sans"/>
        <family val="3"/>
      </rPr>
      <t xml:space="preserve">
</t>
    </r>
  </si>
  <si>
    <t>(Número de supervisiones realizadas por mes/Número de supervisiones programadas por mes) X 100</t>
  </si>
  <si>
    <t>B 5 Agentes capacitadores externos autorizados y registrados ante la STPS</t>
  </si>
  <si>
    <r>
      <t>Porcentaje de Agentes capacitadores externos</t>
    </r>
    <r>
      <rPr>
        <i/>
        <sz val="10"/>
        <color indexed="30"/>
        <rFont val="Soberana Sans"/>
        <family val="3"/>
      </rPr>
      <t xml:space="preserve">
</t>
    </r>
  </si>
  <si>
    <t>(Número de agentes capacitadores externos registrados / Número de agentes capacitadores externos programados)*100</t>
  </si>
  <si>
    <t>C 6 Promoción de las Acciones en materia de Vinculación Educación Empresa.</t>
  </si>
  <si>
    <r>
      <t>Porcentaje de instituciones privadas en las que se promovieron las acciones de vinculación educación empresa.</t>
    </r>
    <r>
      <rPr>
        <i/>
        <sz val="10"/>
        <color indexed="30"/>
        <rFont val="Soberana Sans"/>
        <family val="3"/>
      </rPr>
      <t xml:space="preserve">
</t>
    </r>
  </si>
  <si>
    <t>(Número de instituciones privadas en las que se promovieron las acciones de vinculación educación empresa / Número de instituciones privadas programadas en las que se promovieron las acciones de vinculación educación empresa)*100</t>
  </si>
  <si>
    <t>C 7 Promoción de herramientas para la vinculación educación-empresa e innovación laboral</t>
  </si>
  <si>
    <r>
      <t>Porcentaje de documentos difundidos para la innovación en el trabajo y la vinculación educación-empresa</t>
    </r>
    <r>
      <rPr>
        <i/>
        <sz val="10"/>
        <color indexed="30"/>
        <rFont val="Soberana Sans"/>
        <family val="3"/>
      </rPr>
      <t xml:space="preserve">
</t>
    </r>
  </si>
  <si>
    <t xml:space="preserve">[(Número de documentos difundidos durante t/Número de documentos difundidos durante t-1)]*100; donde t es el año actual y t-1 el año previo </t>
  </si>
  <si>
    <t>C 8 Reconocimiento a prácticas de vinculación educación-empresa e innovación laboral</t>
  </si>
  <si>
    <r>
      <t>Porcentaje de prácticas registradas</t>
    </r>
    <r>
      <rPr>
        <i/>
        <sz val="10"/>
        <color indexed="30"/>
        <rFont val="Soberana Sans"/>
        <family val="3"/>
      </rPr>
      <t xml:space="preserve">
</t>
    </r>
  </si>
  <si>
    <t>[(Número de prácticas registradas durante t/Número de prácticas registradas durante t-1])*100; donde t es el año actual y t-1 el año previo</t>
  </si>
  <si>
    <t>Gestión-Eficacia-Anual</t>
  </si>
  <si>
    <t>C 9 Consultas realizadas al banco de Buenas Prácticas</t>
  </si>
  <si>
    <r>
      <t>Porcentaje de consultas realizadas</t>
    </r>
    <r>
      <rPr>
        <i/>
        <sz val="10"/>
        <color indexed="30"/>
        <rFont val="Soberana Sans"/>
        <family val="3"/>
      </rPr>
      <t xml:space="preserve">
</t>
    </r>
  </si>
  <si>
    <t>[(Número de consultas realizadas durante t/Número de consultas realizadas durante t-1)]*100; donde t es el año actual y t-1 el año previo</t>
  </si>
  <si>
    <r>
      <t xml:space="preserve">Porcentaje de trabajadores cotizantes inscritos en el Instituto Mexicano del Seguro Social integrados al Padrón de Trabajadores Capacitados
</t>
    </r>
    <r>
      <rPr>
        <sz val="10"/>
        <rFont val="Soberana Sans"/>
        <family val="2"/>
      </rPr>
      <t xml:space="preserve"> Causa : La Secretaría del Trabajo y Previsión Social a través de la Dirección General de Capacitación estableció para 2013 el indicador estratégico Porcentaje de trabajadores cotizantes inscritos en el Instituto Mexicano del Seguro Social integrados al Padrón de Trabajadores Capacitados, cuya dimensión a medir es la eficacia en la capacitación de los trabajadores por parte de las empresas mediante la presentación de las listas de constancias de competencias o de habilidades laborales, y que son integrados en el Padrón de Trabajadores Capacitados.  Al cierre del año la meta alcanzada fue de 1 116 481 trabajadores capacitados, cifra que representa un cumplimiento del 116.1% con relación a la meta modificada de 961 927 trabajadores inscritos en el Padrón.  Este comportamiento se explica, toda vez que el sector productivo nacional pudo haber presentado una lista por establecimiento en lugar de una lista por empresa.    Efecto: Los beneficios económicos y sociales alcanzados con este indicador de fin, contribuyeron a lo siguiente:   El 93 por ciento de los patrones han optado por presentar sus listas de constancias de habilidades laborales vía Internet, disminuyendo los recursos económicos, materiales, de tiempo, entre otros invertidos para dar cumplimiento a sus obligaciones legales en la materia.   Lo anterior, da cuenta de la aceptación que ha tenido en el sector productivo nacional, el sistema informático a través del cual se puede realizar la presentación de dichas listas de constancias por medio de Internet, disfrutando de los beneficios y comodidades que ofrece el uso de medios electrónicos para la realización de trámites gubernamentales.   ¿  Otros Motivos:</t>
    </r>
  </si>
  <si>
    <r>
      <t xml:space="preserve">Porcentaje de patrones inscritos en el Instituto Mexicano del Seguro Social que registraron sus obligaciones legales en materia de capacitación y adiestramiento ante la Secretaría del Trabajo y Previsión Social.
</t>
    </r>
    <r>
      <rPr>
        <sz val="10"/>
        <rFont val="Soberana Sans"/>
        <family val="2"/>
      </rPr>
      <t xml:space="preserve"> Causa : La meta programada fue de 10 000 centros de trabajo, al cierre del año la meta alcanzada fue de 9 924 centros de trabajo registrados, lo que significó un porcentaje de cumplimiento de 99.2 por ciento con respecto de la meta aprobada. Este comportamiento se explica principalmente por lo siguiente:   El resultado de la meta muestra el comportamiento de los centros de trabajo en el cumplimiento de sus obligaciones legales de capacitación y adiestramiento de sus trabajadores. Sin embargo, se percibe que existen centros de trabajo que pudieron haber registrado sus Listas de Constancias de Competencias o de Habilidades Laborales con registro patronal único del IMSS.    Efecto: Que los patrones respeten el derecho de los trabajadores a ser capacitados contribuyendo con ello a contar con trabajadores más productivos en el desempeño de sus funciones y que las empresas sean más competitivas. Otros Motivos:</t>
    </r>
  </si>
  <si>
    <r>
      <t xml:space="preserve">Porcentaje de cursos impartidos
</t>
    </r>
    <r>
      <rPr>
        <sz val="10"/>
        <rFont val="Soberana Sans"/>
        <family val="2"/>
      </rPr>
      <t xml:space="preserve"> Causa : Al mes de diciembre de 2013, se logró una meta de 15.72, la cual comparada con la programada de 16.67, da como resultado un porcentaje de cumplimiento de 94.30 por ciento.      La diferencia obedece al comportamiento de la demanda registrada para el desarrollo de los cursos, los cuales están sujetos a solicitudes de los centros de trabajo y que pueden no ser aperturados por ser considerados obsoletos, como fueron los dados de baja a raíz de las modificaciones aplicadas a la Ley General para la Igualdad entre Mujeres y Hombres (LGIMH) y la Reforma a la Ley Federal del Trabajo. Efecto: Formación de instructores internos que apoyarán las acciones de capacitación de manera interna y externa. Otros Motivos:</t>
    </r>
  </si>
  <si>
    <r>
      <t xml:space="preserve">Porcentaje de Listas de constancias de habilidades laborales
</t>
    </r>
    <r>
      <rPr>
        <sz val="10"/>
        <rFont val="Soberana Sans"/>
        <family val="2"/>
      </rPr>
      <t xml:space="preserve"> Causa : La meta programada fue 21 000 Listas, otorgando al final del ejercicio 29 487 Listas registradas,  lo que significó un porcentaje de cumplimiento de 140.4 por ciento en relación a la meta aprobada, este comportamiento se explica por lo siguiente:   El comportamiento positivo se puede deber a que los patrones presentaron una lista de constancias de competencias o de habilidades laborales por establecimiento, en lugar de una lista por empresa.   De las 29 487 listas de constancias de competencias o de habilidades labores, 2 157 se atendieron en ventanilla y 27 330 fueron vía Internet. Efecto: Se impulsaron acciones de promoción para que las empresas brinden capacitación a sus trabajadores, mediante materiales de difusión que fueron distribuidos en diferentes eventos en los que participó el sector productivo nacional, así como con la celebración de sesiones informativas cuyo objetivo fue asesorar y orientar a los patrones, sobre los criterios, requisitos y formatos que debieran realizar para acreditar su cumplimiento ante una posible visita por parte de la autoridad laboral. Otros Motivos:</t>
    </r>
  </si>
  <si>
    <r>
      <t xml:space="preserve">Porcentaje de empresas atendidas
</t>
    </r>
    <r>
      <rPr>
        <sz val="10"/>
        <rFont val="Soberana Sans"/>
        <family val="2"/>
      </rPr>
      <t xml:space="preserve"> Causa : Al cierre del ejercicio 2013 la meta alcanzada fue de 523 empresas, lo que significó que no se presentó desviación alguna en el cumplimiento de la meta alcanzada con respecto a la meta modificada. Efecto: Poner a disposición del público en general información que sea un referente para que otras empresas u organizaciones productivas a nivel local, estatal o regional perfeccionen y enriquezcan sus estrategias de recursos humanos y de gestión del conocimiento.    Contar con un medio para identificar y difundir experiencias innovadoras de trabajadoras y trabajadores que han contribuido a incrementar la productividad laboral, así como a mejorar las condiciones de trabajo y de inclusión laboral de la fuerza de trabajo.    Promover modelos de gestión de la innovación y del conocimiento que agreguen valor al factor trabajo y a las organizaciones productivas para extender su aplicación.    Estimular la participación del personal en el desarrollo de proyectos de innovación que aporten valor a su actividad y a su cultura organizacional.    Fomentar mejores relaciones entre los factores de la producción que privilegien la creación de entornos y prácticas tendientes a la innovación, con el fin de contribuir al incremento de la productividad y competitividad laboral. Otros Motivos:</t>
    </r>
  </si>
  <si>
    <r>
      <t xml:space="preserve">Porcentaje de eventos de difusión
</t>
    </r>
    <r>
      <rPr>
        <sz val="10"/>
        <rFont val="Soberana Sans"/>
        <family val="2"/>
      </rPr>
      <t xml:space="preserve"> Causa : Con una meta aprobada de 52 eventos, se logró alcanzar al cierre del año lla realización de 86 eventos de difusión, lo que significó un cumplimiento del 165.6 por ciento con respecto a la meta aprobada. Este comportamiento se explica por lo siguiente:   Se realizaron 86 de las 52 eventos programados, de los cuales 37 corresponden al programa de Agentes Multiplicadores y 49 al programa de Capacitación a Distancia para Trabajadores. Efecto: Se refleja en el conocimiento por parte de los sectores productivos respecto a los apoyos y servicios que brinda la Dirección General de Capacitación, para la organización y operación de sus procesos de capacitación que inciden en el desarrollo de capacidades laborales, así como en la calidad y la productividad laboral, y competitividad empresarial.   Se refleja en un incremento en la atención a la demanda de empresas y trabajadores, Cámaras empresariales e instituciones públicas y/o privadas, destacando mayor dinamismo de capacitación en línea en el sector manufacturero y en servicios, en el rubro de asesorías, principalmente.  En este sentido, se aperturaron grupos con mayor número de usuarios para atender las solicitudes extraordinarias, debido a la participación en eventos de difusión, tales como el de FIDALEX, donde la STPS participó como socio estratégico. Otros Motivos:</t>
    </r>
  </si>
  <si>
    <r>
      <t xml:space="preserve">Porcentaje de elaboración y validación de materiales de capacitación
</t>
    </r>
    <r>
      <rPr>
        <sz val="10"/>
        <rFont val="Soberana Sans"/>
        <family val="2"/>
      </rPr>
      <t xml:space="preserve"> Causa : La meta programada fue 3 materiales elaborados y validados; al cierre del año la meta alcanzada fue de 3, lo que significó un cumplimiento del 100.0 por ciento con respecto a la meta aprobada. Este comportamiento se explica por lo siguiente:   Durante el período se llevó a cabo la elaboración y validación de  3 cursos en línea con base en el Modelo Tecnopedagógico del PROCADIST y están basados en los contenidos de las Normas Oficiales Mexicanas en materia de seguridad y salud en el trabajo, los cursos e-learning  realizados corresponden a las siguientes temáticas :    NOM-012-STPS-2012. ¿Condiciones de seguridad y salud en los centros de trabajo donde se manejen fuentes de radiación ionizante¿.   NOM-029-stps-2011. ¿Mantenimiento de instalaciones eléctricas en los centros de trabajo¿.   NOM-028-stps-2012. ¿Sistema para la administración del trabajo-seguridad en los procesos y equipos críticos de sustancias químicas peligrosas¿.    Efecto: Se refleja en un beneficio importante es el costo beneficio de utilizar estos cursos en las empresas, mediante la capacitación a distancia de la STPS, ya que las empresas obtienen el servicio gratuito, representando un ahorro económico significativo en la administración de la capacitación en línea; así como un ahorro directo en utilizar la plataforma tecnológica LMS, la asesoría técnica, administración de usuarios y el servicio de tutoría de la STPS.   Señalando que los 49 cursos del PROCADIST están reconocidos para acreditar las 40 hrs. de los servidores públicos sujetos a la ley del Servicio Profesional de Carrera;  y 339 cursos del catálogo del PROCADIST tienen reconocimiento para la acreditación de primaria y secundaria, a través del modelo INEA-CONEVyT.    Otros Motivos:</t>
    </r>
  </si>
  <si>
    <r>
      <t xml:space="preserve">Porcentaje de solicitudes de modificaciones a la información registrada por los agentes capacitadores externos
</t>
    </r>
    <r>
      <rPr>
        <sz val="10"/>
        <rFont val="Soberana Sans"/>
        <family val="2"/>
      </rPr>
      <t xml:space="preserve"> Causa : La meta aprobada fue 2 300 solicitudes de modificación a la información; al cierre del año la meta alcanzada fue de 3 793 solicitudes de modificación realizadas por los agentes capacitadores externos, lo que significó un cumplimiento de 117.6 por ciento con respecto de la meta aprobada. Este comportamiento se explica por lo siguiente:   Durante el período se atendieron 3 793 modificaciones a registros ya autorizados de agentes capacitadores externos, de los cuales 713 se realizaron en el módulo de registro y, 3 080 en las delegaciones federales del trabajo. Con lo anterior los Agentes Capacitadores Externos mantienen actualizada la información de sus servicios. Efecto: Se logra vincular de manera general la oferta de cursos de capacitación en el mercado ofrecidos por los agentes capacitadores externos, con la necesidad de los patrones para brindar la capacitación en diversos temas, a sus trabajadores. Otros Motivos:</t>
    </r>
  </si>
  <si>
    <r>
      <t xml:space="preserve">Porcentaje de Supervisiones de Agentes Capacitadores Externos realizadas por mes.
</t>
    </r>
    <r>
      <rPr>
        <sz val="10"/>
        <rFont val="Soberana Sans"/>
        <family val="2"/>
      </rPr>
      <t xml:space="preserve"> Causa : La meta programada fue 60 supervisiones; al cierre del año la meta alcanzada fue de 145 supervisiones, lo que significó un cumplimiento del 241.7 por ciento con respecto a la meta aprobada. Este comportamiento se explica por lo siguiente:   Durante período se realizaron 145 supervisiones dirigidas a instructores independientes o entidades instructoras, cuyos registros corresponden a domicilios ubicados en diversas entidades federativas y delegaciones políticas del Distrito Federal, solicitándoles determinada información. El denominador alcanzado, se debe a que se toman como supervisiones, las que propiamente por el contenido de la información ameriten considerarse como satisfactorias, así como la información que no reúna las características solicitadas en el oficio de requerimiento enviado a los instructores independientes o entidades instructoras; o bien, las solicitudes de agentes capacitadores externos para cancelar el registro otorgado por la STPS. Efecto: Se reflejan en el sentido de que a través de las supervisiones a los agentes capacitadores externos se constate su correcto desempeño, el cual incidirá en una mejor prestación de los servicios de capacitación y adiestramiento a los trabajadores del aparato productivo. Este comportamiento se explica por lo siguiente:   Mejores procesos de capacitación y adiestramiento, incidirán directamente en esquemas que incrementen los índices de productividad de los bienes y servicios generados por las empresas del sector productivo, lo que se reflejará en una mayor competitividad de los mismos, ya que contaran con mejores estándares de calidad, para ser más competitivos en mercados nacionales e internacionales.   Con la capacitación y adiestramiento, los trabajadores incrementaran el acervo de conocimientos para desempeñar actividades laborales que precisen de nuevos métodos de trabajo, y que en lo personal, en el corto o mediano plazo le permitan contar con una mejor retribución económica, a fin de elevar el nivel de calidad de vida de él y su familia. Otros Motivos:</t>
    </r>
  </si>
  <si>
    <r>
      <t xml:space="preserve">Porcentaje de Agentes capacitadores externos
</t>
    </r>
    <r>
      <rPr>
        <sz val="10"/>
        <rFont val="Soberana Sans"/>
        <family val="2"/>
      </rPr>
      <t xml:space="preserve"> Causa : La meta programada fue 7 000 agentes capacitadores externos; al cierre del año la meta alcanzada fue de 9 758 agentes capacitadores externos registrados, lo que significó un cumplimiento de 124.8 por ciento en relación a  la meta aprobada. Este comportamiento se explica por lo siguiente:   Durante el período de los  9 758 agentes capacitadores externos registrados, 1 416 son instituciones, escuelas u organismos de capacitación (1 110 se registraron en las Delegaciones Federales del Trabajo y 306 en el módulo de registro de la Dirección General de Capacitación), por su parte 8 342 son instructores independientes, de los cuales 7 323 se registraron en las Delegaciones Federales del Trabajo y 1 019 en el módulo de registro de la DGC. Efecto: Permitieron incrementar la oferta de cursos que pueden  contratar las empresas en apoyo a las acciones de capacitación que desarrollan para sus trabajadores, mediante la consulta vía Internet del directorio de agentes capacitadores externos publicado en el portal de la STPS. Otros Motivos:</t>
    </r>
  </si>
  <si>
    <r>
      <t xml:space="preserve">Porcentaje de instituciones privadas en las que se promovieron las acciones de vinculación educación empresa.
</t>
    </r>
    <r>
      <rPr>
        <sz val="10"/>
        <rFont val="Soberana Sans"/>
        <family val="2"/>
      </rPr>
      <t xml:space="preserve"> Causa : La meta programada fue 10 informes de las acciones llevadas a cabo con empresas, instituciones y organizaciones para difundir los programas de la Dirección General de Capacitación; al cierre del año la meta alcanzada fue de 12 informes, lo que significó un cumplimiento de 120% con respecto a la meta aprobada. Este comportamiento se explica por lo siguiente:   El registro de acciones y logros de vinculación se llevó a cabo con la colaboración de otras áreas de la Dirección General de Capacitación con la finalidad de agrupar las acciones individuales en una institución u organización.    Efecto: Se reflejan en la toma de decisiones de las instituciones privadas para las acciones de vinculación con la Dirección General de Capacitación para el ejercicio 2013. Otros Motivos:</t>
    </r>
  </si>
  <si>
    <r>
      <t xml:space="preserve">Porcentaje de documentos difundidos para la innovación en el trabajo y la vinculación educación-empresa
</t>
    </r>
    <r>
      <rPr>
        <sz val="10"/>
        <rFont val="Soberana Sans"/>
        <family val="2"/>
      </rPr>
      <t xml:space="preserve"> Causa : La meta establecida originalmente para 2013 en el indicador de gestión ¿Porcentaje de documentos difundidos para la innovación en el trabajo y la vinculación educación-empresa¿, consideraba en términos absolutos 2,200 documentos, equivalentes a 14.7% de la meta anual 14 965). Al cierre del ejercicio anual la meta alcanzada fue de 2,250 documentos lo que equivale a 90.0% de (2 500), esto significó un cumplimiento de la meta alcanzada con respecto a la meta aprobada de 612.2%. Este comportamiento se explica por lo siguiente:   Difusión del Modelo de Gestión para la Gestión Laboral, a través de vía electrónica.   Difusión del Catálogo de Competencias Clave para la Innovación, a través de vía electrónica.   Difusión del Instrumento de identificación de competencias de innovación, a través de vía electrónica. Efecto: Aportar a las organizaciones una guía para que, a través de la revisión estratégicas de sus estrategias y prácticas de gestión, pueda construir una visión clara y comprensible de su situación actual, en materia de innovación; definir y dar prioridad a las estrategias para establecer un plan de mejora; determinar las necesidades de capacitación y formación de sus colaboradores; contar con mayores elementos para elaborar un plan de desarrollo orientado elevar su capacidad actual para innovar    Dar a conocer a los usuarios los conocimientos, habilidades, actitudes y valores que el trabajador mexicano debe poseer, y que los empresarios y empleadores deben fomentar, para promover entornos favorables, a fin de desarrollar la capacidad creativa e innovadora de los trabajadores, que contribuya a lograr un desempeño superior en el plano individual, grupal y organizacional    Ofrecer a los usuarios una herramienta que les permita, de manera sencilla y ágil, evaluar el nivel de dominio de la competencias y establecer un plan de desarrollo. Otros Motivos:</t>
    </r>
  </si>
  <si>
    <r>
      <t xml:space="preserve">Porcentaje de prácticas registradas
</t>
    </r>
    <r>
      <rPr>
        <sz val="10"/>
        <rFont val="Soberana Sans"/>
        <family val="2"/>
      </rPr>
      <t xml:space="preserve"> Causa : La meta establecida para 2013 en el indicador de gestión ¿Porcentaje de prácticas registradas¿, que mide la eficacia, considera en términos absolutos 166 prácticas, equivalentes a 100% de la meta anual. Al cierre del ejercicio anual la meta alcanzada fue de 529 prácticas, lo que significó una desviación positiva de 318.6% con respecto a la meta aprobada. Este comportamiento se explica por lo siguiente:   El Premio Nacional de Trabajo 2013 (diciembre de 2013) tuvo mayor convocatoria a nivel nacional. El estímulo económico se incrementó a cuatro millones de pesos, por lo que hubo mayor demanda, con un resultado de 196 prácticas.   El Premio a la Vinculación Educación-Empresa (julio de 2013) alcanzó resultados superiores a la meta originalmente prevista, debido a la alianza con la Subsecretaría de Educación Media Superior y con la Dirección General de Centros de Formación para el Trabajo (SEP). Esto es, 333 prácticas registradas, mismas que sumadas a las correspondientes al Premio Nacional de Trabajo 2013, resultan en 529 prácticas registradas.     Efecto: Dar cumplimiento, a la fecha de emisión de la convocatoria, de los objetivos del Plan Nacional de Desarrollo 2013-2018;    Fomentar la ocupación de los pre-egresados y recién egresados de instituciones de educación media superior y superior, a través de mecanismos innovadores de inserción laboral y la generación de empresas basadas en conocimiento;    Promover modalidades educativas que permitan responder a las necesidades de capital humano competitivo que demanda el sector laboral. Impulsa la transferencia de conocimientos para la mejora o creación de procesos, productos y servicios, en beneficio de la productividad y competitividad de las empresas, así como de las instituciones de educación media superior y superior;   Identificar y difundir buenas prácticas de vinculación educación-empresa, que puedan orientar y motivar a organizaciones de otras regiones. Otros Motivos:</t>
    </r>
  </si>
  <si>
    <r>
      <t xml:space="preserve">Porcentaje de consultas realizadas
</t>
    </r>
    <r>
      <rPr>
        <sz val="10"/>
        <rFont val="Soberana Sans"/>
        <family val="2"/>
      </rPr>
      <t xml:space="preserve"> Causa : Al cierre del ejercicio anual la meta alcanzada fue de 11,559 consultas, lo que significó que se presentó una desviación de 629.2% en el cumplimiento de la meta alcanzada con respecto a la meta aprobada. Este comportamiento se explica por lo siguiente:   La actualización de la Sección Eventos y de la Página Principal con los casos de éxito correspondientes a las organizaciones participantes en el Premio Nacional de Trabajo 21013, así como al Premio a la Vinculación Educación-Empresa 5ª edición.   Cabe señalar que los ajustes aplicados a la programación anual resultaron ser bastante acordes con los hechos observados, toda vez que si bien se presentaron en algunos fluctuaciones en el indicador dependientes de la variación en la demanda de los usuarios, al final del ejercicio se registró un resultado bastante cercano a la meta prevista.    Efecto: El Banco de Buenas Prácticas de Innovación Laboral es una herramienta en línea promueve el intercambio de información y de experiencias exitosas que por sus características, resultados e impacto son referente de una fuerza de trabajo creativa y transformadora, así como de organizaciones comprometidas con el impulso de estrategias de vinculación en materia de formación, empleo, innovación y de una cultura emprendedora.    El Banco de Buenas Prácticas difunde casos seleccionados de las diversas ediciones del Premio Nacional de Trabajo y del Premio a la Vinculación Educación-Empresa, así como aquéllos que han sido dictaminados por el Comité Técnico Asesor de este Banco. Los casos cuentan con la autorización legal para su divulgación y pueden ser descargados para su consulta.     Otros Motivos:</t>
    </r>
  </si>
  <si>
    <t>S043</t>
  </si>
  <si>
    <t>Programa de Apoyo al Empleo (PAE)</t>
  </si>
  <si>
    <t>310-Coordinación General del Servicio Nacional de Empleo</t>
  </si>
  <si>
    <t>Perspectiva de Género</t>
  </si>
  <si>
    <t>11 - Instrumentación de políticas, estrategias y apoyos para vincular la oferta y la demanda de autoempleo y empleo en el mercado laboral</t>
  </si>
  <si>
    <t>Contribuir a generar condiciones en el mercado de trabajo que incrementen las posibilidades de inserción de la población desempleada y subempleada del país en una actividad productiva formal.</t>
  </si>
  <si>
    <r>
      <t>Diferencia en la tasa de colocación de los beneficiarios del Programa de Apoyo al Empleo con respecto a los no beneficiarios.</t>
    </r>
    <r>
      <rPr>
        <i/>
        <sz val="10"/>
        <color indexed="30"/>
        <rFont val="Soberana Sans"/>
        <family val="3"/>
      </rPr>
      <t xml:space="preserve">
</t>
    </r>
  </si>
  <si>
    <t>(Y1-Y0) Y1= Porcentaje de personas colocadas en un empleo, respecto de una muestra de beneficiarios del Programa Y0  =  Porcentaje de personas desempleadas que obtuvieron un empleo, respecto de una muestra de no beneficiarios.</t>
  </si>
  <si>
    <t>Diferencia de puntos porcentuales</t>
  </si>
  <si>
    <t>Estratégico-Eficacia-Trianual</t>
  </si>
  <si>
    <t>Personas beneficiarias atendidas por el Programa de Apoyo al Empleo acceden a un empleo u ocupación productiva.</t>
  </si>
  <si>
    <r>
      <t xml:space="preserve">Tasa de beneficiarios del Programa de Apoyo al Empleo colocados en un empleo o con autoempleo. </t>
    </r>
    <r>
      <rPr>
        <i/>
        <sz val="10"/>
        <color indexed="30"/>
        <rFont val="Soberana Sans"/>
        <family val="3"/>
      </rPr>
      <t xml:space="preserve">
Indicador Seleccionado</t>
    </r>
  </si>
  <si>
    <t>(PAEc/PAEa)*100  PAEa= número de personas atendidas en el PAE; PAEc=número de personas colocadas con algún apoyo de PAE</t>
  </si>
  <si>
    <t>A Personas capacitadas que buscan empleo son colocadas en una actividad productiva.</t>
  </si>
  <si>
    <r>
      <t>Tasa de colocación de personas buscadoras de empleo capacitadas en el subprograma Bécate.</t>
    </r>
    <r>
      <rPr>
        <i/>
        <sz val="10"/>
        <color indexed="30"/>
        <rFont val="Soberana Sans"/>
        <family val="3"/>
      </rPr>
      <t xml:space="preserve">
Indicador Seleccionado</t>
    </r>
  </si>
  <si>
    <t xml:space="preserve">(Bc/Ba)*100  Ba= número de personas atendidas en el subprograma Bécate; Bc=número de personas colocadas con el subprograma Bécate. </t>
  </si>
  <si>
    <t>B Buscadores de empleo recibieron mobiliario, equipo y/o herramientas e iniciaron o fortalecieron su ocupación productiva</t>
  </si>
  <si>
    <r>
      <t>Porcentaje de personas apoyadas con mobiliario, equipo y/o herramientas en el subprograma Fomento al Autoempleo.</t>
    </r>
    <r>
      <rPr>
        <i/>
        <sz val="10"/>
        <color indexed="30"/>
        <rFont val="Soberana Sans"/>
        <family val="3"/>
      </rPr>
      <t xml:space="preserve">
</t>
    </r>
  </si>
  <si>
    <t>(Fa/Fp)*100   Fa= Número de personas atendidas en el subprograma Fomento al Autoempleo.  Fp= Número de personas programadas a atender en el subprograma Fomento al Autoempleo.</t>
  </si>
  <si>
    <t>C Buscadores de empleo recibieron apoyos económicos y migraron a cubrir un puesto vacante en los sectores industrial y de servicios.</t>
  </si>
  <si>
    <r>
      <t>Porcentaje de buscadores de empleo que recibieron apoyos económicos y migraron a cubrir un puesto vacante en el subprograma Movilidad Laboral Sectores Industrial y de Servicios.</t>
    </r>
    <r>
      <rPr>
        <i/>
        <sz val="10"/>
        <color indexed="30"/>
        <rFont val="Soberana Sans"/>
        <family val="3"/>
      </rPr>
      <t xml:space="preserve">
</t>
    </r>
  </si>
  <si>
    <t>(MLSISa/MLSISp)*100   MLSISa= Número de personas apoyadas en el subprograma Movilidad Laboral Sectores Industrial y de Servicios.   MLSISp= Número de personas programadas a atender en el subprograma Movilidad Laboral Sectores Industrial y de Servicios.</t>
  </si>
  <si>
    <t>D Personas repatriadas atendidas recibieron apoyo para el traslado a su lugar de origen o residencia.</t>
  </si>
  <si>
    <r>
      <t>Porcentaje de personas repatriadas atendidas por el Subprograma Repatriados Trabajando.</t>
    </r>
    <r>
      <rPr>
        <i/>
        <sz val="10"/>
        <color indexed="30"/>
        <rFont val="Soberana Sans"/>
        <family val="3"/>
      </rPr>
      <t xml:space="preserve">
</t>
    </r>
  </si>
  <si>
    <t>(RTa/RTp)*100   RTa= Número de repatriados atendidos en el subprograma Repatriados Trabajando.   RTp= Número de repatriados programados a atender  en el subprograma Repatriados Trabajando</t>
  </si>
  <si>
    <t>E Jornaleros agrícolas buscadores de empleo recibieron apoyos económicos y migraron a cubrir un puesto vacante en el sector agrícola.</t>
  </si>
  <si>
    <r>
      <t>Porcentaje de jornaleros agrícolas buscadores de empleo que recibieron apoyos económicos y migraron a cubrir un puesto vacante en el sector agrícola</t>
    </r>
    <r>
      <rPr>
        <i/>
        <sz val="10"/>
        <color indexed="30"/>
        <rFont val="Soberana Sans"/>
        <family val="3"/>
      </rPr>
      <t xml:space="preserve">
</t>
    </r>
  </si>
  <si>
    <t>(JAa/JAp)*100   JAa= Número de personas jornaleras agrícolas atendidas en el subprograma Movilidad Laboral Sector Agrícola,   JAp= Número de personas jornaleras agrícolas programadas a  atender en el subprograma Movilidad Laboral Sector Agrícola</t>
  </si>
  <si>
    <t>A 1 Presupuesto ejercido en el Programa de Apoyo al Empleo</t>
  </si>
  <si>
    <r>
      <t>Porcentaje de presupuesto ejercido en el Programa de Apoyo al Empleo.</t>
    </r>
    <r>
      <rPr>
        <i/>
        <sz val="10"/>
        <color indexed="30"/>
        <rFont val="Soberana Sans"/>
        <family val="3"/>
      </rPr>
      <t xml:space="preserve">
</t>
    </r>
  </si>
  <si>
    <t>(Pe/Pp)*100   Pe= Presupuesto ejercido en el Programa de Apoyo al Empleo.  Pp= Presupuesto programado a ejercer en la operación del Programa de Apoyo al Empleo</t>
  </si>
  <si>
    <t>Gestión-Economía-Trimestral</t>
  </si>
  <si>
    <t>C 2 Asesorías realizadas</t>
  </si>
  <si>
    <r>
      <t>Porcentaje de asesorías  realizadas.</t>
    </r>
    <r>
      <rPr>
        <i/>
        <sz val="10"/>
        <color indexed="30"/>
        <rFont val="Soberana Sans"/>
        <family val="3"/>
      </rPr>
      <t xml:space="preserve">
</t>
    </r>
  </si>
  <si>
    <t>(Acr/Acp)*100  Acr=asesorías realizada por el personal de la Coordinación General del Servicio Nacional de Empleo.  Acp= asesorías programadas a realizar por el personal de la Coordinación General del Servicio Nacional de Empleo.</t>
  </si>
  <si>
    <r>
      <t xml:space="preserve">Diferencia en la tasa de colocación de los beneficiarios del Programa de Apoyo al Empleo con respecto a los no beneficiarios.
</t>
    </r>
    <r>
      <rPr>
        <sz val="10"/>
        <rFont val="Soberana Sans"/>
        <family val="2"/>
      </rPr>
      <t>Sin Información,Sin Justificación</t>
    </r>
  </si>
  <si>
    <r>
      <t xml:space="preserve">Tasa de beneficiarios del Programa de Apoyo al Empleo colocados en un empleo o con autoempleo. 
</t>
    </r>
    <r>
      <rPr>
        <sz val="10"/>
        <rFont val="Soberana Sans"/>
        <family val="2"/>
      </rPr>
      <t xml:space="preserve"> Causa : La Secretaría del Trabajo y Previsión Social a través de la Coordinación General del Servicio Nacional de Empleo (CGSNE), al cierre del año, se alcanzó una meta de 78.5% ya que se atendieron  452 412 personas de las cuales se colocaron en un empleo a 355 118 de ellas, lo que significó un porcentaje de cumplimiento de 133.0% respecto de la meta aprobada. Efecto: Con este indicador de propósito se contribuye a mejorar el funcionamiento y vinculación de la oferta y demanda de empleo en el mercado de trabajo y se abate el desempleo. Otros Motivos:Cabe hacer mención que de acuerdo a la publicación en el Diario Oficial de la Federación de las Reglas de Operación del PAE para el ejercicio 2013 en su numeral 3.12. Coordinación Institucional establece que, para fortalecer e incrementar la asignación presupuestaria destinada al PAE y consecuentemente las acciones que se llevan a cabo en el marco del mismo, la STPS establece una modalidad de distribución de recursos denominada ¿Estímulo a la Aportación Estatal¿, mediante la cual, por cada peso que los gobiernos de las entidades federativas asignen a la ejecución del PAE, la STPS asigna una cantidad en correspondencia, misma que se acuerda con los gobiernos de las entidades federativas. Asimismo, menciona que ¿Los logros alcanzados con estos recursos se registran y contabilizan como resultados del SNE en su conjunto¿. En tal virtud, las acciones realizadas con el recurso aportado por los estados a nivel nacional, muestran que se realizaron 62 195 eventos de atención, de los cuales se colocaron 46 021 personas, cifras que en conjunto con las acciones federales suman 452 412 atenciones y 355 118 eventos de colocación,  logran rebasar en 15.8 puntos porcentuales a la meta original de la tasa de colocación.</t>
    </r>
  </si>
  <si>
    <r>
      <t xml:space="preserve">Tasa de colocación de personas buscadoras de empleo capacitadas en el subprograma Bécate.
</t>
    </r>
    <r>
      <rPr>
        <sz val="10"/>
        <rFont val="Soberana Sans"/>
        <family val="2"/>
      </rPr>
      <t xml:space="preserve"> Causa : Para 2013, la meta alcanzada de este indicador fue 241 739 personas colocadas mediante este subprograma, lo que significó un cumplimiento de la meta colocación programada originalmente en 113.8%, permitiendo obtener un tasa de colocación para este subprograma del 78.6%, con 15 674 cursos impartidos. Es importante destacar la participación presupuestaria de los estados, los cuales a través de este subprograma registran la impartición de 2 292 cursos de capacitación, otorgando 47 709 becas, que adicionado a las acciones federales suman 307 659 atendidos de los cuales se logró la colocación de 241 739 de ellos, lo que en su conjunto alcanzan una tasa de colocación del 78.6%, superando la meta programada en 9.5 puntos porcentuales. Efecto: Que los buscadores de empleo de 16 años o más, que requieran adquirir o reconvertir su calificación o habilidades laborales para facilitar su colocación en un puesto de trabajo o el desarrollo de una actividad por cuenta propia.  Otros Motivos:</t>
    </r>
  </si>
  <si>
    <r>
      <t xml:space="preserve">Porcentaje de personas apoyadas con mobiliario, equipo y/o herramientas en el subprograma Fomento al Autoempleo.
</t>
    </r>
    <r>
      <rPr>
        <sz val="10"/>
        <rFont val="Soberana Sans"/>
        <family val="2"/>
      </rPr>
      <t xml:space="preserve"> Causa : Durante el ejercicio 2013 el avance alcanzado de este indicador fue de 15 262 personas atendidas con 7 719 iniciativas de ocupación por cuenta propia, mediante este Subprograma, significó un incremento de 80.4 puntos porcentuales de la meta programada originalmente. El cumplimiento de la meta que se logró es de 180.4% con respecto a la meta aprobada. Efecto: Se dio un fuerte impulso a las acciones de autorización y entrega oportuna de bienes para iniciativas de ocupación por cuenta propia. Otros Motivos:</t>
    </r>
  </si>
  <si>
    <r>
      <t xml:space="preserve">Porcentaje de buscadores de empleo que recibieron apoyos económicos y migraron a cubrir un puesto vacante en el subprograma Movilidad Laboral Sectores Industrial y de Servicios.
</t>
    </r>
    <r>
      <rPr>
        <sz val="10"/>
        <rFont val="Soberana Sans"/>
        <family val="2"/>
      </rPr>
      <t xml:space="preserve"> Causa : Al cierre del año 2013, la modalidad de los sectores industrial y de servicios, perteneciente al subprograma Movilidad Laboral, logró un avance del 189.1%, que, comparada con la meta programada, obtuvo una diferencia mayor en 108.87 puntos porcentuales, lo cual obedece al impulso a la operación que se le dio al programa, aunado a que ya existe una operación más homogénea en todo el país. En ese sentido, se logró apoyar a 9 998 personas lo cual significó 235.7% en el cumplimiento de la meta aprobada de atención. Efecto: Con la operación de las políticas activas de empleo, se contribuye a mejorar el funcionamiento y vinculación de la oferta y demanda de empleo en el mercado de trabajo. Otros Motivos:</t>
    </r>
  </si>
  <si>
    <r>
      <t xml:space="preserve">Porcentaje de personas repatriadas atendidas por el Subprograma Repatriados Trabajando.
</t>
    </r>
    <r>
      <rPr>
        <sz val="10"/>
        <rFont val="Soberana Sans"/>
        <family val="2"/>
      </rPr>
      <t xml:space="preserve"> Causa : Es importante destacar la participación presupuestaria de los estados, los cuales a través de este subprograma registra 5 262 personas atendidas, que adicionadas a las acciones federales suman: 10 143 atenciones, en su conjunto alcanzaron a superar la meta programada (7 927) en 28.0 puntos porcentuales. El cumplimiento de la meta en este indicador alcanzó el 2,025.3% debido a que la demanda inicial en este subprograma considero que en los Estados Unidos de América opera el Programa de Repatriación al Interior de México (PRIM) pero en 2013 se redujo el número de repatriaciones semanales, anteriormente se realizaban 14 vuelos semanales, en ese año sólo se atienden 2 vuelos semanales.  Por lo tanto no fue posible determinar la cobertura real que se tedría en este tipo de apoyos. Efecto: Impulsar acciones de apoyo económico a connacionales repatriados que buscan empleo y desean colocarse en su  lugar de origen o residencia, siempre que éste se encuentre ubicado en un lugar distinto al de la entidad fronteriza de repatriación. Otros Motivos:</t>
    </r>
  </si>
  <si>
    <r>
      <t xml:space="preserve">Porcentaje de jornaleros agrícolas buscadores de empleo que recibieron apoyos económicos y migraron a cubrir un puesto vacante en el sector agrícola
</t>
    </r>
    <r>
      <rPr>
        <sz val="10"/>
        <rFont val="Soberana Sans"/>
        <family val="2"/>
      </rPr>
      <t xml:space="preserve"> Causa : Al mes de diciembre de 2013, se logró una meta de 101.83, la cual comparada con la programada de 100, da como resultado un porcentaje de cumplimiento de 101.83 por ciento. La diferencia obedece a que el ajuste a la normatividad afectó directamente la operación del Programa y disminuyó la demanda del apoyo por parte de los jornaleros agrícolas migrantes en territorio nacional. Sin embargo, a la fecha se han apoyado económicamente a 109,350 jornaleros, alcance que representa un cumplimiento de 206.8 por ciento con respecto de la meta aprobada 107,380 jornaleros.                                                     Efecto: Se beneficia a grupos vulnerables de la población de 16 años y más, que no encuentran empleo en sus localidades de residencia y no tiene la oportunidad de trabajar en su actividad, por tal razón requieren trasladarse de manera temporal a otra entidad y/o región en la que se demanda fuerza de trabajo en el sector agrícola. Otros Motivos:</t>
    </r>
  </si>
  <si>
    <r>
      <t xml:space="preserve">Porcentaje de presupuesto ejercido en el Programa de Apoyo al Empleo.
</t>
    </r>
    <r>
      <rPr>
        <sz val="10"/>
        <rFont val="Soberana Sans"/>
        <family val="2"/>
      </rPr>
      <t xml:space="preserve"> Causa : Al cierre del ejercicio fiscal 2013, se logró una meta de 108.61, la cual comparada con la programada de 100, da como resultado un porcentaje de cumplimiento de 108.61 por ciento.      La diferencia obedece a que apoya a solucionar las dificultades que enfrentan demandantes y oferentes de empleo para encontrarse en el mercado laboral, debido, por una parte, a la insuficiencia de conocimientos, habilidades y destrezas laborales; falta de recursos para: buscar o mantener un empleo, iniciar o fortalecer una actividad por cuenta propia, trasladarse a mercados con oferta de empleos; o bien adecuar sus habilidades laborales; o que los jóvenes obtengan experiencia laboral; así como abrir posibilidades de empleo para adultos mayores y personas con capacidades diferentes; y por otra parte, la falta de promoción de las vacantes disponibles para su ocupación. Efecto: Se apoyaron a mas personas para ser colocadas en un empleo formal, buscando de esta manera contribuir a contrarestar el desempleo. Otros Motivos:</t>
    </r>
  </si>
  <si>
    <r>
      <t xml:space="preserve">Porcentaje de asesorías  realizadas.
</t>
    </r>
    <r>
      <rPr>
        <sz val="10"/>
        <rFont val="Soberana Sans"/>
        <family val="2"/>
      </rPr>
      <t xml:space="preserve"> Causa : Al cierre de 2013, la actividad Porcentaje de asesorías realizadas, supero en 2.2 puntos porcentuales la meta programada, derivado de las 93 asesorías que se realizaron por personal de la CGSNE. Efecto: Las asesorías realizadas a las oficinas del Servicio Nacional de Empleo apoyan en que se instrumente la normatividad del Programa de Apoyo al Empleo. Otros Motivos:</t>
    </r>
  </si>
</sst>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Soberana Sans"/>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b/>
      <sz val="11"/>
      <color indexed="8"/>
      <name val="Soberana Sans"/>
      <family val="2"/>
    </font>
    <font>
      <sz val="12"/>
      <name val="Soberana Sans"/>
      <family val="2"/>
    </font>
    <font>
      <b/>
      <sz val="28"/>
      <color indexed="8"/>
      <name val="Soberana Sans"/>
      <family val="3"/>
    </font>
    <font>
      <i/>
      <sz val="10"/>
      <color indexed="30"/>
      <name val="Soberana Sans"/>
      <family val="3"/>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auto="1"/>
      </left>
      <right/>
      <top style="thin">
        <color rgb="FFD8D8D8"/>
      </top>
      <bottom style="thin">
        <color rgb="FFD8D8D8"/>
      </bottom>
      <diagonal/>
    </border>
    <border>
      <left/>
      <right/>
      <top style="thin">
        <color rgb="FFD8D8D8"/>
      </top>
      <bottom style="thin">
        <color rgb="FFD8D8D8"/>
      </bottom>
      <diagonal/>
    </border>
    <border>
      <left/>
      <right style="medium">
        <color auto="1"/>
      </right>
      <top style="thin">
        <color rgb="FFD8D8D8"/>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8">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5" borderId="10" xfId="0" applyFont="1" applyFill="1" applyBorder="1" applyAlignment="1">
      <alignment horizontal="centerContinuous" vertical="center"/>
    </xf>
    <xf numFmtId="0" fontId="23" fillId="35" borderId="11" xfId="0" applyFont="1" applyFill="1" applyBorder="1" applyAlignment="1">
      <alignment horizontal="centerContinuous" vertical="center"/>
    </xf>
    <xf numFmtId="0" fontId="23" fillId="35" borderId="11" xfId="0" applyFont="1" applyFill="1" applyBorder="1" applyAlignment="1">
      <alignment horizontal="centerContinuous" vertical="center" wrapText="1"/>
    </xf>
    <xf numFmtId="0" fontId="23" fillId="35" borderId="12" xfId="0" applyFont="1" applyFill="1" applyBorder="1" applyAlignment="1">
      <alignment horizontal="centerContinuous" vertical="center" wrapText="1"/>
    </xf>
    <xf numFmtId="0" fontId="18" fillId="36" borderId="27"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38" xfId="0" applyFont="1" applyFill="1" applyBorder="1" applyAlignment="1">
      <alignment horizontal="center" vertical="center" wrapText="1"/>
    </xf>
    <xf numFmtId="0" fontId="19" fillId="0" borderId="0" xfId="0" applyFont="1" applyAlignment="1">
      <alignment vertical="top" wrapText="1"/>
    </xf>
    <xf numFmtId="0" fontId="18" fillId="0" borderId="39" xfId="0" applyFont="1" applyFill="1" applyBorder="1" applyAlignment="1">
      <alignment vertical="top" wrapText="1"/>
    </xf>
    <xf numFmtId="4" fontId="19" fillId="0" borderId="40" xfId="0" applyNumberFormat="1" applyFont="1" applyBorder="1" applyAlignment="1">
      <alignment horizontal="right" vertical="top" wrapText="1"/>
    </xf>
    <xf numFmtId="0" fontId="18" fillId="0" borderId="42" xfId="0" applyFont="1" applyFill="1" applyBorder="1" applyAlignment="1">
      <alignment vertical="top" wrapText="1"/>
    </xf>
    <xf numFmtId="4" fontId="19" fillId="0" borderId="43" xfId="0" applyNumberFormat="1" applyFont="1" applyBorder="1" applyAlignment="1">
      <alignment horizontal="right" vertical="top" wrapText="1"/>
    </xf>
    <xf numFmtId="3" fontId="0" fillId="0" borderId="0" xfId="0" applyNumberFormat="1" applyAlignment="1">
      <alignment vertical="top" wrapText="1"/>
    </xf>
    <xf numFmtId="0" fontId="25" fillId="36" borderId="45" xfId="0" applyFont="1" applyFill="1" applyBorder="1" applyAlignment="1">
      <alignment horizontal="centerContinuous" vertical="center"/>
    </xf>
    <xf numFmtId="0" fontId="26" fillId="36" borderId="14" xfId="0" applyFont="1" applyFill="1" applyBorder="1" applyAlignment="1">
      <alignment horizontal="centerContinuous" vertical="center"/>
    </xf>
    <xf numFmtId="0" fontId="26" fillId="36" borderId="14" xfId="0" applyFont="1" applyFill="1" applyBorder="1" applyAlignment="1">
      <alignment horizontal="centerContinuous" vertical="center" wrapText="1"/>
    </xf>
    <xf numFmtId="0" fontId="18" fillId="36" borderId="46" xfId="0" applyFont="1" applyFill="1" applyBorder="1" applyAlignment="1">
      <alignment vertical="center" wrapText="1"/>
    </xf>
    <xf numFmtId="0" fontId="18" fillId="36" borderId="28" xfId="0" applyFont="1" applyFill="1" applyBorder="1" applyAlignment="1">
      <alignment horizontal="center" vertical="center" wrapText="1"/>
    </xf>
    <xf numFmtId="0" fontId="25" fillId="36" borderId="47" xfId="0" applyFont="1" applyFill="1" applyBorder="1" applyAlignment="1">
      <alignment horizontal="centerContinuous" vertical="center"/>
    </xf>
    <xf numFmtId="0" fontId="26" fillId="36" borderId="48" xfId="0" applyFont="1" applyFill="1" applyBorder="1" applyAlignment="1">
      <alignment horizontal="centerContinuous" vertical="center"/>
    </xf>
    <xf numFmtId="0" fontId="26" fillId="36" borderId="48" xfId="0" applyFont="1" applyFill="1" applyBorder="1" applyAlignment="1">
      <alignment horizontal="centerContinuous" vertical="center" wrapText="1"/>
    </xf>
    <xf numFmtId="0" fontId="18" fillId="36" borderId="49" xfId="0" applyFont="1" applyFill="1" applyBorder="1" applyAlignment="1">
      <alignment horizontal="center" vertical="center" wrapText="1"/>
    </xf>
    <xf numFmtId="0" fontId="18" fillId="36" borderId="50" xfId="0" applyFont="1" applyFill="1" applyBorder="1" applyAlignment="1">
      <alignment horizontal="center" vertical="center" wrapText="1"/>
    </xf>
    <xf numFmtId="0" fontId="18" fillId="0" borderId="52" xfId="0" applyFont="1" applyBorder="1" applyAlignment="1">
      <alignment horizontal="justify" vertical="top" wrapText="1"/>
    </xf>
    <xf numFmtId="0" fontId="0" fillId="0" borderId="52" xfId="0" applyBorder="1" applyAlignment="1">
      <alignment vertical="top" wrapText="1"/>
    </xf>
    <xf numFmtId="4" fontId="0" fillId="0" borderId="52" xfId="0" applyNumberFormat="1" applyBorder="1" applyAlignment="1">
      <alignment vertical="top" wrapText="1"/>
    </xf>
    <xf numFmtId="0" fontId="18" fillId="0" borderId="55" xfId="0" applyFont="1" applyBorder="1" applyAlignment="1">
      <alignment horizontal="justify" vertical="top" wrapText="1"/>
    </xf>
    <xf numFmtId="0" fontId="0" fillId="0" borderId="55" xfId="0" applyBorder="1" applyAlignment="1">
      <alignment vertical="top" wrapText="1"/>
    </xf>
    <xf numFmtId="4" fontId="0" fillId="0" borderId="55" xfId="0" applyNumberFormat="1" applyBorder="1" applyAlignment="1">
      <alignment vertical="top" wrapText="1"/>
    </xf>
    <xf numFmtId="0" fontId="18" fillId="0" borderId="13" xfId="0" applyFont="1" applyBorder="1" applyAlignment="1">
      <alignment horizontal="left" vertical="top" wrapText="1"/>
    </xf>
    <xf numFmtId="0" fontId="24" fillId="0" borderId="0" xfId="0" applyFont="1" applyBorder="1" applyAlignment="1">
      <alignment horizontal="left" vertical="top" wrapText="1"/>
    </xf>
    <xf numFmtId="0" fontId="0" fillId="0" borderId="0" xfId="0" applyBorder="1" applyAlignment="1">
      <alignment horizontal="left" vertical="top" wrapText="1"/>
    </xf>
    <xf numFmtId="0" fontId="18" fillId="0" borderId="0" xfId="0" applyFont="1" applyBorder="1" applyAlignment="1">
      <alignment horizontal="left" vertical="top" wrapText="1"/>
    </xf>
    <xf numFmtId="0" fontId="19" fillId="0" borderId="0" xfId="0" applyFont="1" applyBorder="1" applyAlignment="1">
      <alignment horizontal="left" vertical="top"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0" fillId="0" borderId="17" xfId="0" applyBorder="1" applyAlignment="1">
      <alignment horizontal="left" vertical="top" wrapText="1"/>
    </xf>
    <xf numFmtId="0" fontId="19" fillId="0" borderId="17" xfId="0" applyFont="1" applyBorder="1" applyAlignment="1">
      <alignment horizontal="left" vertical="top" wrapText="1"/>
    </xf>
    <xf numFmtId="2" fontId="19" fillId="0" borderId="40" xfId="0" applyNumberFormat="1" applyFont="1" applyBorder="1" applyAlignment="1">
      <alignment horizontal="right" vertical="top" wrapText="1"/>
    </xf>
    <xf numFmtId="2" fontId="0" fillId="0" borderId="41" xfId="0" applyNumberFormat="1" applyBorder="1" applyAlignment="1">
      <alignment horizontal="right" vertical="top" wrapText="1"/>
    </xf>
    <xf numFmtId="2" fontId="19" fillId="0" borderId="43" xfId="0" applyNumberFormat="1" applyFont="1" applyBorder="1" applyAlignment="1">
      <alignment horizontal="right" vertical="top" wrapText="1"/>
    </xf>
    <xf numFmtId="2" fontId="0" fillId="0" borderId="44" xfId="0" applyNumberFormat="1" applyBorder="1" applyAlignment="1">
      <alignment horizontal="right" vertical="top" wrapText="1"/>
    </xf>
    <xf numFmtId="4" fontId="0" fillId="0" borderId="52" xfId="0" applyNumberFormat="1" applyFill="1" applyBorder="1" applyAlignment="1">
      <alignment horizontal="right" vertical="top" wrapText="1"/>
    </xf>
    <xf numFmtId="4" fontId="19" fillId="0" borderId="53" xfId="0" applyNumberFormat="1" applyFont="1" applyFill="1" applyBorder="1" applyAlignment="1">
      <alignment horizontal="right" vertical="top" wrapText="1"/>
    </xf>
    <xf numFmtId="0" fontId="27" fillId="33" borderId="0" xfId="0" applyFont="1" applyFill="1" applyAlignment="1">
      <alignment horizontal="center" vertical="center" wrapText="1"/>
    </xf>
    <xf numFmtId="0" fontId="30" fillId="34" borderId="0" xfId="0" applyFont="1" applyFill="1" applyAlignment="1">
      <alignment horizontal="center" vertical="center" wrapText="1"/>
    </xf>
    <xf numFmtId="0" fontId="20" fillId="0" borderId="0" xfId="0" applyFont="1" applyAlignment="1">
      <alignment horizontal="center" vertical="center" wrapText="1"/>
    </xf>
    <xf numFmtId="0" fontId="29" fillId="0" borderId="0" xfId="0" applyFont="1" applyAlignment="1">
      <alignment horizontal="justify" vertical="top" wrapText="1"/>
    </xf>
    <xf numFmtId="0" fontId="18" fillId="0" borderId="42" xfId="0" applyFont="1" applyFill="1" applyBorder="1" applyAlignment="1">
      <alignment horizontal="justify" vertical="top" wrapText="1"/>
    </xf>
    <xf numFmtId="0" fontId="18" fillId="0" borderId="43" xfId="0" applyFont="1" applyFill="1" applyBorder="1" applyAlignment="1">
      <alignment horizontal="justify" vertical="top" wrapText="1"/>
    </xf>
    <xf numFmtId="0" fontId="18" fillId="0" borderId="44" xfId="0" applyFont="1" applyFill="1" applyBorder="1" applyAlignment="1">
      <alignment horizontal="justify" vertical="top" wrapText="1"/>
    </xf>
    <xf numFmtId="0" fontId="18" fillId="0" borderId="58" xfId="0" applyFont="1" applyFill="1" applyBorder="1" applyAlignment="1">
      <alignment horizontal="justify" vertical="top" wrapText="1"/>
    </xf>
    <xf numFmtId="0" fontId="18" fillId="0" borderId="60" xfId="0" applyFont="1" applyFill="1" applyBorder="1" applyAlignment="1">
      <alignment horizontal="justify" vertical="top" wrapText="1"/>
    </xf>
    <xf numFmtId="0" fontId="18" fillId="0" borderId="59" xfId="0" applyFont="1" applyFill="1" applyBorder="1" applyAlignment="1">
      <alignment horizontal="justify" vertical="top" wrapText="1"/>
    </xf>
    <xf numFmtId="0" fontId="18" fillId="0" borderId="51" xfId="0" applyFont="1" applyBorder="1" applyAlignment="1">
      <alignment horizontal="justify" vertical="top" wrapText="1"/>
    </xf>
    <xf numFmtId="0" fontId="18" fillId="0" borderId="52" xfId="0" applyFont="1" applyBorder="1" applyAlignment="1">
      <alignment horizontal="justify" vertical="top" wrapText="1"/>
    </xf>
    <xf numFmtId="0" fontId="18" fillId="0" borderId="54" xfId="0" applyFont="1" applyBorder="1" applyAlignment="1">
      <alignment horizontal="justify" vertical="top" wrapText="1"/>
    </xf>
    <xf numFmtId="0" fontId="18" fillId="0" borderId="55" xfId="0" applyFont="1" applyBorder="1" applyAlignment="1">
      <alignment horizontal="justify" vertical="top" wrapText="1"/>
    </xf>
    <xf numFmtId="0" fontId="18" fillId="0" borderId="56" xfId="0" applyFont="1" applyFill="1" applyBorder="1" applyAlignment="1">
      <alignment horizontal="justify" vertical="top" wrapText="1"/>
    </xf>
    <xf numFmtId="0" fontId="18" fillId="0" borderId="40" xfId="0" applyFont="1" applyFill="1" applyBorder="1" applyAlignment="1">
      <alignment horizontal="justify" vertical="top" wrapText="1"/>
    </xf>
    <xf numFmtId="0" fontId="18" fillId="0" borderId="57" xfId="0" applyFont="1" applyFill="1" applyBorder="1" applyAlignment="1">
      <alignment horizontal="justify" vertical="top" wrapText="1"/>
    </xf>
    <xf numFmtId="0" fontId="0" fillId="0" borderId="43" xfId="0" applyFill="1" applyBorder="1" applyAlignment="1">
      <alignment horizontal="justify" vertical="top" wrapText="1"/>
    </xf>
    <xf numFmtId="0" fontId="0" fillId="0" borderId="43" xfId="0" applyFill="1" applyBorder="1" applyAlignment="1">
      <alignment horizontal="left" vertical="top" wrapText="1"/>
    </xf>
    <xf numFmtId="0" fontId="0" fillId="0" borderId="40" xfId="0" applyFill="1" applyBorder="1" applyAlignment="1">
      <alignment horizontal="justify" vertical="top" wrapText="1"/>
    </xf>
    <xf numFmtId="0" fontId="0" fillId="0" borderId="40" xfId="0" applyFill="1" applyBorder="1" applyAlignment="1">
      <alignment horizontal="left" vertical="top" wrapText="1"/>
    </xf>
    <xf numFmtId="0" fontId="19" fillId="0" borderId="17" xfId="0" applyFont="1" applyBorder="1" applyAlignment="1">
      <alignment horizontal="left" vertical="top" wrapText="1"/>
    </xf>
    <xf numFmtId="0" fontId="19" fillId="0" borderId="18" xfId="0" applyFont="1" applyBorder="1" applyAlignment="1">
      <alignment horizontal="left" vertical="top" wrapText="1"/>
    </xf>
    <xf numFmtId="0" fontId="18" fillId="36" borderId="19" xfId="0" applyFont="1" applyFill="1" applyBorder="1" applyAlignment="1">
      <alignment horizontal="center" vertical="center" wrapText="1"/>
    </xf>
    <xf numFmtId="0" fontId="18" fillId="36" borderId="21" xfId="0" applyFont="1" applyFill="1" applyBorder="1" applyAlignment="1">
      <alignment horizontal="center" vertical="center" wrapText="1"/>
    </xf>
    <xf numFmtId="0" fontId="18" fillId="36" borderId="20" xfId="0" applyFont="1" applyFill="1" applyBorder="1" applyAlignment="1">
      <alignment horizontal="center" vertical="center" wrapText="1"/>
    </xf>
    <xf numFmtId="0" fontId="18" fillId="36" borderId="22" xfId="0" applyFont="1" applyFill="1" applyBorder="1" applyAlignment="1">
      <alignment horizontal="center" vertical="center" wrapText="1"/>
    </xf>
    <xf numFmtId="0" fontId="18" fillId="36" borderId="23" xfId="0" applyFont="1" applyFill="1" applyBorder="1" applyAlignment="1">
      <alignment horizontal="center" vertical="center" wrapText="1"/>
    </xf>
    <xf numFmtId="0" fontId="18" fillId="36" borderId="0" xfId="0" applyFont="1" applyFill="1" applyBorder="1" applyAlignment="1">
      <alignment horizontal="center" vertical="center" wrapText="1"/>
    </xf>
    <xf numFmtId="0" fontId="18" fillId="36" borderId="26" xfId="0" applyFont="1" applyFill="1" applyBorder="1" applyAlignment="1">
      <alignment horizontal="center" vertical="center" wrapText="1"/>
    </xf>
    <xf numFmtId="0" fontId="18" fillId="36" borderId="24" xfId="0" applyFont="1" applyFill="1" applyBorder="1" applyAlignment="1">
      <alignment horizontal="center" vertical="center" wrapText="1"/>
    </xf>
    <xf numFmtId="0" fontId="18" fillId="36" borderId="25" xfId="0" applyFont="1" applyFill="1" applyBorder="1" applyAlignment="1">
      <alignment horizontal="center" vertical="center" wrapText="1"/>
    </xf>
    <xf numFmtId="0" fontId="18" fillId="36" borderId="28"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0" xfId="0" applyFont="1" applyFill="1" applyBorder="1" applyAlignment="1">
      <alignment horizontal="center" vertical="top" wrapText="1"/>
    </xf>
    <xf numFmtId="0" fontId="18" fillId="36" borderId="26" xfId="0" applyFont="1" applyFill="1" applyBorder="1" applyAlignment="1">
      <alignment horizontal="center" vertical="top" wrapText="1"/>
    </xf>
    <xf numFmtId="0" fontId="18" fillId="36" borderId="36" xfId="0" applyFont="1" applyFill="1" applyBorder="1" applyAlignment="1">
      <alignment horizontal="center" vertical="center" wrapText="1"/>
    </xf>
    <xf numFmtId="0" fontId="18" fillId="36" borderId="37" xfId="0" applyFont="1" applyFill="1" applyBorder="1" applyAlignment="1">
      <alignment horizontal="center" vertical="center" wrapText="1"/>
    </xf>
    <xf numFmtId="0" fontId="20" fillId="0" borderId="13" xfId="0" applyFont="1" applyBorder="1" applyAlignment="1">
      <alignment horizontal="center" vertical="top"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28" fillId="0" borderId="0" xfId="0" applyFont="1" applyBorder="1" applyAlignment="1">
      <alignment horizontal="left" vertical="top" wrapText="1"/>
    </xf>
    <xf numFmtId="0" fontId="19" fillId="0" borderId="0" xfId="0" applyFont="1" applyBorder="1" applyAlignment="1">
      <alignment horizontal="left" vertical="top" wrapText="1"/>
    </xf>
    <xf numFmtId="0" fontId="19" fillId="0" borderId="15" xfId="0" applyFont="1" applyBorder="1" applyAlignment="1">
      <alignment horizontal="left" vertical="top"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zoomScale="80" zoomScaleNormal="80" zoomScaleSheetLayoutView="80" workbookViewId="0">
      <selection activeCell="B11" sqref="B11:AD34"/>
    </sheetView>
  </sheetViews>
  <sheetFormatPr baseColWidth="10" defaultColWidth="5" defaultRowHeight="12.75" x14ac:dyDescent="0.2"/>
  <cols>
    <col min="1" max="1" width="3.5" style="1" customWidth="1"/>
    <col min="2" max="16384" width="5" style="1"/>
  </cols>
  <sheetData>
    <row r="1" spans="2:30" s="2" customFormat="1" ht="48" customHeight="1" x14ac:dyDescent="0.2">
      <c r="B1" s="48" t="s">
        <v>0</v>
      </c>
      <c r="C1" s="48"/>
      <c r="D1" s="48"/>
      <c r="E1" s="48"/>
      <c r="F1" s="48"/>
      <c r="G1" s="48"/>
      <c r="H1" s="48"/>
      <c r="I1" s="48"/>
      <c r="J1" s="48"/>
      <c r="K1" s="48"/>
      <c r="L1" s="48"/>
      <c r="M1" s="48"/>
      <c r="N1" s="48"/>
      <c r="O1" s="48"/>
      <c r="P1" s="48"/>
      <c r="Q1" s="3" t="s">
        <v>1</v>
      </c>
    </row>
    <row r="2" spans="2:30" ht="13.5" customHeight="1" x14ac:dyDescent="0.2"/>
    <row r="3" spans="2:30" ht="13.5" customHeight="1" x14ac:dyDescent="0.2"/>
    <row r="4" spans="2:30" ht="13.5" customHeight="1" x14ac:dyDescent="0.2"/>
    <row r="5" spans="2:30" ht="13.5" customHeight="1" x14ac:dyDescent="0.2"/>
    <row r="6" spans="2:30" ht="13.5" customHeight="1" x14ac:dyDescent="0.2"/>
    <row r="7" spans="2:30" ht="13.5" customHeight="1" x14ac:dyDescent="0.2"/>
    <row r="8" spans="2:30" ht="13.5" customHeight="1" x14ac:dyDescent="0.2"/>
    <row r="9" spans="2:30" ht="13.5" customHeight="1" x14ac:dyDescent="0.2"/>
    <row r="10" spans="2:30" ht="13.5" customHeight="1" x14ac:dyDescent="0.2"/>
    <row r="11" spans="2:30" ht="13.5" customHeight="1" x14ac:dyDescent="0.2">
      <c r="B11" s="49" t="s">
        <v>2</v>
      </c>
      <c r="C11" s="49"/>
      <c r="D11" s="49"/>
      <c r="E11" s="49"/>
      <c r="F11" s="49"/>
      <c r="G11" s="49"/>
      <c r="H11" s="49"/>
      <c r="I11" s="49"/>
      <c r="J11" s="49"/>
      <c r="K11" s="49"/>
      <c r="L11" s="49"/>
      <c r="M11" s="49"/>
      <c r="N11" s="49"/>
      <c r="O11" s="49"/>
      <c r="P11" s="49"/>
      <c r="Q11" s="49"/>
      <c r="R11" s="49"/>
      <c r="S11" s="49"/>
      <c r="T11" s="49"/>
      <c r="U11" s="49"/>
      <c r="V11" s="49"/>
      <c r="W11" s="49"/>
      <c r="X11" s="49"/>
      <c r="Y11" s="49"/>
      <c r="Z11" s="49"/>
      <c r="AA11" s="49"/>
      <c r="AB11" s="49"/>
      <c r="AC11" s="49"/>
      <c r="AD11" s="49"/>
    </row>
    <row r="12" spans="2:30" ht="13.5" customHeight="1" x14ac:dyDescent="0.2">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row>
    <row r="13" spans="2:30" ht="13.5" customHeight="1" x14ac:dyDescent="0.2">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row>
    <row r="14" spans="2:30" ht="13.5" customHeight="1" x14ac:dyDescent="0.2">
      <c r="B14" s="49"/>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row>
    <row r="15" spans="2:30" ht="13.5" customHeight="1" x14ac:dyDescent="0.2">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row>
    <row r="16" spans="2:30" ht="13.5" customHeight="1" x14ac:dyDescent="0.2">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row>
    <row r="17" spans="2:30" ht="13.5" customHeight="1" x14ac:dyDescent="0.2">
      <c r="B17" s="49"/>
      <c r="C17" s="49"/>
      <c r="D17" s="49"/>
      <c r="E17" s="49"/>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row>
    <row r="18" spans="2:30" ht="13.5" customHeight="1" x14ac:dyDescent="0.2">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row>
    <row r="19" spans="2:30" ht="13.5" customHeight="1" x14ac:dyDescent="0.2">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row>
    <row r="20" spans="2:30" ht="13.5" customHeight="1" x14ac:dyDescent="0.2">
      <c r="B20" s="49"/>
      <c r="C20" s="49"/>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9"/>
    </row>
    <row r="21" spans="2:30" ht="13.5" customHeight="1" x14ac:dyDescent="0.2">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row>
    <row r="22" spans="2:30" ht="13.5" customHeight="1" x14ac:dyDescent="0.2">
      <c r="B22" s="49"/>
      <c r="C22" s="49"/>
      <c r="D22" s="49"/>
      <c r="E22" s="49"/>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row>
    <row r="23" spans="2:30" ht="13.5" customHeight="1" x14ac:dyDescent="0.2">
      <c r="B23" s="49"/>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row>
    <row r="24" spans="2:30" ht="13.5" customHeight="1" x14ac:dyDescent="0.2">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row>
    <row r="25" spans="2:30" ht="13.5" customHeight="1" x14ac:dyDescent="0.2">
      <c r="B25" s="49"/>
      <c r="C25" s="49"/>
      <c r="D25" s="49"/>
      <c r="E25" s="49"/>
      <c r="F25" s="49"/>
      <c r="G25" s="49"/>
      <c r="H25" s="49"/>
      <c r="I25" s="49"/>
      <c r="J25" s="49"/>
      <c r="K25" s="49"/>
      <c r="L25" s="49"/>
      <c r="M25" s="49"/>
      <c r="N25" s="49"/>
      <c r="O25" s="49"/>
      <c r="P25" s="49"/>
      <c r="Q25" s="49"/>
      <c r="R25" s="49"/>
      <c r="S25" s="49"/>
      <c r="T25" s="49"/>
      <c r="U25" s="49"/>
      <c r="V25" s="49"/>
      <c r="W25" s="49"/>
      <c r="X25" s="49"/>
      <c r="Y25" s="49"/>
      <c r="Z25" s="49"/>
      <c r="AA25" s="49"/>
      <c r="AB25" s="49"/>
      <c r="AC25" s="49"/>
      <c r="AD25" s="49"/>
    </row>
    <row r="26" spans="2:30" ht="13.5" customHeight="1" x14ac:dyDescent="0.2">
      <c r="B26" s="49"/>
      <c r="C26" s="49"/>
      <c r="D26" s="49"/>
      <c r="E26" s="49"/>
      <c r="F26" s="49"/>
      <c r="G26" s="49"/>
      <c r="H26" s="49"/>
      <c r="I26" s="49"/>
      <c r="J26" s="49"/>
      <c r="K26" s="49"/>
      <c r="L26" s="49"/>
      <c r="M26" s="49"/>
      <c r="N26" s="49"/>
      <c r="O26" s="49"/>
      <c r="P26" s="49"/>
      <c r="Q26" s="49"/>
      <c r="R26" s="49"/>
      <c r="S26" s="49"/>
      <c r="T26" s="49"/>
      <c r="U26" s="49"/>
      <c r="V26" s="49"/>
      <c r="W26" s="49"/>
      <c r="X26" s="49"/>
      <c r="Y26" s="49"/>
      <c r="Z26" s="49"/>
      <c r="AA26" s="49"/>
      <c r="AB26" s="49"/>
      <c r="AC26" s="49"/>
      <c r="AD26" s="49"/>
    </row>
    <row r="27" spans="2:30" ht="13.5" customHeight="1" x14ac:dyDescent="0.2">
      <c r="B27" s="49"/>
      <c r="C27" s="49"/>
      <c r="D27" s="49"/>
      <c r="E27" s="49"/>
      <c r="F27" s="49"/>
      <c r="G27" s="49"/>
      <c r="H27" s="49"/>
      <c r="I27" s="49"/>
      <c r="J27" s="49"/>
      <c r="K27" s="49"/>
      <c r="L27" s="49"/>
      <c r="M27" s="49"/>
      <c r="N27" s="49"/>
      <c r="O27" s="49"/>
      <c r="P27" s="49"/>
      <c r="Q27" s="49"/>
      <c r="R27" s="49"/>
      <c r="S27" s="49"/>
      <c r="T27" s="49"/>
      <c r="U27" s="49"/>
      <c r="V27" s="49"/>
      <c r="W27" s="49"/>
      <c r="X27" s="49"/>
      <c r="Y27" s="49"/>
      <c r="Z27" s="49"/>
      <c r="AA27" s="49"/>
      <c r="AB27" s="49"/>
      <c r="AC27" s="49"/>
      <c r="AD27" s="49"/>
    </row>
    <row r="28" spans="2:30" ht="13.5" customHeight="1" x14ac:dyDescent="0.2">
      <c r="B28" s="49"/>
      <c r="C28" s="49"/>
      <c r="D28" s="49"/>
      <c r="E28" s="49"/>
      <c r="F28" s="49"/>
      <c r="G28" s="49"/>
      <c r="H28" s="49"/>
      <c r="I28" s="49"/>
      <c r="J28" s="49"/>
      <c r="K28" s="49"/>
      <c r="L28" s="49"/>
      <c r="M28" s="49"/>
      <c r="N28" s="49"/>
      <c r="O28" s="49"/>
      <c r="P28" s="49"/>
      <c r="Q28" s="49"/>
      <c r="R28" s="49"/>
      <c r="S28" s="49"/>
      <c r="T28" s="49"/>
      <c r="U28" s="49"/>
      <c r="V28" s="49"/>
      <c r="W28" s="49"/>
      <c r="X28" s="49"/>
      <c r="Y28" s="49"/>
      <c r="Z28" s="49"/>
      <c r="AA28" s="49"/>
      <c r="AB28" s="49"/>
      <c r="AC28" s="49"/>
      <c r="AD28" s="49"/>
    </row>
    <row r="29" spans="2:30" ht="13.5" customHeight="1" x14ac:dyDescent="0.2">
      <c r="B29" s="49"/>
      <c r="C29" s="49"/>
      <c r="D29" s="49"/>
      <c r="E29" s="49"/>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row>
    <row r="30" spans="2:30" ht="13.5" customHeight="1" x14ac:dyDescent="0.2">
      <c r="B30" s="49"/>
      <c r="C30" s="49"/>
      <c r="D30" s="49"/>
      <c r="E30" s="49"/>
      <c r="F30" s="49"/>
      <c r="G30" s="49"/>
      <c r="H30" s="49"/>
      <c r="I30" s="49"/>
      <c r="J30" s="49"/>
      <c r="K30" s="49"/>
      <c r="L30" s="49"/>
      <c r="M30" s="49"/>
      <c r="N30" s="49"/>
      <c r="O30" s="49"/>
      <c r="P30" s="49"/>
      <c r="Q30" s="49"/>
      <c r="R30" s="49"/>
      <c r="S30" s="49"/>
      <c r="T30" s="49"/>
      <c r="U30" s="49"/>
      <c r="V30" s="49"/>
      <c r="W30" s="49"/>
      <c r="X30" s="49"/>
      <c r="Y30" s="49"/>
      <c r="Z30" s="49"/>
      <c r="AA30" s="49"/>
      <c r="AB30" s="49"/>
      <c r="AC30" s="49"/>
      <c r="AD30" s="49"/>
    </row>
    <row r="31" spans="2:30" ht="13.5" customHeight="1" x14ac:dyDescent="0.2">
      <c r="B31" s="49"/>
      <c r="C31" s="49"/>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row>
    <row r="32" spans="2:30" ht="13.5" customHeight="1" x14ac:dyDescent="0.2">
      <c r="B32" s="49"/>
      <c r="C32" s="49"/>
      <c r="D32" s="49"/>
      <c r="E32" s="49"/>
      <c r="F32" s="49"/>
      <c r="G32" s="49"/>
      <c r="H32" s="49"/>
      <c r="I32" s="49"/>
      <c r="J32" s="49"/>
      <c r="K32" s="49"/>
      <c r="L32" s="49"/>
      <c r="M32" s="49"/>
      <c r="N32" s="49"/>
      <c r="O32" s="49"/>
      <c r="P32" s="49"/>
      <c r="Q32" s="49"/>
      <c r="R32" s="49"/>
      <c r="S32" s="49"/>
      <c r="T32" s="49"/>
      <c r="U32" s="49"/>
      <c r="V32" s="49"/>
      <c r="W32" s="49"/>
      <c r="X32" s="49"/>
      <c r="Y32" s="49"/>
      <c r="Z32" s="49"/>
      <c r="AA32" s="49"/>
      <c r="AB32" s="49"/>
      <c r="AC32" s="49"/>
      <c r="AD32" s="49"/>
    </row>
    <row r="33" spans="2:30" ht="13.5" customHeight="1" x14ac:dyDescent="0.2">
      <c r="B33" s="49"/>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row>
    <row r="34" spans="2:30" ht="13.5" customHeight="1" x14ac:dyDescent="0.2">
      <c r="B34" s="49"/>
      <c r="C34" s="49"/>
      <c r="D34" s="49"/>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row>
    <row r="35" spans="2:30" ht="13.5" customHeight="1" x14ac:dyDescent="0.2"/>
    <row r="36" spans="2:30" ht="13.5" customHeight="1" x14ac:dyDescent="0.2"/>
    <row r="37" spans="2:30" ht="13.5" customHeight="1" x14ac:dyDescent="0.2"/>
    <row r="38" spans="2:30" ht="13.5" customHeight="1" x14ac:dyDescent="0.2"/>
    <row r="39" spans="2:30" ht="13.5" customHeight="1" x14ac:dyDescent="0.2"/>
    <row r="40" spans="2:30" ht="13.5" customHeight="1" x14ac:dyDescent="0.2"/>
    <row r="41" spans="2:30" ht="13.5" customHeight="1" x14ac:dyDescent="0.2"/>
    <row r="42" spans="2:30" ht="13.5" customHeight="1" x14ac:dyDescent="0.2"/>
    <row r="43" spans="2:30" ht="13.5" customHeight="1" x14ac:dyDescent="0.2"/>
    <row r="44" spans="2:30" ht="13.5" customHeight="1" x14ac:dyDescent="0.2"/>
    <row r="45" spans="2:30" ht="13.5" customHeight="1" x14ac:dyDescent="0.2"/>
    <row r="46" spans="2:30" ht="13.5" customHeight="1" x14ac:dyDescent="0.2"/>
    <row r="47" spans="2:30" ht="13.5" customHeight="1" x14ac:dyDescent="0.2"/>
    <row r="48" spans="2:30" ht="13.5" customHeight="1" x14ac:dyDescent="0.2"/>
    <row r="49" spans="4:28" ht="20.25" customHeight="1" x14ac:dyDescent="0.2">
      <c r="D49" s="50" t="s">
        <v>3</v>
      </c>
      <c r="E49" s="50"/>
      <c r="F49" s="50"/>
      <c r="G49" s="50"/>
      <c r="H49" s="50"/>
      <c r="I49" s="50"/>
      <c r="J49" s="50"/>
      <c r="K49" s="50"/>
      <c r="L49" s="50"/>
      <c r="M49" s="50"/>
      <c r="N49" s="50"/>
      <c r="O49" s="50"/>
      <c r="P49" s="50"/>
      <c r="Q49" s="50"/>
      <c r="R49" s="50"/>
      <c r="S49" s="50"/>
      <c r="T49" s="50"/>
      <c r="U49" s="50"/>
      <c r="V49" s="50"/>
      <c r="W49" s="50"/>
      <c r="X49" s="50"/>
      <c r="Y49" s="50"/>
      <c r="Z49" s="50"/>
      <c r="AA49" s="50"/>
      <c r="AB49" s="50"/>
    </row>
    <row r="50" spans="4:28" ht="13.5" customHeight="1" x14ac:dyDescent="0.2">
      <c r="D50" s="51" t="s">
        <v>4</v>
      </c>
      <c r="E50" s="51"/>
      <c r="F50" s="51"/>
      <c r="G50" s="51"/>
      <c r="H50" s="51"/>
      <c r="I50" s="51"/>
      <c r="J50" s="51"/>
      <c r="K50" s="51"/>
      <c r="L50" s="51"/>
      <c r="M50" s="51"/>
      <c r="N50" s="51"/>
      <c r="O50" s="51"/>
      <c r="P50" s="51"/>
      <c r="Q50" s="51"/>
      <c r="R50" s="51"/>
      <c r="S50" s="51"/>
      <c r="T50" s="51"/>
      <c r="U50" s="51"/>
      <c r="V50" s="51"/>
      <c r="W50" s="51"/>
      <c r="X50" s="51"/>
      <c r="Y50" s="51"/>
      <c r="Z50" s="51"/>
      <c r="AA50" s="51"/>
      <c r="AB50" s="51"/>
    </row>
    <row r="51" spans="4:28" ht="13.5" customHeight="1" x14ac:dyDescent="0.2">
      <c r="D51" s="51"/>
      <c r="E51" s="51"/>
      <c r="F51" s="51"/>
      <c r="G51" s="51"/>
      <c r="H51" s="51"/>
      <c r="I51" s="51"/>
      <c r="J51" s="51"/>
      <c r="K51" s="51"/>
      <c r="L51" s="51"/>
      <c r="M51" s="51"/>
      <c r="N51" s="51"/>
      <c r="O51" s="51"/>
      <c r="P51" s="51"/>
      <c r="Q51" s="51"/>
      <c r="R51" s="51"/>
      <c r="S51" s="51"/>
      <c r="T51" s="51"/>
      <c r="U51" s="51"/>
      <c r="V51" s="51"/>
      <c r="W51" s="51"/>
      <c r="X51" s="51"/>
      <c r="Y51" s="51"/>
      <c r="Z51" s="51"/>
      <c r="AA51" s="51"/>
      <c r="AB51" s="51"/>
    </row>
    <row r="52" spans="4:28" ht="13.5" customHeight="1" x14ac:dyDescent="0.2">
      <c r="D52" s="51"/>
      <c r="E52" s="51"/>
      <c r="F52" s="51"/>
      <c r="G52" s="51"/>
      <c r="H52" s="51"/>
      <c r="I52" s="51"/>
      <c r="J52" s="51"/>
      <c r="K52" s="51"/>
      <c r="L52" s="51"/>
      <c r="M52" s="51"/>
      <c r="N52" s="51"/>
      <c r="O52" s="51"/>
      <c r="P52" s="51"/>
      <c r="Q52" s="51"/>
      <c r="R52" s="51"/>
      <c r="S52" s="51"/>
      <c r="T52" s="51"/>
      <c r="U52" s="51"/>
      <c r="V52" s="51"/>
      <c r="W52" s="51"/>
      <c r="X52" s="51"/>
      <c r="Y52" s="51"/>
      <c r="Z52" s="51"/>
      <c r="AA52" s="51"/>
      <c r="AB52" s="51"/>
    </row>
    <row r="53" spans="4:28" ht="13.5" customHeight="1" x14ac:dyDescent="0.2">
      <c r="D53" s="51"/>
      <c r="E53" s="51"/>
      <c r="F53" s="51"/>
      <c r="G53" s="51"/>
      <c r="H53" s="51"/>
      <c r="I53" s="51"/>
      <c r="J53" s="51"/>
      <c r="K53" s="51"/>
      <c r="L53" s="51"/>
      <c r="M53" s="51"/>
      <c r="N53" s="51"/>
      <c r="O53" s="51"/>
      <c r="P53" s="51"/>
      <c r="Q53" s="51"/>
      <c r="R53" s="51"/>
      <c r="S53" s="51"/>
      <c r="T53" s="51"/>
      <c r="U53" s="51"/>
      <c r="V53" s="51"/>
      <c r="W53" s="51"/>
      <c r="X53" s="51"/>
      <c r="Y53" s="51"/>
      <c r="Z53" s="51"/>
      <c r="AA53" s="51"/>
      <c r="AB53" s="51"/>
    </row>
    <row r="54" spans="4:28" ht="13.5" customHeight="1" x14ac:dyDescent="0.2">
      <c r="D54" s="51"/>
      <c r="E54" s="51"/>
      <c r="F54" s="51"/>
      <c r="G54" s="51"/>
      <c r="H54" s="51"/>
      <c r="I54" s="51"/>
      <c r="J54" s="51"/>
      <c r="K54" s="51"/>
      <c r="L54" s="51"/>
      <c r="M54" s="51"/>
      <c r="N54" s="51"/>
      <c r="O54" s="51"/>
      <c r="P54" s="51"/>
      <c r="Q54" s="51"/>
      <c r="R54" s="51"/>
      <c r="S54" s="51"/>
      <c r="T54" s="51"/>
      <c r="U54" s="51"/>
      <c r="V54" s="51"/>
      <c r="W54" s="51"/>
      <c r="X54" s="51"/>
      <c r="Y54" s="51"/>
      <c r="Z54" s="51"/>
      <c r="AA54" s="51"/>
      <c r="AB54" s="51"/>
    </row>
    <row r="55" spans="4:28" ht="13.5" customHeight="1" x14ac:dyDescent="0.2">
      <c r="D55" s="51"/>
      <c r="E55" s="51"/>
      <c r="F55" s="51"/>
      <c r="G55" s="51"/>
      <c r="H55" s="51"/>
      <c r="I55" s="51"/>
      <c r="J55" s="51"/>
      <c r="K55" s="51"/>
      <c r="L55" s="51"/>
      <c r="M55" s="51"/>
      <c r="N55" s="51"/>
      <c r="O55" s="51"/>
      <c r="P55" s="51"/>
      <c r="Q55" s="51"/>
      <c r="R55" s="51"/>
      <c r="S55" s="51"/>
      <c r="T55" s="51"/>
      <c r="U55" s="51"/>
      <c r="V55" s="51"/>
      <c r="W55" s="51"/>
      <c r="X55" s="51"/>
      <c r="Y55" s="51"/>
      <c r="Z55" s="51"/>
      <c r="AA55" s="51"/>
      <c r="AB55" s="51"/>
    </row>
    <row r="56" spans="4:28" ht="13.5" customHeight="1" x14ac:dyDescent="0.2">
      <c r="D56" s="51"/>
      <c r="E56" s="51"/>
      <c r="F56" s="51"/>
      <c r="G56" s="51"/>
      <c r="H56" s="51"/>
      <c r="I56" s="51"/>
      <c r="J56" s="51"/>
      <c r="K56" s="51"/>
      <c r="L56" s="51"/>
      <c r="M56" s="51"/>
      <c r="N56" s="51"/>
      <c r="O56" s="51"/>
      <c r="P56" s="51"/>
      <c r="Q56" s="51"/>
      <c r="R56" s="51"/>
      <c r="S56" s="51"/>
      <c r="T56" s="51"/>
      <c r="U56" s="51"/>
      <c r="V56" s="51"/>
      <c r="W56" s="51"/>
      <c r="X56" s="51"/>
      <c r="Y56" s="51"/>
      <c r="Z56" s="51"/>
      <c r="AA56" s="51"/>
      <c r="AB56" s="51"/>
    </row>
    <row r="57" spans="4:28" ht="13.5" customHeight="1" x14ac:dyDescent="0.2">
      <c r="D57" s="51"/>
      <c r="E57" s="51"/>
      <c r="F57" s="51"/>
      <c r="G57" s="51"/>
      <c r="H57" s="51"/>
      <c r="I57" s="51"/>
      <c r="J57" s="51"/>
      <c r="K57" s="51"/>
      <c r="L57" s="51"/>
      <c r="M57" s="51"/>
      <c r="N57" s="51"/>
      <c r="O57" s="51"/>
      <c r="P57" s="51"/>
      <c r="Q57" s="51"/>
      <c r="R57" s="51"/>
      <c r="S57" s="51"/>
      <c r="T57" s="51"/>
      <c r="U57" s="51"/>
      <c r="V57" s="51"/>
      <c r="W57" s="51"/>
      <c r="X57" s="51"/>
      <c r="Y57" s="51"/>
      <c r="Z57" s="51"/>
      <c r="AA57" s="51"/>
      <c r="AB57" s="51"/>
    </row>
    <row r="58" spans="4:28" ht="13.5" customHeight="1" x14ac:dyDescent="0.2">
      <c r="D58" s="51"/>
      <c r="E58" s="51"/>
      <c r="F58" s="51"/>
      <c r="G58" s="51"/>
      <c r="H58" s="51"/>
      <c r="I58" s="51"/>
      <c r="J58" s="51"/>
      <c r="K58" s="51"/>
      <c r="L58" s="51"/>
      <c r="M58" s="51"/>
      <c r="N58" s="51"/>
      <c r="O58" s="51"/>
      <c r="P58" s="51"/>
      <c r="Q58" s="51"/>
      <c r="R58" s="51"/>
      <c r="S58" s="51"/>
      <c r="T58" s="51"/>
      <c r="U58" s="51"/>
      <c r="V58" s="51"/>
      <c r="W58" s="51"/>
      <c r="X58" s="51"/>
      <c r="Y58" s="51"/>
      <c r="Z58" s="51"/>
      <c r="AA58" s="51"/>
      <c r="AB58" s="51"/>
    </row>
    <row r="59" spans="4:28" ht="13.5" customHeight="1" x14ac:dyDescent="0.2">
      <c r="D59" s="51"/>
      <c r="E59" s="51"/>
      <c r="F59" s="51"/>
      <c r="G59" s="51"/>
      <c r="H59" s="51"/>
      <c r="I59" s="51"/>
      <c r="J59" s="51"/>
      <c r="K59" s="51"/>
      <c r="L59" s="51"/>
      <c r="M59" s="51"/>
      <c r="N59" s="51"/>
      <c r="O59" s="51"/>
      <c r="P59" s="51"/>
      <c r="Q59" s="51"/>
      <c r="R59" s="51"/>
      <c r="S59" s="51"/>
      <c r="T59" s="51"/>
      <c r="U59" s="51"/>
      <c r="V59" s="51"/>
      <c r="W59" s="51"/>
      <c r="X59" s="51"/>
      <c r="Y59" s="51"/>
      <c r="Z59" s="51"/>
      <c r="AA59" s="51"/>
      <c r="AB59" s="51"/>
    </row>
    <row r="60" spans="4:28" ht="13.5" customHeight="1" x14ac:dyDescent="0.2">
      <c r="D60" s="51"/>
      <c r="E60" s="51"/>
      <c r="F60" s="51"/>
      <c r="G60" s="51"/>
      <c r="H60" s="51"/>
      <c r="I60" s="51"/>
      <c r="J60" s="51"/>
      <c r="K60" s="51"/>
      <c r="L60" s="51"/>
      <c r="M60" s="51"/>
      <c r="N60" s="51"/>
      <c r="O60" s="51"/>
      <c r="P60" s="51"/>
      <c r="Q60" s="51"/>
      <c r="R60" s="51"/>
      <c r="S60" s="51"/>
      <c r="T60" s="51"/>
      <c r="U60" s="51"/>
      <c r="V60" s="51"/>
      <c r="W60" s="51"/>
      <c r="X60" s="51"/>
      <c r="Y60" s="51"/>
      <c r="Z60" s="51"/>
      <c r="AA60" s="51"/>
      <c r="AB60" s="51"/>
    </row>
    <row r="61" spans="4:28" ht="13.5" customHeight="1" x14ac:dyDescent="0.2">
      <c r="D61" s="51"/>
      <c r="E61" s="51"/>
      <c r="F61" s="51"/>
      <c r="G61" s="51"/>
      <c r="H61" s="51"/>
      <c r="I61" s="51"/>
      <c r="J61" s="51"/>
      <c r="K61" s="51"/>
      <c r="L61" s="51"/>
      <c r="M61" s="51"/>
      <c r="N61" s="51"/>
      <c r="O61" s="51"/>
      <c r="P61" s="51"/>
      <c r="Q61" s="51"/>
      <c r="R61" s="51"/>
      <c r="S61" s="51"/>
      <c r="T61" s="51"/>
      <c r="U61" s="51"/>
      <c r="V61" s="51"/>
      <c r="W61" s="51"/>
      <c r="X61" s="51"/>
      <c r="Y61" s="51"/>
      <c r="Z61" s="51"/>
      <c r="AA61" s="51"/>
      <c r="AB61" s="51"/>
    </row>
    <row r="62" spans="4:28" ht="13.5" customHeight="1" x14ac:dyDescent="0.2">
      <c r="D62" s="51"/>
      <c r="E62" s="51"/>
      <c r="F62" s="51"/>
      <c r="G62" s="51"/>
      <c r="H62" s="51"/>
      <c r="I62" s="51"/>
      <c r="J62" s="51"/>
      <c r="K62" s="51"/>
      <c r="L62" s="51"/>
      <c r="M62" s="51"/>
      <c r="N62" s="51"/>
      <c r="O62" s="51"/>
      <c r="P62" s="51"/>
      <c r="Q62" s="51"/>
      <c r="R62" s="51"/>
      <c r="S62" s="51"/>
      <c r="T62" s="51"/>
      <c r="U62" s="51"/>
      <c r="V62" s="51"/>
      <c r="W62" s="51"/>
      <c r="X62" s="51"/>
      <c r="Y62" s="51"/>
      <c r="Z62" s="51"/>
      <c r="AA62" s="51"/>
      <c r="AB62" s="51"/>
    </row>
    <row r="63" spans="4:28" ht="13.5" customHeight="1" x14ac:dyDescent="0.2">
      <c r="D63" s="51"/>
      <c r="E63" s="51"/>
      <c r="F63" s="51"/>
      <c r="G63" s="51"/>
      <c r="H63" s="51"/>
      <c r="I63" s="51"/>
      <c r="J63" s="51"/>
      <c r="K63" s="51"/>
      <c r="L63" s="51"/>
      <c r="M63" s="51"/>
      <c r="N63" s="51"/>
      <c r="O63" s="51"/>
      <c r="P63" s="51"/>
      <c r="Q63" s="51"/>
      <c r="R63" s="51"/>
      <c r="S63" s="51"/>
      <c r="T63" s="51"/>
      <c r="U63" s="51"/>
      <c r="V63" s="51"/>
      <c r="W63" s="51"/>
      <c r="X63" s="51"/>
      <c r="Y63" s="51"/>
      <c r="Z63" s="51"/>
      <c r="AA63" s="51"/>
      <c r="AB63" s="51"/>
    </row>
    <row r="64" spans="4:28" ht="13.5" customHeight="1" x14ac:dyDescent="0.2">
      <c r="D64" s="51"/>
      <c r="E64" s="51"/>
      <c r="F64" s="51"/>
      <c r="G64" s="51"/>
      <c r="H64" s="51"/>
      <c r="I64" s="51"/>
      <c r="J64" s="51"/>
      <c r="K64" s="51"/>
      <c r="L64" s="51"/>
      <c r="M64" s="51"/>
      <c r="N64" s="51"/>
      <c r="O64" s="51"/>
      <c r="P64" s="51"/>
      <c r="Q64" s="51"/>
      <c r="R64" s="51"/>
      <c r="S64" s="51"/>
      <c r="T64" s="51"/>
      <c r="U64" s="51"/>
      <c r="V64" s="51"/>
      <c r="W64" s="51"/>
      <c r="X64" s="51"/>
      <c r="Y64" s="51"/>
      <c r="Z64" s="51"/>
      <c r="AA64" s="51"/>
      <c r="AB64" s="51"/>
    </row>
    <row r="65" spans="4:28" ht="13.5" customHeight="1" x14ac:dyDescent="0.2">
      <c r="D65" s="51"/>
      <c r="E65" s="51"/>
      <c r="F65" s="51"/>
      <c r="G65" s="51"/>
      <c r="H65" s="51"/>
      <c r="I65" s="51"/>
      <c r="J65" s="51"/>
      <c r="K65" s="51"/>
      <c r="L65" s="51"/>
      <c r="M65" s="51"/>
      <c r="N65" s="51"/>
      <c r="O65" s="51"/>
      <c r="P65" s="51"/>
      <c r="Q65" s="51"/>
      <c r="R65" s="51"/>
      <c r="S65" s="51"/>
      <c r="T65" s="51"/>
      <c r="U65" s="51"/>
      <c r="V65" s="51"/>
      <c r="W65" s="51"/>
      <c r="X65" s="51"/>
      <c r="Y65" s="51"/>
      <c r="Z65" s="51"/>
      <c r="AA65" s="51"/>
      <c r="AB65" s="51"/>
    </row>
    <row r="66" spans="4:28" ht="13.5" customHeight="1" x14ac:dyDescent="0.2">
      <c r="D66" s="51"/>
      <c r="E66" s="51"/>
      <c r="F66" s="51"/>
      <c r="G66" s="51"/>
      <c r="H66" s="51"/>
      <c r="I66" s="51"/>
      <c r="J66" s="51"/>
      <c r="K66" s="51"/>
      <c r="L66" s="51"/>
      <c r="M66" s="51"/>
      <c r="N66" s="51"/>
      <c r="O66" s="51"/>
      <c r="P66" s="51"/>
      <c r="Q66" s="51"/>
      <c r="R66" s="51"/>
      <c r="S66" s="51"/>
      <c r="T66" s="51"/>
      <c r="U66" s="51"/>
      <c r="V66" s="51"/>
      <c r="W66" s="51"/>
      <c r="X66" s="51"/>
      <c r="Y66" s="51"/>
      <c r="Z66" s="51"/>
      <c r="AA66" s="51"/>
      <c r="AB66" s="51"/>
    </row>
    <row r="67" spans="4:28" ht="13.5" customHeight="1" x14ac:dyDescent="0.2">
      <c r="D67" s="51"/>
      <c r="E67" s="51"/>
      <c r="F67" s="51"/>
      <c r="G67" s="51"/>
      <c r="H67" s="51"/>
      <c r="I67" s="51"/>
      <c r="J67" s="51"/>
      <c r="K67" s="51"/>
      <c r="L67" s="51"/>
      <c r="M67" s="51"/>
      <c r="N67" s="51"/>
      <c r="O67" s="51"/>
      <c r="P67" s="51"/>
      <c r="Q67" s="51"/>
      <c r="R67" s="51"/>
      <c r="S67" s="51"/>
      <c r="T67" s="51"/>
      <c r="U67" s="51"/>
      <c r="V67" s="51"/>
      <c r="W67" s="51"/>
      <c r="X67" s="51"/>
      <c r="Y67" s="51"/>
      <c r="Z67" s="51"/>
      <c r="AA67" s="51"/>
      <c r="AB67" s="51"/>
    </row>
    <row r="68" spans="4:28" ht="13.5" customHeight="1" x14ac:dyDescent="0.2">
      <c r="D68" s="51"/>
      <c r="E68" s="51"/>
      <c r="F68" s="51"/>
      <c r="G68" s="51"/>
      <c r="H68" s="51"/>
      <c r="I68" s="51"/>
      <c r="J68" s="51"/>
      <c r="K68" s="51"/>
      <c r="L68" s="51"/>
      <c r="M68" s="51"/>
      <c r="N68" s="51"/>
      <c r="O68" s="51"/>
      <c r="P68" s="51"/>
      <c r="Q68" s="51"/>
      <c r="R68" s="51"/>
      <c r="S68" s="51"/>
      <c r="T68" s="51"/>
      <c r="U68" s="51"/>
      <c r="V68" s="51"/>
      <c r="W68" s="51"/>
      <c r="X68" s="51"/>
      <c r="Y68" s="51"/>
      <c r="Z68" s="51"/>
      <c r="AA68" s="51"/>
      <c r="AB68" s="51"/>
    </row>
    <row r="69" spans="4:28" ht="13.5" customHeight="1" x14ac:dyDescent="0.2">
      <c r="D69" s="51"/>
      <c r="E69" s="51"/>
      <c r="F69" s="51"/>
      <c r="G69" s="51"/>
      <c r="H69" s="51"/>
      <c r="I69" s="51"/>
      <c r="J69" s="51"/>
      <c r="K69" s="51"/>
      <c r="L69" s="51"/>
      <c r="M69" s="51"/>
      <c r="N69" s="51"/>
      <c r="O69" s="51"/>
      <c r="P69" s="51"/>
      <c r="Q69" s="51"/>
      <c r="R69" s="51"/>
      <c r="S69" s="51"/>
      <c r="T69" s="51"/>
      <c r="U69" s="51"/>
      <c r="V69" s="51"/>
      <c r="W69" s="51"/>
      <c r="X69" s="51"/>
      <c r="Y69" s="51"/>
      <c r="Z69" s="51"/>
      <c r="AA69" s="51"/>
      <c r="AB69" s="51"/>
    </row>
    <row r="70" spans="4:28" ht="13.5" customHeight="1" x14ac:dyDescent="0.2">
      <c r="D70" s="51"/>
      <c r="E70" s="51"/>
      <c r="F70" s="51"/>
      <c r="G70" s="51"/>
      <c r="H70" s="51"/>
      <c r="I70" s="51"/>
      <c r="J70" s="51"/>
      <c r="K70" s="51"/>
      <c r="L70" s="51"/>
      <c r="M70" s="51"/>
      <c r="N70" s="51"/>
      <c r="O70" s="51"/>
      <c r="P70" s="51"/>
      <c r="Q70" s="51"/>
      <c r="R70" s="51"/>
      <c r="S70" s="51"/>
      <c r="T70" s="51"/>
      <c r="U70" s="51"/>
      <c r="V70" s="51"/>
      <c r="W70" s="51"/>
      <c r="X70" s="51"/>
      <c r="Y70" s="51"/>
      <c r="Z70" s="51"/>
      <c r="AA70" s="51"/>
      <c r="AB70" s="51"/>
    </row>
    <row r="71" spans="4:28" ht="13.5" customHeight="1" x14ac:dyDescent="0.2">
      <c r="D71" s="51"/>
      <c r="E71" s="51"/>
      <c r="F71" s="51"/>
      <c r="G71" s="51"/>
      <c r="H71" s="51"/>
      <c r="I71" s="51"/>
      <c r="J71" s="51"/>
      <c r="K71" s="51"/>
      <c r="L71" s="51"/>
      <c r="M71" s="51"/>
      <c r="N71" s="51"/>
      <c r="O71" s="51"/>
      <c r="P71" s="51"/>
      <c r="Q71" s="51"/>
      <c r="R71" s="51"/>
      <c r="S71" s="51"/>
      <c r="T71" s="51"/>
      <c r="U71" s="51"/>
      <c r="V71" s="51"/>
      <c r="W71" s="51"/>
      <c r="X71" s="51"/>
      <c r="Y71" s="51"/>
      <c r="Z71" s="51"/>
      <c r="AA71" s="51"/>
      <c r="AB71" s="51"/>
    </row>
    <row r="72" spans="4:28" ht="13.5" customHeight="1" x14ac:dyDescent="0.2">
      <c r="D72" s="51"/>
      <c r="E72" s="51"/>
      <c r="F72" s="51"/>
      <c r="G72" s="51"/>
      <c r="H72" s="51"/>
      <c r="I72" s="51"/>
      <c r="J72" s="51"/>
      <c r="K72" s="51"/>
      <c r="L72" s="51"/>
      <c r="M72" s="51"/>
      <c r="N72" s="51"/>
      <c r="O72" s="51"/>
      <c r="P72" s="51"/>
      <c r="Q72" s="51"/>
      <c r="R72" s="51"/>
      <c r="S72" s="51"/>
      <c r="T72" s="51"/>
      <c r="U72" s="51"/>
      <c r="V72" s="51"/>
      <c r="W72" s="51"/>
      <c r="X72" s="51"/>
      <c r="Y72" s="51"/>
      <c r="Z72" s="51"/>
      <c r="AA72" s="51"/>
      <c r="AB72" s="51"/>
    </row>
    <row r="73" spans="4:28" ht="13.5" customHeight="1" x14ac:dyDescent="0.2">
      <c r="D73" s="51"/>
      <c r="E73" s="51"/>
      <c r="F73" s="51"/>
      <c r="G73" s="51"/>
      <c r="H73" s="51"/>
      <c r="I73" s="51"/>
      <c r="J73" s="51"/>
      <c r="K73" s="51"/>
      <c r="L73" s="51"/>
      <c r="M73" s="51"/>
      <c r="N73" s="51"/>
      <c r="O73" s="51"/>
      <c r="P73" s="51"/>
      <c r="Q73" s="51"/>
      <c r="R73" s="51"/>
      <c r="S73" s="51"/>
      <c r="T73" s="51"/>
      <c r="U73" s="51"/>
      <c r="V73" s="51"/>
      <c r="W73" s="51"/>
      <c r="X73" s="51"/>
      <c r="Y73" s="51"/>
      <c r="Z73" s="51"/>
      <c r="AA73" s="51"/>
      <c r="AB73" s="51"/>
    </row>
    <row r="74" spans="4:28" ht="13.5" customHeight="1" x14ac:dyDescent="0.2">
      <c r="D74" s="51"/>
      <c r="E74" s="51"/>
      <c r="F74" s="51"/>
      <c r="G74" s="51"/>
      <c r="H74" s="51"/>
      <c r="I74" s="51"/>
      <c r="J74" s="51"/>
      <c r="K74" s="51"/>
      <c r="L74" s="51"/>
      <c r="M74" s="51"/>
      <c r="N74" s="51"/>
      <c r="O74" s="51"/>
      <c r="P74" s="51"/>
      <c r="Q74" s="51"/>
      <c r="R74" s="51"/>
      <c r="S74" s="51"/>
      <c r="T74" s="51"/>
      <c r="U74" s="51"/>
      <c r="V74" s="51"/>
      <c r="W74" s="51"/>
      <c r="X74" s="51"/>
      <c r="Y74" s="51"/>
      <c r="Z74" s="51"/>
      <c r="AA74" s="51"/>
      <c r="AB74" s="51"/>
    </row>
    <row r="75" spans="4:28" ht="13.5" customHeight="1" x14ac:dyDescent="0.2">
      <c r="D75" s="51"/>
      <c r="E75" s="51"/>
      <c r="F75" s="51"/>
      <c r="G75" s="51"/>
      <c r="H75" s="51"/>
      <c r="I75" s="51"/>
      <c r="J75" s="51"/>
      <c r="K75" s="51"/>
      <c r="L75" s="51"/>
      <c r="M75" s="51"/>
      <c r="N75" s="51"/>
      <c r="O75" s="51"/>
      <c r="P75" s="51"/>
      <c r="Q75" s="51"/>
      <c r="R75" s="51"/>
      <c r="S75" s="51"/>
      <c r="T75" s="51"/>
      <c r="U75" s="51"/>
      <c r="V75" s="51"/>
      <c r="W75" s="51"/>
      <c r="X75" s="51"/>
      <c r="Y75" s="51"/>
      <c r="Z75" s="51"/>
      <c r="AA75" s="51"/>
      <c r="AB75" s="51"/>
    </row>
    <row r="76" spans="4:28" ht="13.5" customHeight="1" x14ac:dyDescent="0.2">
      <c r="D76" s="51"/>
      <c r="E76" s="51"/>
      <c r="F76" s="51"/>
      <c r="G76" s="51"/>
      <c r="H76" s="51"/>
      <c r="I76" s="51"/>
      <c r="J76" s="51"/>
      <c r="K76" s="51"/>
      <c r="L76" s="51"/>
      <c r="M76" s="51"/>
      <c r="N76" s="51"/>
      <c r="O76" s="51"/>
      <c r="P76" s="51"/>
      <c r="Q76" s="51"/>
      <c r="R76" s="51"/>
      <c r="S76" s="51"/>
      <c r="T76" s="51"/>
      <c r="U76" s="51"/>
      <c r="V76" s="51"/>
      <c r="W76" s="51"/>
      <c r="X76" s="51"/>
      <c r="Y76" s="51"/>
      <c r="Z76" s="51"/>
      <c r="AA76" s="51"/>
      <c r="AB76" s="51"/>
    </row>
    <row r="77" spans="4:28" ht="13.5" customHeight="1" x14ac:dyDescent="0.2">
      <c r="D77" s="51"/>
      <c r="E77" s="51"/>
      <c r="F77" s="51"/>
      <c r="G77" s="51"/>
      <c r="H77" s="51"/>
      <c r="I77" s="51"/>
      <c r="J77" s="51"/>
      <c r="K77" s="51"/>
      <c r="L77" s="51"/>
      <c r="M77" s="51"/>
      <c r="N77" s="51"/>
      <c r="O77" s="51"/>
      <c r="P77" s="51"/>
      <c r="Q77" s="51"/>
      <c r="R77" s="51"/>
      <c r="S77" s="51"/>
      <c r="T77" s="51"/>
      <c r="U77" s="51"/>
      <c r="V77" s="51"/>
      <c r="W77" s="51"/>
      <c r="X77" s="51"/>
      <c r="Y77" s="51"/>
      <c r="Z77" s="51"/>
      <c r="AA77" s="51"/>
      <c r="AB77" s="51"/>
    </row>
    <row r="78" spans="4:28" ht="13.5" customHeight="1" x14ac:dyDescent="0.2">
      <c r="D78" s="51"/>
      <c r="E78" s="51"/>
      <c r="F78" s="51"/>
      <c r="G78" s="51"/>
      <c r="H78" s="51"/>
      <c r="I78" s="51"/>
      <c r="J78" s="51"/>
      <c r="K78" s="51"/>
      <c r="L78" s="51"/>
      <c r="M78" s="51"/>
      <c r="N78" s="51"/>
      <c r="O78" s="51"/>
      <c r="P78" s="51"/>
      <c r="Q78" s="51"/>
      <c r="R78" s="51"/>
      <c r="S78" s="51"/>
      <c r="T78" s="51"/>
      <c r="U78" s="51"/>
      <c r="V78" s="51"/>
      <c r="W78" s="51"/>
      <c r="X78" s="51"/>
      <c r="Y78" s="51"/>
      <c r="Z78" s="51"/>
      <c r="AA78" s="51"/>
      <c r="AB78" s="51"/>
    </row>
    <row r="79" spans="4:28" ht="13.5" customHeight="1" x14ac:dyDescent="0.2">
      <c r="D79" s="51"/>
      <c r="E79" s="51"/>
      <c r="F79" s="51"/>
      <c r="G79" s="51"/>
      <c r="H79" s="51"/>
      <c r="I79" s="51"/>
      <c r="J79" s="51"/>
      <c r="K79" s="51"/>
      <c r="L79" s="51"/>
      <c r="M79" s="51"/>
      <c r="N79" s="51"/>
      <c r="O79" s="51"/>
      <c r="P79" s="51"/>
      <c r="Q79" s="51"/>
      <c r="R79" s="51"/>
      <c r="S79" s="51"/>
      <c r="T79" s="51"/>
      <c r="U79" s="51"/>
      <c r="V79" s="51"/>
      <c r="W79" s="51"/>
      <c r="X79" s="51"/>
      <c r="Y79" s="51"/>
      <c r="Z79" s="51"/>
      <c r="AA79" s="51"/>
      <c r="AB79" s="51"/>
    </row>
    <row r="80" spans="4:28" ht="13.5" customHeight="1" x14ac:dyDescent="0.2">
      <c r="D80" s="51"/>
      <c r="E80" s="51"/>
      <c r="F80" s="51"/>
      <c r="G80" s="51"/>
      <c r="H80" s="51"/>
      <c r="I80" s="51"/>
      <c r="J80" s="51"/>
      <c r="K80" s="51"/>
      <c r="L80" s="51"/>
      <c r="M80" s="51"/>
      <c r="N80" s="51"/>
      <c r="O80" s="51"/>
      <c r="P80" s="51"/>
      <c r="Q80" s="51"/>
      <c r="R80" s="51"/>
      <c r="S80" s="51"/>
      <c r="T80" s="51"/>
      <c r="U80" s="51"/>
      <c r="V80" s="51"/>
      <c r="W80" s="51"/>
      <c r="X80" s="51"/>
      <c r="Y80" s="51"/>
      <c r="Z80" s="51"/>
      <c r="AA80" s="51"/>
      <c r="AB80" s="51"/>
    </row>
    <row r="81" spans="4:28" ht="13.5" customHeight="1" x14ac:dyDescent="0.2">
      <c r="D81" s="51"/>
      <c r="E81" s="51"/>
      <c r="F81" s="51"/>
      <c r="G81" s="51"/>
      <c r="H81" s="51"/>
      <c r="I81" s="51"/>
      <c r="J81" s="51"/>
      <c r="K81" s="51"/>
      <c r="L81" s="51"/>
      <c r="M81" s="51"/>
      <c r="N81" s="51"/>
      <c r="O81" s="51"/>
      <c r="P81" s="51"/>
      <c r="Q81" s="51"/>
      <c r="R81" s="51"/>
      <c r="S81" s="51"/>
      <c r="T81" s="51"/>
      <c r="U81" s="51"/>
      <c r="V81" s="51"/>
      <c r="W81" s="51"/>
      <c r="X81" s="51"/>
      <c r="Y81" s="51"/>
      <c r="Z81" s="51"/>
      <c r="AA81" s="51"/>
      <c r="AB81" s="51"/>
    </row>
    <row r="82" spans="4:28" ht="13.5" customHeight="1" x14ac:dyDescent="0.2">
      <c r="D82" s="51"/>
      <c r="E82" s="51"/>
      <c r="F82" s="51"/>
      <c r="G82" s="51"/>
      <c r="H82" s="51"/>
      <c r="I82" s="51"/>
      <c r="J82" s="51"/>
      <c r="K82" s="51"/>
      <c r="L82" s="51"/>
      <c r="M82" s="51"/>
      <c r="N82" s="51"/>
      <c r="O82" s="51"/>
      <c r="P82" s="51"/>
      <c r="Q82" s="51"/>
      <c r="R82" s="51"/>
      <c r="S82" s="51"/>
      <c r="T82" s="51"/>
      <c r="U82" s="51"/>
      <c r="V82" s="51"/>
      <c r="W82" s="51"/>
      <c r="X82" s="51"/>
      <c r="Y82" s="51"/>
      <c r="Z82" s="51"/>
      <c r="AA82" s="51"/>
      <c r="AB82" s="51"/>
    </row>
    <row r="83" spans="4:28" ht="13.5" customHeight="1" x14ac:dyDescent="0.2">
      <c r="D83" s="51"/>
      <c r="E83" s="51"/>
      <c r="F83" s="51"/>
      <c r="G83" s="51"/>
      <c r="H83" s="51"/>
      <c r="I83" s="51"/>
      <c r="J83" s="51"/>
      <c r="K83" s="51"/>
      <c r="L83" s="51"/>
      <c r="M83" s="51"/>
      <c r="N83" s="51"/>
      <c r="O83" s="51"/>
      <c r="P83" s="51"/>
      <c r="Q83" s="51"/>
      <c r="R83" s="51"/>
      <c r="S83" s="51"/>
      <c r="T83" s="51"/>
      <c r="U83" s="51"/>
      <c r="V83" s="51"/>
      <c r="W83" s="51"/>
      <c r="X83" s="51"/>
      <c r="Y83" s="51"/>
      <c r="Z83" s="51"/>
      <c r="AA83" s="51"/>
      <c r="AB83" s="51"/>
    </row>
    <row r="84" spans="4:28" ht="13.5" customHeight="1" x14ac:dyDescent="0.2">
      <c r="D84" s="51"/>
      <c r="E84" s="51"/>
      <c r="F84" s="51"/>
      <c r="G84" s="51"/>
      <c r="H84" s="51"/>
      <c r="I84" s="51"/>
      <c r="J84" s="51"/>
      <c r="K84" s="51"/>
      <c r="L84" s="51"/>
      <c r="M84" s="51"/>
      <c r="N84" s="51"/>
      <c r="O84" s="51"/>
      <c r="P84" s="51"/>
      <c r="Q84" s="51"/>
      <c r="R84" s="51"/>
      <c r="S84" s="51"/>
      <c r="T84" s="51"/>
      <c r="U84" s="51"/>
      <c r="V84" s="51"/>
      <c r="W84" s="51"/>
      <c r="X84" s="51"/>
      <c r="Y84" s="51"/>
      <c r="Z84" s="51"/>
      <c r="AA84" s="51"/>
      <c r="AB84" s="51"/>
    </row>
    <row r="85" spans="4:28" ht="13.5" customHeight="1" x14ac:dyDescent="0.2"/>
    <row r="86" spans="4:28" ht="13.5" customHeight="1" x14ac:dyDescent="0.2"/>
    <row r="87" spans="4:28" ht="13.5" customHeight="1" x14ac:dyDescent="0.2"/>
    <row r="88" spans="4:28" ht="13.5" customHeight="1" x14ac:dyDescent="0.2"/>
    <row r="89" spans="4:28" ht="13.5" customHeight="1" x14ac:dyDescent="0.2"/>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2"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1"/>
  <sheetViews>
    <sheetView tabSelected="1" zoomScale="80" zoomScaleNormal="80" zoomScaleSheetLayoutView="80" workbookViewId="0">
      <selection activeCell="T22" sqref="T22"/>
    </sheetView>
  </sheetViews>
  <sheetFormatPr baseColWidth="10" defaultColWidth="10" defaultRowHeight="12.75" x14ac:dyDescent="0.2"/>
  <cols>
    <col min="1" max="1" width="3.5" style="1" customWidth="1"/>
    <col min="2" max="2" width="15.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 style="1" customWidth="1"/>
    <col min="19" max="19" width="14" style="1" customWidth="1"/>
    <col min="20" max="20" width="10.75" style="1" customWidth="1"/>
    <col min="21" max="21" width="12.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48" t="s">
        <v>0</v>
      </c>
      <c r="C1" s="48"/>
      <c r="D1" s="48"/>
      <c r="E1" s="48"/>
      <c r="F1" s="48"/>
      <c r="G1" s="48"/>
      <c r="H1" s="48"/>
      <c r="I1" s="48"/>
      <c r="J1" s="48"/>
      <c r="K1" s="48"/>
      <c r="L1" s="48"/>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3" t="s">
        <v>6</v>
      </c>
      <c r="C4" s="34" t="s">
        <v>7</v>
      </c>
      <c r="D4" s="95" t="s">
        <v>8</v>
      </c>
      <c r="E4" s="95"/>
      <c r="F4" s="95"/>
      <c r="G4" s="95"/>
      <c r="H4" s="95"/>
      <c r="I4" s="35"/>
      <c r="J4" s="36" t="s">
        <v>9</v>
      </c>
      <c r="K4" s="37" t="s">
        <v>10</v>
      </c>
      <c r="L4" s="96" t="s">
        <v>11</v>
      </c>
      <c r="M4" s="96"/>
      <c r="N4" s="96"/>
      <c r="O4" s="96"/>
      <c r="P4" s="36" t="s">
        <v>12</v>
      </c>
      <c r="Q4" s="96" t="s">
        <v>13</v>
      </c>
      <c r="R4" s="96"/>
      <c r="S4" s="36" t="s">
        <v>14</v>
      </c>
      <c r="T4" s="96"/>
      <c r="U4" s="97"/>
    </row>
    <row r="5" spans="1:21" ht="15.75" customHeight="1" x14ac:dyDescent="0.2">
      <c r="B5" s="92" t="s">
        <v>15</v>
      </c>
      <c r="C5" s="93"/>
      <c r="D5" s="93"/>
      <c r="E5" s="93"/>
      <c r="F5" s="93"/>
      <c r="G5" s="93"/>
      <c r="H5" s="93"/>
      <c r="I5" s="93"/>
      <c r="J5" s="93"/>
      <c r="K5" s="93"/>
      <c r="L5" s="93"/>
      <c r="M5" s="93"/>
      <c r="N5" s="93"/>
      <c r="O5" s="93"/>
      <c r="P5" s="93"/>
      <c r="Q5" s="93"/>
      <c r="R5" s="93"/>
      <c r="S5" s="93"/>
      <c r="T5" s="93"/>
      <c r="U5" s="94"/>
    </row>
    <row r="6" spans="1:21" ht="67.5" customHeight="1" thickBot="1" x14ac:dyDescent="0.25">
      <c r="B6" s="38" t="s">
        <v>16</v>
      </c>
      <c r="C6" s="69" t="s">
        <v>17</v>
      </c>
      <c r="D6" s="69"/>
      <c r="E6" s="69"/>
      <c r="F6" s="69"/>
      <c r="G6" s="69"/>
      <c r="H6" s="39"/>
      <c r="I6" s="39"/>
      <c r="J6" s="39" t="s">
        <v>18</v>
      </c>
      <c r="K6" s="69" t="s">
        <v>19</v>
      </c>
      <c r="L6" s="69"/>
      <c r="M6" s="69"/>
      <c r="N6" s="40"/>
      <c r="O6" s="39" t="s">
        <v>20</v>
      </c>
      <c r="P6" s="69" t="s">
        <v>21</v>
      </c>
      <c r="Q6" s="69"/>
      <c r="R6" s="41"/>
      <c r="S6" s="39" t="s">
        <v>22</v>
      </c>
      <c r="T6" s="69" t="s">
        <v>23</v>
      </c>
      <c r="U6" s="70"/>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1" t="s">
        <v>25</v>
      </c>
      <c r="C8" s="74" t="s">
        <v>26</v>
      </c>
      <c r="D8" s="74"/>
      <c r="E8" s="74"/>
      <c r="F8" s="74"/>
      <c r="G8" s="74"/>
      <c r="H8" s="75"/>
      <c r="I8" s="80" t="s">
        <v>27</v>
      </c>
      <c r="J8" s="81"/>
      <c r="K8" s="81"/>
      <c r="L8" s="81"/>
      <c r="M8" s="81"/>
      <c r="N8" s="81"/>
      <c r="O8" s="81"/>
      <c r="P8" s="81"/>
      <c r="Q8" s="81"/>
      <c r="R8" s="81"/>
      <c r="S8" s="82"/>
      <c r="T8" s="83" t="s">
        <v>28</v>
      </c>
      <c r="U8" s="84"/>
    </row>
    <row r="9" spans="1:21" ht="19.5" customHeight="1" x14ac:dyDescent="0.2">
      <c r="B9" s="72"/>
      <c r="C9" s="76"/>
      <c r="D9" s="76"/>
      <c r="E9" s="76"/>
      <c r="F9" s="76"/>
      <c r="G9" s="76"/>
      <c r="H9" s="77"/>
      <c r="I9" s="85" t="s">
        <v>29</v>
      </c>
      <c r="J9" s="74"/>
      <c r="K9" s="74"/>
      <c r="L9" s="74" t="s">
        <v>30</v>
      </c>
      <c r="M9" s="74"/>
      <c r="N9" s="74"/>
      <c r="O9" s="74"/>
      <c r="P9" s="74" t="s">
        <v>31</v>
      </c>
      <c r="Q9" s="74" t="s">
        <v>32</v>
      </c>
      <c r="R9" s="88" t="s">
        <v>33</v>
      </c>
      <c r="S9" s="89"/>
      <c r="T9" s="74" t="s">
        <v>34</v>
      </c>
      <c r="U9" s="90" t="s">
        <v>35</v>
      </c>
    </row>
    <row r="10" spans="1:21" ht="42" customHeight="1" thickBot="1" x14ac:dyDescent="0.25">
      <c r="B10" s="73"/>
      <c r="C10" s="78"/>
      <c r="D10" s="78"/>
      <c r="E10" s="78"/>
      <c r="F10" s="78"/>
      <c r="G10" s="78"/>
      <c r="H10" s="79"/>
      <c r="I10" s="86"/>
      <c r="J10" s="87"/>
      <c r="K10" s="87"/>
      <c r="L10" s="87"/>
      <c r="M10" s="87"/>
      <c r="N10" s="87"/>
      <c r="O10" s="87"/>
      <c r="P10" s="87"/>
      <c r="Q10" s="87"/>
      <c r="R10" s="9" t="s">
        <v>36</v>
      </c>
      <c r="S10" s="10" t="s">
        <v>37</v>
      </c>
      <c r="T10" s="87"/>
      <c r="U10" s="91"/>
    </row>
    <row r="11" spans="1:21" ht="150.75" customHeight="1" thickTop="1" thickBot="1" x14ac:dyDescent="0.25">
      <c r="A11" s="11"/>
      <c r="B11" s="12" t="s">
        <v>38</v>
      </c>
      <c r="C11" s="67" t="s">
        <v>39</v>
      </c>
      <c r="D11" s="67"/>
      <c r="E11" s="67"/>
      <c r="F11" s="67"/>
      <c r="G11" s="67"/>
      <c r="H11" s="67"/>
      <c r="I11" s="67" t="s">
        <v>40</v>
      </c>
      <c r="J11" s="67"/>
      <c r="K11" s="67"/>
      <c r="L11" s="68" t="s">
        <v>41</v>
      </c>
      <c r="M11" s="68"/>
      <c r="N11" s="68"/>
      <c r="O11" s="68"/>
      <c r="P11" s="13" t="s">
        <v>42</v>
      </c>
      <c r="Q11" s="13" t="s">
        <v>43</v>
      </c>
      <c r="R11" s="42">
        <v>1</v>
      </c>
      <c r="S11" s="42">
        <v>1</v>
      </c>
      <c r="T11" s="42">
        <v>0.2</v>
      </c>
      <c r="U11" s="43">
        <f>180</f>
        <v>180</v>
      </c>
    </row>
    <row r="12" spans="1:21" ht="121.5" customHeight="1" thickTop="1" thickBot="1" x14ac:dyDescent="0.25">
      <c r="A12" s="11"/>
      <c r="B12" s="12" t="s">
        <v>44</v>
      </c>
      <c r="C12" s="67" t="s">
        <v>45</v>
      </c>
      <c r="D12" s="67"/>
      <c r="E12" s="67"/>
      <c r="F12" s="67"/>
      <c r="G12" s="67"/>
      <c r="H12" s="67"/>
      <c r="I12" s="67" t="s">
        <v>46</v>
      </c>
      <c r="J12" s="67"/>
      <c r="K12" s="67"/>
      <c r="L12" s="68" t="s">
        <v>47</v>
      </c>
      <c r="M12" s="68"/>
      <c r="N12" s="68"/>
      <c r="O12" s="68"/>
      <c r="P12" s="13" t="s">
        <v>42</v>
      </c>
      <c r="Q12" s="13" t="s">
        <v>48</v>
      </c>
      <c r="R12" s="42">
        <v>100.91</v>
      </c>
      <c r="S12" s="42">
        <v>100.91</v>
      </c>
      <c r="T12" s="42">
        <v>128</v>
      </c>
      <c r="U12" s="43">
        <f>126.8</f>
        <v>126.8</v>
      </c>
    </row>
    <row r="13" spans="1:21" ht="78.75" customHeight="1" thickTop="1" x14ac:dyDescent="0.2">
      <c r="A13" s="11"/>
      <c r="B13" s="12" t="s">
        <v>49</v>
      </c>
      <c r="C13" s="67" t="s">
        <v>50</v>
      </c>
      <c r="D13" s="67"/>
      <c r="E13" s="67"/>
      <c r="F13" s="67"/>
      <c r="G13" s="67"/>
      <c r="H13" s="67"/>
      <c r="I13" s="67" t="s">
        <v>51</v>
      </c>
      <c r="J13" s="67"/>
      <c r="K13" s="67"/>
      <c r="L13" s="68" t="s">
        <v>52</v>
      </c>
      <c r="M13" s="68"/>
      <c r="N13" s="68"/>
      <c r="O13" s="68"/>
      <c r="P13" s="13" t="s">
        <v>42</v>
      </c>
      <c r="Q13" s="13" t="s">
        <v>48</v>
      </c>
      <c r="R13" s="42">
        <v>100.04</v>
      </c>
      <c r="S13" s="42">
        <v>100.04</v>
      </c>
      <c r="T13" s="42">
        <v>131.80000000000001</v>
      </c>
      <c r="U13" s="43">
        <f>131.8</f>
        <v>131.80000000000001</v>
      </c>
    </row>
    <row r="14" spans="1:21" ht="75" customHeight="1" thickBot="1" x14ac:dyDescent="0.25">
      <c r="A14" s="11"/>
      <c r="B14" s="14" t="s">
        <v>53</v>
      </c>
      <c r="C14" s="65" t="s">
        <v>54</v>
      </c>
      <c r="D14" s="65"/>
      <c r="E14" s="65"/>
      <c r="F14" s="65"/>
      <c r="G14" s="65"/>
      <c r="H14" s="65"/>
      <c r="I14" s="65" t="s">
        <v>55</v>
      </c>
      <c r="J14" s="65"/>
      <c r="K14" s="65"/>
      <c r="L14" s="66" t="s">
        <v>56</v>
      </c>
      <c r="M14" s="66"/>
      <c r="N14" s="66"/>
      <c r="O14" s="66"/>
      <c r="P14" s="15" t="s">
        <v>42</v>
      </c>
      <c r="Q14" s="15" t="s">
        <v>48</v>
      </c>
      <c r="R14" s="44">
        <v>108.34</v>
      </c>
      <c r="S14" s="44">
        <v>108.34</v>
      </c>
      <c r="T14" s="44">
        <v>94.9</v>
      </c>
      <c r="U14" s="45">
        <f>87.6</f>
        <v>87.6</v>
      </c>
    </row>
    <row r="15" spans="1:21" ht="75" customHeight="1" thickTop="1" x14ac:dyDescent="0.2">
      <c r="A15" s="11"/>
      <c r="B15" s="12" t="s">
        <v>57</v>
      </c>
      <c r="C15" s="67" t="s">
        <v>58</v>
      </c>
      <c r="D15" s="67"/>
      <c r="E15" s="67"/>
      <c r="F15" s="67"/>
      <c r="G15" s="67"/>
      <c r="H15" s="67"/>
      <c r="I15" s="67" t="s">
        <v>59</v>
      </c>
      <c r="J15" s="67"/>
      <c r="K15" s="67"/>
      <c r="L15" s="68" t="s">
        <v>60</v>
      </c>
      <c r="M15" s="68"/>
      <c r="N15" s="68"/>
      <c r="O15" s="68"/>
      <c r="P15" s="13" t="s">
        <v>42</v>
      </c>
      <c r="Q15" s="13" t="s">
        <v>61</v>
      </c>
      <c r="R15" s="42">
        <v>79.98</v>
      </c>
      <c r="S15" s="42">
        <v>79.98</v>
      </c>
      <c r="T15" s="42">
        <v>80.3</v>
      </c>
      <c r="U15" s="43">
        <f>58.5</f>
        <v>58.5</v>
      </c>
    </row>
    <row r="16" spans="1:21" ht="75" customHeight="1" x14ac:dyDescent="0.2">
      <c r="A16" s="11"/>
      <c r="B16" s="14" t="s">
        <v>53</v>
      </c>
      <c r="C16" s="65" t="s">
        <v>53</v>
      </c>
      <c r="D16" s="65"/>
      <c r="E16" s="65"/>
      <c r="F16" s="65"/>
      <c r="G16" s="65"/>
      <c r="H16" s="65"/>
      <c r="I16" s="65" t="s">
        <v>62</v>
      </c>
      <c r="J16" s="65"/>
      <c r="K16" s="65"/>
      <c r="L16" s="66" t="s">
        <v>63</v>
      </c>
      <c r="M16" s="66"/>
      <c r="N16" s="66"/>
      <c r="O16" s="66"/>
      <c r="P16" s="15" t="s">
        <v>42</v>
      </c>
      <c r="Q16" s="15" t="s">
        <v>61</v>
      </c>
      <c r="R16" s="44">
        <v>18.46</v>
      </c>
      <c r="S16" s="44">
        <v>18.46</v>
      </c>
      <c r="T16" s="44">
        <v>21.7</v>
      </c>
      <c r="U16" s="45">
        <f>117.5</f>
        <v>117.5</v>
      </c>
    </row>
    <row r="17" spans="1:22" ht="75" customHeight="1" thickBot="1" x14ac:dyDescent="0.25">
      <c r="A17" s="11"/>
      <c r="B17" s="14" t="s">
        <v>53</v>
      </c>
      <c r="C17" s="65" t="s">
        <v>53</v>
      </c>
      <c r="D17" s="65"/>
      <c r="E17" s="65"/>
      <c r="F17" s="65"/>
      <c r="G17" s="65"/>
      <c r="H17" s="65"/>
      <c r="I17" s="65" t="s">
        <v>64</v>
      </c>
      <c r="J17" s="65"/>
      <c r="K17" s="65"/>
      <c r="L17" s="66" t="s">
        <v>65</v>
      </c>
      <c r="M17" s="66"/>
      <c r="N17" s="66"/>
      <c r="O17" s="66"/>
      <c r="P17" s="15" t="s">
        <v>42</v>
      </c>
      <c r="Q17" s="15" t="s">
        <v>61</v>
      </c>
      <c r="R17" s="44">
        <v>65.31</v>
      </c>
      <c r="S17" s="44">
        <v>65.31</v>
      </c>
      <c r="T17" s="44">
        <v>59</v>
      </c>
      <c r="U17" s="45">
        <f>90.4</f>
        <v>90.4</v>
      </c>
    </row>
    <row r="18" spans="1:22" ht="16.5" customHeight="1" thickTop="1" thickBot="1" x14ac:dyDescent="0.25">
      <c r="B18" s="4" t="s">
        <v>66</v>
      </c>
      <c r="C18" s="5"/>
      <c r="D18" s="5"/>
      <c r="E18" s="5"/>
      <c r="F18" s="5"/>
      <c r="G18" s="5"/>
      <c r="H18" s="6"/>
      <c r="I18" s="6"/>
      <c r="J18" s="6"/>
      <c r="K18" s="6"/>
      <c r="L18" s="6"/>
      <c r="M18" s="6"/>
      <c r="N18" s="6"/>
      <c r="O18" s="6"/>
      <c r="P18" s="6"/>
      <c r="Q18" s="6"/>
      <c r="R18" s="6"/>
      <c r="S18" s="6"/>
      <c r="T18" s="6"/>
      <c r="U18" s="7"/>
      <c r="V18" s="16"/>
    </row>
    <row r="19" spans="1:22" ht="26.25" customHeight="1" thickTop="1" x14ac:dyDescent="0.2">
      <c r="B19" s="17"/>
      <c r="C19" s="18"/>
      <c r="D19" s="18"/>
      <c r="E19" s="18"/>
      <c r="F19" s="18"/>
      <c r="G19" s="18"/>
      <c r="H19" s="19"/>
      <c r="I19" s="19"/>
      <c r="J19" s="19"/>
      <c r="K19" s="19"/>
      <c r="L19" s="19"/>
      <c r="M19" s="19"/>
      <c r="N19" s="19"/>
      <c r="O19" s="19"/>
      <c r="P19" s="19"/>
      <c r="Q19" s="19"/>
      <c r="R19" s="20"/>
      <c r="S19" s="21" t="s">
        <v>33</v>
      </c>
      <c r="T19" s="21" t="s">
        <v>67</v>
      </c>
      <c r="U19" s="8" t="s">
        <v>68</v>
      </c>
    </row>
    <row r="20" spans="1:22" ht="30.75" customHeight="1" thickBot="1" x14ac:dyDescent="0.25">
      <c r="B20" s="22"/>
      <c r="C20" s="23"/>
      <c r="D20" s="23"/>
      <c r="E20" s="23"/>
      <c r="F20" s="23"/>
      <c r="G20" s="23"/>
      <c r="H20" s="24"/>
      <c r="I20" s="24"/>
      <c r="J20" s="24"/>
      <c r="K20" s="24"/>
      <c r="L20" s="24"/>
      <c r="M20" s="24"/>
      <c r="N20" s="24"/>
      <c r="O20" s="24"/>
      <c r="P20" s="24"/>
      <c r="Q20" s="24"/>
      <c r="R20" s="24"/>
      <c r="S20" s="25" t="s">
        <v>69</v>
      </c>
      <c r="T20" s="26" t="s">
        <v>69</v>
      </c>
      <c r="U20" s="26" t="s">
        <v>70</v>
      </c>
    </row>
    <row r="21" spans="1:22" ht="18" customHeight="1" thickBot="1" x14ac:dyDescent="0.25">
      <c r="B21" s="58" t="s">
        <v>71</v>
      </c>
      <c r="C21" s="59"/>
      <c r="D21" s="59"/>
      <c r="E21" s="27"/>
      <c r="F21" s="27"/>
      <c r="G21" s="27"/>
      <c r="H21" s="28"/>
      <c r="I21" s="28"/>
      <c r="J21" s="28"/>
      <c r="K21" s="28"/>
      <c r="L21" s="28"/>
      <c r="M21" s="28"/>
      <c r="N21" s="28"/>
      <c r="O21" s="28"/>
      <c r="P21" s="29"/>
      <c r="Q21" s="29"/>
      <c r="R21" s="29"/>
      <c r="S21" s="46">
        <v>854.09</v>
      </c>
      <c r="T21" s="46">
        <v>842.12</v>
      </c>
      <c r="U21" s="47">
        <f>+IF(ISERR(T21/S21*100),"N/A",ROUND(T21/S21*100,1))</f>
        <v>98.6</v>
      </c>
    </row>
    <row r="22" spans="1:22" ht="18" customHeight="1" thickBot="1" x14ac:dyDescent="0.25">
      <c r="B22" s="60" t="s">
        <v>72</v>
      </c>
      <c r="C22" s="61"/>
      <c r="D22" s="61"/>
      <c r="E22" s="30"/>
      <c r="F22" s="30"/>
      <c r="G22" s="30"/>
      <c r="H22" s="31"/>
      <c r="I22" s="31"/>
      <c r="J22" s="31"/>
      <c r="K22" s="31"/>
      <c r="L22" s="31"/>
      <c r="M22" s="31"/>
      <c r="N22" s="31"/>
      <c r="O22" s="31"/>
      <c r="P22" s="32"/>
      <c r="Q22" s="32"/>
      <c r="R22" s="32"/>
      <c r="S22" s="46">
        <v>842.14</v>
      </c>
      <c r="T22" s="46">
        <v>842.12</v>
      </c>
      <c r="U22" s="47">
        <f>+IF(ISERR(T22/S22*100),"N/A",ROUND(T22/S22*100,1))</f>
        <v>100</v>
      </c>
    </row>
    <row r="23" spans="1:22" ht="14.85" customHeight="1" thickTop="1" thickBot="1" x14ac:dyDescent="0.25">
      <c r="B23" s="4" t="s">
        <v>73</v>
      </c>
      <c r="C23" s="5"/>
      <c r="D23" s="5"/>
      <c r="E23" s="5"/>
      <c r="F23" s="5"/>
      <c r="G23" s="5"/>
      <c r="H23" s="6"/>
      <c r="I23" s="6"/>
      <c r="J23" s="6"/>
      <c r="K23" s="6"/>
      <c r="L23" s="6"/>
      <c r="M23" s="6"/>
      <c r="N23" s="6"/>
      <c r="O23" s="6"/>
      <c r="P23" s="6"/>
      <c r="Q23" s="6"/>
      <c r="R23" s="6"/>
      <c r="S23" s="6"/>
      <c r="T23" s="6"/>
      <c r="U23" s="7"/>
    </row>
    <row r="24" spans="1:22" ht="44.25" customHeight="1" thickTop="1" x14ac:dyDescent="0.2">
      <c r="B24" s="62" t="s">
        <v>74</v>
      </c>
      <c r="C24" s="63"/>
      <c r="D24" s="63"/>
      <c r="E24" s="63"/>
      <c r="F24" s="63"/>
      <c r="G24" s="63"/>
      <c r="H24" s="63"/>
      <c r="I24" s="63"/>
      <c r="J24" s="63"/>
      <c r="K24" s="63"/>
      <c r="L24" s="63"/>
      <c r="M24" s="63"/>
      <c r="N24" s="63"/>
      <c r="O24" s="63"/>
      <c r="P24" s="63"/>
      <c r="Q24" s="63"/>
      <c r="R24" s="63"/>
      <c r="S24" s="63"/>
      <c r="T24" s="63"/>
      <c r="U24" s="64"/>
    </row>
    <row r="25" spans="1:22" ht="136.69999999999999" customHeight="1" x14ac:dyDescent="0.2">
      <c r="B25" s="52" t="s">
        <v>75</v>
      </c>
      <c r="C25" s="53"/>
      <c r="D25" s="53"/>
      <c r="E25" s="53"/>
      <c r="F25" s="53"/>
      <c r="G25" s="53"/>
      <c r="H25" s="53"/>
      <c r="I25" s="53"/>
      <c r="J25" s="53"/>
      <c r="K25" s="53"/>
      <c r="L25" s="53"/>
      <c r="M25" s="53"/>
      <c r="N25" s="53"/>
      <c r="O25" s="53"/>
      <c r="P25" s="53"/>
      <c r="Q25" s="53"/>
      <c r="R25" s="53"/>
      <c r="S25" s="53"/>
      <c r="T25" s="53"/>
      <c r="U25" s="54"/>
    </row>
    <row r="26" spans="1:22" ht="151.35" customHeight="1" x14ac:dyDescent="0.2">
      <c r="B26" s="52" t="s">
        <v>76</v>
      </c>
      <c r="C26" s="53"/>
      <c r="D26" s="53"/>
      <c r="E26" s="53"/>
      <c r="F26" s="53"/>
      <c r="G26" s="53"/>
      <c r="H26" s="53"/>
      <c r="I26" s="53"/>
      <c r="J26" s="53"/>
      <c r="K26" s="53"/>
      <c r="L26" s="53"/>
      <c r="M26" s="53"/>
      <c r="N26" s="53"/>
      <c r="O26" s="53"/>
      <c r="P26" s="53"/>
      <c r="Q26" s="53"/>
      <c r="R26" s="53"/>
      <c r="S26" s="53"/>
      <c r="T26" s="53"/>
      <c r="U26" s="54"/>
    </row>
    <row r="27" spans="1:22" ht="132.19999999999999" customHeight="1" x14ac:dyDescent="0.2">
      <c r="B27" s="52" t="s">
        <v>77</v>
      </c>
      <c r="C27" s="53"/>
      <c r="D27" s="53"/>
      <c r="E27" s="53"/>
      <c r="F27" s="53"/>
      <c r="G27" s="53"/>
      <c r="H27" s="53"/>
      <c r="I27" s="53"/>
      <c r="J27" s="53"/>
      <c r="K27" s="53"/>
      <c r="L27" s="53"/>
      <c r="M27" s="53"/>
      <c r="N27" s="53"/>
      <c r="O27" s="53"/>
      <c r="P27" s="53"/>
      <c r="Q27" s="53"/>
      <c r="R27" s="53"/>
      <c r="S27" s="53"/>
      <c r="T27" s="53"/>
      <c r="U27" s="54"/>
    </row>
    <row r="28" spans="1:22" ht="138.6" customHeight="1" x14ac:dyDescent="0.2">
      <c r="B28" s="52" t="s">
        <v>78</v>
      </c>
      <c r="C28" s="53"/>
      <c r="D28" s="53"/>
      <c r="E28" s="53"/>
      <c r="F28" s="53"/>
      <c r="G28" s="53"/>
      <c r="H28" s="53"/>
      <c r="I28" s="53"/>
      <c r="J28" s="53"/>
      <c r="K28" s="53"/>
      <c r="L28" s="53"/>
      <c r="M28" s="53"/>
      <c r="N28" s="53"/>
      <c r="O28" s="53"/>
      <c r="P28" s="53"/>
      <c r="Q28" s="53"/>
      <c r="R28" s="53"/>
      <c r="S28" s="53"/>
      <c r="T28" s="53"/>
      <c r="U28" s="54"/>
    </row>
    <row r="29" spans="1:22" ht="70.5" customHeight="1" x14ac:dyDescent="0.2">
      <c r="B29" s="52" t="s">
        <v>79</v>
      </c>
      <c r="C29" s="53"/>
      <c r="D29" s="53"/>
      <c r="E29" s="53"/>
      <c r="F29" s="53"/>
      <c r="G29" s="53"/>
      <c r="H29" s="53"/>
      <c r="I29" s="53"/>
      <c r="J29" s="53"/>
      <c r="K29" s="53"/>
      <c r="L29" s="53"/>
      <c r="M29" s="53"/>
      <c r="N29" s="53"/>
      <c r="O29" s="53"/>
      <c r="P29" s="53"/>
      <c r="Q29" s="53"/>
      <c r="R29" s="53"/>
      <c r="S29" s="53"/>
      <c r="T29" s="53"/>
      <c r="U29" s="54"/>
    </row>
    <row r="30" spans="1:22" ht="110.45" customHeight="1" x14ac:dyDescent="0.2">
      <c r="B30" s="52" t="s">
        <v>80</v>
      </c>
      <c r="C30" s="53"/>
      <c r="D30" s="53"/>
      <c r="E30" s="53"/>
      <c r="F30" s="53"/>
      <c r="G30" s="53"/>
      <c r="H30" s="53"/>
      <c r="I30" s="53"/>
      <c r="J30" s="53"/>
      <c r="K30" s="53"/>
      <c r="L30" s="53"/>
      <c r="M30" s="53"/>
      <c r="N30" s="53"/>
      <c r="O30" s="53"/>
      <c r="P30" s="53"/>
      <c r="Q30" s="53"/>
      <c r="R30" s="53"/>
      <c r="S30" s="53"/>
      <c r="T30" s="53"/>
      <c r="U30" s="54"/>
    </row>
    <row r="31" spans="1:22" ht="133.35" customHeight="1" thickBot="1" x14ac:dyDescent="0.25">
      <c r="B31" s="55" t="s">
        <v>81</v>
      </c>
      <c r="C31" s="56"/>
      <c r="D31" s="56"/>
      <c r="E31" s="56"/>
      <c r="F31" s="56"/>
      <c r="G31" s="56"/>
      <c r="H31" s="56"/>
      <c r="I31" s="56"/>
      <c r="J31" s="56"/>
      <c r="K31" s="56"/>
      <c r="L31" s="56"/>
      <c r="M31" s="56"/>
      <c r="N31" s="56"/>
      <c r="O31" s="56"/>
      <c r="P31" s="56"/>
      <c r="Q31" s="56"/>
      <c r="R31" s="56"/>
      <c r="S31" s="56"/>
      <c r="T31" s="56"/>
      <c r="U31" s="57"/>
    </row>
  </sheetData>
  <mergeCells count="52">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B28:U28"/>
    <mergeCell ref="B29:U29"/>
    <mergeCell ref="B30:U30"/>
    <mergeCell ref="B31:U31"/>
    <mergeCell ref="B21:D21"/>
    <mergeCell ref="B22:D22"/>
    <mergeCell ref="B24:U24"/>
    <mergeCell ref="B25:U25"/>
    <mergeCell ref="B26:U26"/>
    <mergeCell ref="B27:U27"/>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5"/>
  <sheetViews>
    <sheetView zoomScale="80" zoomScaleNormal="80" zoomScaleSheetLayoutView="80" workbookViewId="0">
      <selection activeCell="T30" sqref="T30"/>
    </sheetView>
  </sheetViews>
  <sheetFormatPr baseColWidth="10" defaultColWidth="10" defaultRowHeight="12.75" x14ac:dyDescent="0.2"/>
  <cols>
    <col min="1" max="1" width="3.5" style="1" customWidth="1"/>
    <col min="2" max="2" width="15.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 style="1" customWidth="1"/>
    <col min="19" max="19" width="14" style="1" customWidth="1"/>
    <col min="20" max="20" width="10.75" style="1" customWidth="1"/>
    <col min="21" max="21" width="12.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48" t="s">
        <v>0</v>
      </c>
      <c r="C1" s="48"/>
      <c r="D1" s="48"/>
      <c r="E1" s="48"/>
      <c r="F1" s="48"/>
      <c r="G1" s="48"/>
      <c r="H1" s="48"/>
      <c r="I1" s="48"/>
      <c r="J1" s="48"/>
      <c r="K1" s="48"/>
      <c r="L1" s="48"/>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3" t="s">
        <v>6</v>
      </c>
      <c r="C4" s="34" t="s">
        <v>82</v>
      </c>
      <c r="D4" s="95" t="s">
        <v>83</v>
      </c>
      <c r="E4" s="95"/>
      <c r="F4" s="95"/>
      <c r="G4" s="95"/>
      <c r="H4" s="95"/>
      <c r="I4" s="35"/>
      <c r="J4" s="36" t="s">
        <v>9</v>
      </c>
      <c r="K4" s="37" t="s">
        <v>10</v>
      </c>
      <c r="L4" s="96" t="s">
        <v>11</v>
      </c>
      <c r="M4" s="96"/>
      <c r="N4" s="96"/>
      <c r="O4" s="96"/>
      <c r="P4" s="36" t="s">
        <v>12</v>
      </c>
      <c r="Q4" s="96" t="s">
        <v>84</v>
      </c>
      <c r="R4" s="96"/>
      <c r="S4" s="36" t="s">
        <v>14</v>
      </c>
      <c r="T4" s="96"/>
      <c r="U4" s="97"/>
    </row>
    <row r="5" spans="1:21" ht="15.75" customHeight="1" x14ac:dyDescent="0.2">
      <c r="B5" s="92" t="s">
        <v>15</v>
      </c>
      <c r="C5" s="93"/>
      <c r="D5" s="93"/>
      <c r="E5" s="93"/>
      <c r="F5" s="93"/>
      <c r="G5" s="93"/>
      <c r="H5" s="93"/>
      <c r="I5" s="93"/>
      <c r="J5" s="93"/>
      <c r="K5" s="93"/>
      <c r="L5" s="93"/>
      <c r="M5" s="93"/>
      <c r="N5" s="93"/>
      <c r="O5" s="93"/>
      <c r="P5" s="93"/>
      <c r="Q5" s="93"/>
      <c r="R5" s="93"/>
      <c r="S5" s="93"/>
      <c r="T5" s="93"/>
      <c r="U5" s="94"/>
    </row>
    <row r="6" spans="1:21" ht="37.5" customHeight="1" thickBot="1" x14ac:dyDescent="0.25">
      <c r="B6" s="38" t="s">
        <v>16</v>
      </c>
      <c r="C6" s="69" t="s">
        <v>85</v>
      </c>
      <c r="D6" s="69"/>
      <c r="E6" s="69"/>
      <c r="F6" s="69"/>
      <c r="G6" s="69"/>
      <c r="H6" s="39"/>
      <c r="I6" s="39"/>
      <c r="J6" s="39" t="s">
        <v>18</v>
      </c>
      <c r="K6" s="69" t="s">
        <v>86</v>
      </c>
      <c r="L6" s="69"/>
      <c r="M6" s="69"/>
      <c r="N6" s="40"/>
      <c r="O6" s="39" t="s">
        <v>20</v>
      </c>
      <c r="P6" s="69" t="s">
        <v>87</v>
      </c>
      <c r="Q6" s="69"/>
      <c r="R6" s="41"/>
      <c r="S6" s="39" t="s">
        <v>22</v>
      </c>
      <c r="T6" s="69" t="s">
        <v>88</v>
      </c>
      <c r="U6" s="70"/>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1" t="s">
        <v>25</v>
      </c>
      <c r="C8" s="74" t="s">
        <v>26</v>
      </c>
      <c r="D8" s="74"/>
      <c r="E8" s="74"/>
      <c r="F8" s="74"/>
      <c r="G8" s="74"/>
      <c r="H8" s="75"/>
      <c r="I8" s="80" t="s">
        <v>27</v>
      </c>
      <c r="J8" s="81"/>
      <c r="K8" s="81"/>
      <c r="L8" s="81"/>
      <c r="M8" s="81"/>
      <c r="N8" s="81"/>
      <c r="O8" s="81"/>
      <c r="P8" s="81"/>
      <c r="Q8" s="81"/>
      <c r="R8" s="81"/>
      <c r="S8" s="82"/>
      <c r="T8" s="83" t="s">
        <v>28</v>
      </c>
      <c r="U8" s="84"/>
    </row>
    <row r="9" spans="1:21" ht="19.5" customHeight="1" x14ac:dyDescent="0.2">
      <c r="B9" s="72"/>
      <c r="C9" s="76"/>
      <c r="D9" s="76"/>
      <c r="E9" s="76"/>
      <c r="F9" s="76"/>
      <c r="G9" s="76"/>
      <c r="H9" s="77"/>
      <c r="I9" s="85" t="s">
        <v>29</v>
      </c>
      <c r="J9" s="74"/>
      <c r="K9" s="74"/>
      <c r="L9" s="74" t="s">
        <v>30</v>
      </c>
      <c r="M9" s="74"/>
      <c r="N9" s="74"/>
      <c r="O9" s="74"/>
      <c r="P9" s="74" t="s">
        <v>31</v>
      </c>
      <c r="Q9" s="74" t="s">
        <v>32</v>
      </c>
      <c r="R9" s="88" t="s">
        <v>33</v>
      </c>
      <c r="S9" s="89"/>
      <c r="T9" s="74" t="s">
        <v>34</v>
      </c>
      <c r="U9" s="90" t="s">
        <v>35</v>
      </c>
    </row>
    <row r="10" spans="1:21" ht="42" customHeight="1" thickBot="1" x14ac:dyDescent="0.25">
      <c r="B10" s="73"/>
      <c r="C10" s="78"/>
      <c r="D10" s="78"/>
      <c r="E10" s="78"/>
      <c r="F10" s="78"/>
      <c r="G10" s="78"/>
      <c r="H10" s="79"/>
      <c r="I10" s="86"/>
      <c r="J10" s="87"/>
      <c r="K10" s="87"/>
      <c r="L10" s="87"/>
      <c r="M10" s="87"/>
      <c r="N10" s="87"/>
      <c r="O10" s="87"/>
      <c r="P10" s="87"/>
      <c r="Q10" s="87"/>
      <c r="R10" s="9" t="s">
        <v>36</v>
      </c>
      <c r="S10" s="10" t="s">
        <v>37</v>
      </c>
      <c r="T10" s="87"/>
      <c r="U10" s="91"/>
    </row>
    <row r="11" spans="1:21" ht="93.75" customHeight="1" thickTop="1" thickBot="1" x14ac:dyDescent="0.25">
      <c r="A11" s="11"/>
      <c r="B11" s="12" t="s">
        <v>38</v>
      </c>
      <c r="C11" s="67" t="s">
        <v>89</v>
      </c>
      <c r="D11" s="67"/>
      <c r="E11" s="67"/>
      <c r="F11" s="67"/>
      <c r="G11" s="67"/>
      <c r="H11" s="67"/>
      <c r="I11" s="67" t="s">
        <v>90</v>
      </c>
      <c r="J11" s="67"/>
      <c r="K11" s="67"/>
      <c r="L11" s="68" t="s">
        <v>91</v>
      </c>
      <c r="M11" s="68"/>
      <c r="N11" s="68"/>
      <c r="O11" s="68"/>
      <c r="P11" s="13" t="s">
        <v>42</v>
      </c>
      <c r="Q11" s="13" t="s">
        <v>92</v>
      </c>
      <c r="R11" s="42">
        <v>24.72</v>
      </c>
      <c r="S11" s="42">
        <v>6.03</v>
      </c>
      <c r="T11" s="42">
        <v>7</v>
      </c>
      <c r="U11" s="43">
        <f>116.1</f>
        <v>116.1</v>
      </c>
    </row>
    <row r="12" spans="1:21" ht="142.5" customHeight="1" thickTop="1" thickBot="1" x14ac:dyDescent="0.25">
      <c r="A12" s="11"/>
      <c r="B12" s="12" t="s">
        <v>44</v>
      </c>
      <c r="C12" s="67" t="s">
        <v>93</v>
      </c>
      <c r="D12" s="67"/>
      <c r="E12" s="67"/>
      <c r="F12" s="67"/>
      <c r="G12" s="67"/>
      <c r="H12" s="67"/>
      <c r="I12" s="67" t="s">
        <v>94</v>
      </c>
      <c r="J12" s="67"/>
      <c r="K12" s="67"/>
      <c r="L12" s="68" t="s">
        <v>95</v>
      </c>
      <c r="M12" s="68"/>
      <c r="N12" s="68"/>
      <c r="O12" s="68"/>
      <c r="P12" s="13" t="s">
        <v>42</v>
      </c>
      <c r="Q12" s="13" t="s">
        <v>92</v>
      </c>
      <c r="R12" s="42">
        <v>16.670000000000002</v>
      </c>
      <c r="S12" s="42">
        <v>16.670000000000002</v>
      </c>
      <c r="T12" s="42">
        <v>16.5</v>
      </c>
      <c r="U12" s="43">
        <f>99.2</f>
        <v>99.2</v>
      </c>
    </row>
    <row r="13" spans="1:21" ht="75" customHeight="1" thickTop="1" x14ac:dyDescent="0.2">
      <c r="A13" s="11"/>
      <c r="B13" s="12" t="s">
        <v>49</v>
      </c>
      <c r="C13" s="67" t="s">
        <v>96</v>
      </c>
      <c r="D13" s="67"/>
      <c r="E13" s="67"/>
      <c r="F13" s="67"/>
      <c r="G13" s="67"/>
      <c r="H13" s="67"/>
      <c r="I13" s="67" t="s">
        <v>97</v>
      </c>
      <c r="J13" s="67"/>
      <c r="K13" s="67"/>
      <c r="L13" s="68" t="s">
        <v>98</v>
      </c>
      <c r="M13" s="68"/>
      <c r="N13" s="68"/>
      <c r="O13" s="68"/>
      <c r="P13" s="13" t="s">
        <v>42</v>
      </c>
      <c r="Q13" s="13" t="s">
        <v>99</v>
      </c>
      <c r="R13" s="42">
        <v>16.670000000000002</v>
      </c>
      <c r="S13" s="42">
        <v>16.670000000000002</v>
      </c>
      <c r="T13" s="42">
        <v>15.72</v>
      </c>
      <c r="U13" s="43">
        <f>94</f>
        <v>94</v>
      </c>
    </row>
    <row r="14" spans="1:21" ht="75" customHeight="1" x14ac:dyDescent="0.2">
      <c r="A14" s="11"/>
      <c r="B14" s="14" t="s">
        <v>53</v>
      </c>
      <c r="C14" s="65" t="s">
        <v>100</v>
      </c>
      <c r="D14" s="65"/>
      <c r="E14" s="65"/>
      <c r="F14" s="65"/>
      <c r="G14" s="65"/>
      <c r="H14" s="65"/>
      <c r="I14" s="65" t="s">
        <v>101</v>
      </c>
      <c r="J14" s="65"/>
      <c r="K14" s="65"/>
      <c r="L14" s="66" t="s">
        <v>102</v>
      </c>
      <c r="M14" s="66"/>
      <c r="N14" s="66"/>
      <c r="O14" s="66"/>
      <c r="P14" s="15" t="s">
        <v>42</v>
      </c>
      <c r="Q14" s="15" t="s">
        <v>99</v>
      </c>
      <c r="R14" s="44">
        <v>16.670000000000002</v>
      </c>
      <c r="S14" s="44">
        <v>16.670000000000002</v>
      </c>
      <c r="T14" s="44">
        <v>23.4</v>
      </c>
      <c r="U14" s="45">
        <f>140.4</f>
        <v>140.4</v>
      </c>
    </row>
    <row r="15" spans="1:21" ht="75" customHeight="1" thickBot="1" x14ac:dyDescent="0.25">
      <c r="A15" s="11"/>
      <c r="B15" s="14" t="s">
        <v>53</v>
      </c>
      <c r="C15" s="65" t="s">
        <v>103</v>
      </c>
      <c r="D15" s="65"/>
      <c r="E15" s="65"/>
      <c r="F15" s="65"/>
      <c r="G15" s="65"/>
      <c r="H15" s="65"/>
      <c r="I15" s="65" t="s">
        <v>104</v>
      </c>
      <c r="J15" s="65"/>
      <c r="K15" s="65"/>
      <c r="L15" s="66" t="s">
        <v>105</v>
      </c>
      <c r="M15" s="66"/>
      <c r="N15" s="66"/>
      <c r="O15" s="66"/>
      <c r="P15" s="15" t="s">
        <v>42</v>
      </c>
      <c r="Q15" s="15" t="s">
        <v>99</v>
      </c>
      <c r="R15" s="44">
        <v>14.7</v>
      </c>
      <c r="S15" s="44">
        <v>87.9</v>
      </c>
      <c r="T15" s="44">
        <v>87.9</v>
      </c>
      <c r="U15" s="45">
        <f>100</f>
        <v>100</v>
      </c>
    </row>
    <row r="16" spans="1:21" ht="75" customHeight="1" thickTop="1" x14ac:dyDescent="0.2">
      <c r="A16" s="11"/>
      <c r="B16" s="12" t="s">
        <v>57</v>
      </c>
      <c r="C16" s="67" t="s">
        <v>106</v>
      </c>
      <c r="D16" s="67"/>
      <c r="E16" s="67"/>
      <c r="F16" s="67"/>
      <c r="G16" s="67"/>
      <c r="H16" s="67"/>
      <c r="I16" s="67" t="s">
        <v>107</v>
      </c>
      <c r="J16" s="67"/>
      <c r="K16" s="67"/>
      <c r="L16" s="68" t="s">
        <v>108</v>
      </c>
      <c r="M16" s="68"/>
      <c r="N16" s="68"/>
      <c r="O16" s="68"/>
      <c r="P16" s="13" t="s">
        <v>42</v>
      </c>
      <c r="Q16" s="13" t="s">
        <v>109</v>
      </c>
      <c r="R16" s="42">
        <v>16.670000000000002</v>
      </c>
      <c r="S16" s="42">
        <v>16.670000000000002</v>
      </c>
      <c r="T16" s="42">
        <v>27.6</v>
      </c>
      <c r="U16" s="43">
        <f>165.6</f>
        <v>165.6</v>
      </c>
    </row>
    <row r="17" spans="1:22" ht="75" customHeight="1" x14ac:dyDescent="0.2">
      <c r="A17" s="11"/>
      <c r="B17" s="14" t="s">
        <v>53</v>
      </c>
      <c r="C17" s="65" t="s">
        <v>110</v>
      </c>
      <c r="D17" s="65"/>
      <c r="E17" s="65"/>
      <c r="F17" s="65"/>
      <c r="G17" s="65"/>
      <c r="H17" s="65"/>
      <c r="I17" s="65" t="s">
        <v>111</v>
      </c>
      <c r="J17" s="65"/>
      <c r="K17" s="65"/>
      <c r="L17" s="66" t="s">
        <v>112</v>
      </c>
      <c r="M17" s="66"/>
      <c r="N17" s="66"/>
      <c r="O17" s="66"/>
      <c r="P17" s="15" t="s">
        <v>42</v>
      </c>
      <c r="Q17" s="15" t="s">
        <v>109</v>
      </c>
      <c r="R17" s="44" t="s">
        <v>113</v>
      </c>
      <c r="S17" s="44">
        <v>16.670000000000002</v>
      </c>
      <c r="T17" s="44">
        <v>16.7</v>
      </c>
      <c r="U17" s="45">
        <f>100</f>
        <v>100</v>
      </c>
    </row>
    <row r="18" spans="1:22" ht="75" customHeight="1" x14ac:dyDescent="0.2">
      <c r="A18" s="11"/>
      <c r="B18" s="14" t="s">
        <v>53</v>
      </c>
      <c r="C18" s="65" t="s">
        <v>114</v>
      </c>
      <c r="D18" s="65"/>
      <c r="E18" s="65"/>
      <c r="F18" s="65"/>
      <c r="G18" s="65"/>
      <c r="H18" s="65"/>
      <c r="I18" s="65" t="s">
        <v>115</v>
      </c>
      <c r="J18" s="65"/>
      <c r="K18" s="65"/>
      <c r="L18" s="66" t="s">
        <v>116</v>
      </c>
      <c r="M18" s="66"/>
      <c r="N18" s="66"/>
      <c r="O18" s="66"/>
      <c r="P18" s="15" t="s">
        <v>42</v>
      </c>
      <c r="Q18" s="15" t="s">
        <v>61</v>
      </c>
      <c r="R18" s="44">
        <v>16.670000000000002</v>
      </c>
      <c r="S18" s="44">
        <v>15.5</v>
      </c>
      <c r="T18" s="44">
        <v>19.600000000000001</v>
      </c>
      <c r="U18" s="45">
        <f>126.4</f>
        <v>126.4</v>
      </c>
    </row>
    <row r="19" spans="1:22" ht="75" customHeight="1" x14ac:dyDescent="0.2">
      <c r="A19" s="11"/>
      <c r="B19" s="14" t="s">
        <v>53</v>
      </c>
      <c r="C19" s="65" t="s">
        <v>117</v>
      </c>
      <c r="D19" s="65"/>
      <c r="E19" s="65"/>
      <c r="F19" s="65"/>
      <c r="G19" s="65"/>
      <c r="H19" s="65"/>
      <c r="I19" s="65" t="s">
        <v>118</v>
      </c>
      <c r="J19" s="65"/>
      <c r="K19" s="65"/>
      <c r="L19" s="66" t="s">
        <v>119</v>
      </c>
      <c r="M19" s="66"/>
      <c r="N19" s="66"/>
      <c r="O19" s="66"/>
      <c r="P19" s="15" t="s">
        <v>42</v>
      </c>
      <c r="Q19" s="15" t="s">
        <v>61</v>
      </c>
      <c r="R19" s="44">
        <v>16.670000000000002</v>
      </c>
      <c r="S19" s="44">
        <v>16.670000000000002</v>
      </c>
      <c r="T19" s="44">
        <v>40.299999999999997</v>
      </c>
      <c r="U19" s="45">
        <f>241.7</f>
        <v>241.7</v>
      </c>
    </row>
    <row r="20" spans="1:22" ht="75" customHeight="1" x14ac:dyDescent="0.2">
      <c r="A20" s="11"/>
      <c r="B20" s="14" t="s">
        <v>53</v>
      </c>
      <c r="C20" s="65" t="s">
        <v>120</v>
      </c>
      <c r="D20" s="65"/>
      <c r="E20" s="65"/>
      <c r="F20" s="65"/>
      <c r="G20" s="65"/>
      <c r="H20" s="65"/>
      <c r="I20" s="65" t="s">
        <v>121</v>
      </c>
      <c r="J20" s="65"/>
      <c r="K20" s="65"/>
      <c r="L20" s="66" t="s">
        <v>122</v>
      </c>
      <c r="M20" s="66"/>
      <c r="N20" s="66"/>
      <c r="O20" s="66"/>
      <c r="P20" s="15" t="s">
        <v>42</v>
      </c>
      <c r="Q20" s="15" t="s">
        <v>61</v>
      </c>
      <c r="R20" s="44">
        <v>16.670000000000002</v>
      </c>
      <c r="S20" s="44">
        <v>15.15</v>
      </c>
      <c r="T20" s="44">
        <v>20.8</v>
      </c>
      <c r="U20" s="45">
        <f>137.3</f>
        <v>137.30000000000001</v>
      </c>
    </row>
    <row r="21" spans="1:22" ht="104.25" customHeight="1" x14ac:dyDescent="0.2">
      <c r="A21" s="11"/>
      <c r="B21" s="14" t="s">
        <v>53</v>
      </c>
      <c r="C21" s="65" t="s">
        <v>123</v>
      </c>
      <c r="D21" s="65"/>
      <c r="E21" s="65"/>
      <c r="F21" s="65"/>
      <c r="G21" s="65"/>
      <c r="H21" s="65"/>
      <c r="I21" s="65" t="s">
        <v>124</v>
      </c>
      <c r="J21" s="65"/>
      <c r="K21" s="65"/>
      <c r="L21" s="66" t="s">
        <v>125</v>
      </c>
      <c r="M21" s="66"/>
      <c r="N21" s="66"/>
      <c r="O21" s="66"/>
      <c r="P21" s="15" t="s">
        <v>42</v>
      </c>
      <c r="Q21" s="15" t="s">
        <v>61</v>
      </c>
      <c r="R21" s="44" t="s">
        <v>113</v>
      </c>
      <c r="S21" s="44">
        <v>16.670000000000002</v>
      </c>
      <c r="T21" s="44">
        <v>20</v>
      </c>
      <c r="U21" s="45">
        <f>120</f>
        <v>120</v>
      </c>
    </row>
    <row r="22" spans="1:22" ht="75" customHeight="1" x14ac:dyDescent="0.2">
      <c r="A22" s="11"/>
      <c r="B22" s="14" t="s">
        <v>53</v>
      </c>
      <c r="C22" s="65" t="s">
        <v>126</v>
      </c>
      <c r="D22" s="65"/>
      <c r="E22" s="65"/>
      <c r="F22" s="65"/>
      <c r="G22" s="65"/>
      <c r="H22" s="65"/>
      <c r="I22" s="65" t="s">
        <v>127</v>
      </c>
      <c r="J22" s="65"/>
      <c r="K22" s="65"/>
      <c r="L22" s="66" t="s">
        <v>128</v>
      </c>
      <c r="M22" s="66"/>
      <c r="N22" s="66"/>
      <c r="O22" s="66"/>
      <c r="P22" s="15" t="s">
        <v>42</v>
      </c>
      <c r="Q22" s="15" t="s">
        <v>109</v>
      </c>
      <c r="R22" s="44">
        <v>14.7</v>
      </c>
      <c r="S22" s="44">
        <v>90</v>
      </c>
      <c r="T22" s="44">
        <v>90</v>
      </c>
      <c r="U22" s="45">
        <f>100</f>
        <v>100</v>
      </c>
    </row>
    <row r="23" spans="1:22" ht="75" customHeight="1" x14ac:dyDescent="0.2">
      <c r="A23" s="11"/>
      <c r="B23" s="14" t="s">
        <v>53</v>
      </c>
      <c r="C23" s="65" t="s">
        <v>129</v>
      </c>
      <c r="D23" s="65"/>
      <c r="E23" s="65"/>
      <c r="F23" s="65"/>
      <c r="G23" s="65"/>
      <c r="H23" s="65"/>
      <c r="I23" s="65" t="s">
        <v>130</v>
      </c>
      <c r="J23" s="65"/>
      <c r="K23" s="65"/>
      <c r="L23" s="66" t="s">
        <v>131</v>
      </c>
      <c r="M23" s="66"/>
      <c r="N23" s="66"/>
      <c r="O23" s="66"/>
      <c r="P23" s="15" t="s">
        <v>42</v>
      </c>
      <c r="Q23" s="15" t="s">
        <v>132</v>
      </c>
      <c r="R23" s="44">
        <v>14.72</v>
      </c>
      <c r="S23" s="44">
        <v>93.79</v>
      </c>
      <c r="T23" s="44">
        <v>298.89999999999998</v>
      </c>
      <c r="U23" s="45">
        <f>318.7</f>
        <v>318.7</v>
      </c>
    </row>
    <row r="24" spans="1:22" ht="75" customHeight="1" thickBot="1" x14ac:dyDescent="0.25">
      <c r="A24" s="11"/>
      <c r="B24" s="14" t="s">
        <v>53</v>
      </c>
      <c r="C24" s="65" t="s">
        <v>133</v>
      </c>
      <c r="D24" s="65"/>
      <c r="E24" s="65"/>
      <c r="F24" s="65"/>
      <c r="G24" s="65"/>
      <c r="H24" s="65"/>
      <c r="I24" s="65" t="s">
        <v>134</v>
      </c>
      <c r="J24" s="65"/>
      <c r="K24" s="65"/>
      <c r="L24" s="66" t="s">
        <v>135</v>
      </c>
      <c r="M24" s="66"/>
      <c r="N24" s="66"/>
      <c r="O24" s="66"/>
      <c r="P24" s="15" t="s">
        <v>42</v>
      </c>
      <c r="Q24" s="15" t="s">
        <v>61</v>
      </c>
      <c r="R24" s="44">
        <v>14.7</v>
      </c>
      <c r="S24" s="44">
        <v>91.58</v>
      </c>
      <c r="T24" s="44">
        <v>92.5</v>
      </c>
      <c r="U24" s="45">
        <f>101</f>
        <v>101</v>
      </c>
    </row>
    <row r="25" spans="1:22" ht="14.25" customHeight="1" thickTop="1" thickBot="1" x14ac:dyDescent="0.25">
      <c r="B25" s="4" t="s">
        <v>66</v>
      </c>
      <c r="C25" s="5"/>
      <c r="D25" s="5"/>
      <c r="E25" s="5"/>
      <c r="F25" s="5"/>
      <c r="G25" s="5"/>
      <c r="H25" s="6"/>
      <c r="I25" s="6"/>
      <c r="J25" s="6"/>
      <c r="K25" s="6"/>
      <c r="L25" s="6"/>
      <c r="M25" s="6"/>
      <c r="N25" s="6"/>
      <c r="O25" s="6"/>
      <c r="P25" s="6"/>
      <c r="Q25" s="6"/>
      <c r="R25" s="6"/>
      <c r="S25" s="6"/>
      <c r="T25" s="6"/>
      <c r="U25" s="7"/>
      <c r="V25" s="16"/>
    </row>
    <row r="26" spans="1:22" ht="26.25" customHeight="1" thickTop="1" x14ac:dyDescent="0.2">
      <c r="B26" s="17"/>
      <c r="C26" s="18"/>
      <c r="D26" s="18"/>
      <c r="E26" s="18"/>
      <c r="F26" s="18"/>
      <c r="G26" s="18"/>
      <c r="H26" s="19"/>
      <c r="I26" s="19"/>
      <c r="J26" s="19"/>
      <c r="K26" s="19"/>
      <c r="L26" s="19"/>
      <c r="M26" s="19"/>
      <c r="N26" s="19"/>
      <c r="O26" s="19"/>
      <c r="P26" s="19"/>
      <c r="Q26" s="19"/>
      <c r="R26" s="20"/>
      <c r="S26" s="21" t="s">
        <v>33</v>
      </c>
      <c r="T26" s="21" t="s">
        <v>67</v>
      </c>
      <c r="U26" s="8" t="s">
        <v>68</v>
      </c>
    </row>
    <row r="27" spans="1:22" ht="33.75" customHeight="1" thickBot="1" x14ac:dyDescent="0.25">
      <c r="B27" s="22"/>
      <c r="C27" s="23"/>
      <c r="D27" s="23"/>
      <c r="E27" s="23"/>
      <c r="F27" s="23"/>
      <c r="G27" s="23"/>
      <c r="H27" s="24"/>
      <c r="I27" s="24"/>
      <c r="J27" s="24"/>
      <c r="K27" s="24"/>
      <c r="L27" s="24"/>
      <c r="M27" s="24"/>
      <c r="N27" s="24"/>
      <c r="O27" s="24"/>
      <c r="P27" s="24"/>
      <c r="Q27" s="24"/>
      <c r="R27" s="24"/>
      <c r="S27" s="25" t="s">
        <v>69</v>
      </c>
      <c r="T27" s="26" t="s">
        <v>69</v>
      </c>
      <c r="U27" s="26" t="s">
        <v>70</v>
      </c>
    </row>
    <row r="28" spans="1:22" ht="18" customHeight="1" thickBot="1" x14ac:dyDescent="0.25">
      <c r="B28" s="58" t="s">
        <v>71</v>
      </c>
      <c r="C28" s="59"/>
      <c r="D28" s="59"/>
      <c r="E28" s="27"/>
      <c r="F28" s="27"/>
      <c r="G28" s="27"/>
      <c r="H28" s="28"/>
      <c r="I28" s="28"/>
      <c r="J28" s="28"/>
      <c r="K28" s="28"/>
      <c r="L28" s="28"/>
      <c r="M28" s="28"/>
      <c r="N28" s="28"/>
      <c r="O28" s="28"/>
      <c r="P28" s="29"/>
      <c r="Q28" s="29"/>
      <c r="R28" s="29"/>
      <c r="S28" s="46">
        <v>57.066713999999997</v>
      </c>
      <c r="T28" s="46">
        <v>58.201020140000011</v>
      </c>
      <c r="U28" s="47">
        <f>+IF(ISERR(T28/S28*100),"N/A",ROUND(T28/S28*100,1))</f>
        <v>102</v>
      </c>
    </row>
    <row r="29" spans="1:22" ht="18" customHeight="1" thickBot="1" x14ac:dyDescent="0.25">
      <c r="B29" s="60" t="s">
        <v>72</v>
      </c>
      <c r="C29" s="61"/>
      <c r="D29" s="61"/>
      <c r="E29" s="30"/>
      <c r="F29" s="30"/>
      <c r="G29" s="30"/>
      <c r="H29" s="31"/>
      <c r="I29" s="31"/>
      <c r="J29" s="31"/>
      <c r="K29" s="31"/>
      <c r="L29" s="31"/>
      <c r="M29" s="31"/>
      <c r="N29" s="31"/>
      <c r="O29" s="31"/>
      <c r="P29" s="32"/>
      <c r="Q29" s="32"/>
      <c r="R29" s="32"/>
      <c r="S29" s="46">
        <v>58.201020140000011</v>
      </c>
      <c r="T29" s="46">
        <v>58.201020140000011</v>
      </c>
      <c r="U29" s="47">
        <f>+IF(ISERR(T29/S29*100),"N/A",ROUND(T29/S29*100,1))</f>
        <v>100</v>
      </c>
    </row>
    <row r="30" spans="1:22" ht="24" customHeight="1" thickTop="1" thickBot="1" x14ac:dyDescent="0.25">
      <c r="B30" s="4" t="s">
        <v>73</v>
      </c>
      <c r="C30" s="5"/>
      <c r="D30" s="5"/>
      <c r="E30" s="5"/>
      <c r="F30" s="5"/>
      <c r="G30" s="5"/>
      <c r="H30" s="6"/>
      <c r="I30" s="6"/>
      <c r="J30" s="6"/>
      <c r="K30" s="6"/>
      <c r="L30" s="6"/>
      <c r="M30" s="6"/>
      <c r="N30" s="6"/>
      <c r="O30" s="6"/>
      <c r="P30" s="6"/>
      <c r="Q30" s="6"/>
      <c r="R30" s="6"/>
      <c r="S30" s="6"/>
      <c r="T30" s="6"/>
      <c r="U30" s="7"/>
    </row>
    <row r="31" spans="1:22" ht="44.25" customHeight="1" thickTop="1" x14ac:dyDescent="0.2">
      <c r="B31" s="62" t="s">
        <v>74</v>
      </c>
      <c r="C31" s="63"/>
      <c r="D31" s="63"/>
      <c r="E31" s="63"/>
      <c r="F31" s="63"/>
      <c r="G31" s="63"/>
      <c r="H31" s="63"/>
      <c r="I31" s="63"/>
      <c r="J31" s="63"/>
      <c r="K31" s="63"/>
      <c r="L31" s="63"/>
      <c r="M31" s="63"/>
      <c r="N31" s="63"/>
      <c r="O31" s="63"/>
      <c r="P31" s="63"/>
      <c r="Q31" s="63"/>
      <c r="R31" s="63"/>
      <c r="S31" s="63"/>
      <c r="T31" s="63"/>
      <c r="U31" s="64"/>
    </row>
    <row r="32" spans="1:22" ht="148.5" customHeight="1" x14ac:dyDescent="0.2">
      <c r="B32" s="52" t="s">
        <v>136</v>
      </c>
      <c r="C32" s="53"/>
      <c r="D32" s="53"/>
      <c r="E32" s="53"/>
      <c r="F32" s="53"/>
      <c r="G32" s="53"/>
      <c r="H32" s="53"/>
      <c r="I32" s="53"/>
      <c r="J32" s="53"/>
      <c r="K32" s="53"/>
      <c r="L32" s="53"/>
      <c r="M32" s="53"/>
      <c r="N32" s="53"/>
      <c r="O32" s="53"/>
      <c r="P32" s="53"/>
      <c r="Q32" s="53"/>
      <c r="R32" s="53"/>
      <c r="S32" s="53"/>
      <c r="T32" s="53"/>
      <c r="U32" s="54"/>
    </row>
    <row r="33" spans="2:21" ht="118.5" customHeight="1" x14ac:dyDescent="0.2">
      <c r="B33" s="52" t="s">
        <v>137</v>
      </c>
      <c r="C33" s="53"/>
      <c r="D33" s="53"/>
      <c r="E33" s="53"/>
      <c r="F33" s="53"/>
      <c r="G33" s="53"/>
      <c r="H33" s="53"/>
      <c r="I33" s="53"/>
      <c r="J33" s="53"/>
      <c r="K33" s="53"/>
      <c r="L33" s="53"/>
      <c r="M33" s="53"/>
      <c r="N33" s="53"/>
      <c r="O33" s="53"/>
      <c r="P33" s="53"/>
      <c r="Q33" s="53"/>
      <c r="R33" s="53"/>
      <c r="S33" s="53"/>
      <c r="T33" s="53"/>
      <c r="U33" s="54"/>
    </row>
    <row r="34" spans="2:21" ht="90" customHeight="1" x14ac:dyDescent="0.2">
      <c r="B34" s="52" t="s">
        <v>138</v>
      </c>
      <c r="C34" s="53"/>
      <c r="D34" s="53"/>
      <c r="E34" s="53"/>
      <c r="F34" s="53"/>
      <c r="G34" s="53"/>
      <c r="H34" s="53"/>
      <c r="I34" s="53"/>
      <c r="J34" s="53"/>
      <c r="K34" s="53"/>
      <c r="L34" s="53"/>
      <c r="M34" s="53"/>
      <c r="N34" s="53"/>
      <c r="O34" s="53"/>
      <c r="P34" s="53"/>
      <c r="Q34" s="53"/>
      <c r="R34" s="53"/>
      <c r="S34" s="53"/>
      <c r="T34" s="53"/>
      <c r="U34" s="54"/>
    </row>
    <row r="35" spans="2:21" ht="116.25" customHeight="1" x14ac:dyDescent="0.2">
      <c r="B35" s="52" t="s">
        <v>139</v>
      </c>
      <c r="C35" s="53"/>
      <c r="D35" s="53"/>
      <c r="E35" s="53"/>
      <c r="F35" s="53"/>
      <c r="G35" s="53"/>
      <c r="H35" s="53"/>
      <c r="I35" s="53"/>
      <c r="J35" s="53"/>
      <c r="K35" s="53"/>
      <c r="L35" s="53"/>
      <c r="M35" s="53"/>
      <c r="N35" s="53"/>
      <c r="O35" s="53"/>
      <c r="P35" s="53"/>
      <c r="Q35" s="53"/>
      <c r="R35" s="53"/>
      <c r="S35" s="53"/>
      <c r="T35" s="53"/>
      <c r="U35" s="54"/>
    </row>
    <row r="36" spans="2:21" ht="122.25" customHeight="1" x14ac:dyDescent="0.2">
      <c r="B36" s="52" t="s">
        <v>140</v>
      </c>
      <c r="C36" s="53"/>
      <c r="D36" s="53"/>
      <c r="E36" s="53"/>
      <c r="F36" s="53"/>
      <c r="G36" s="53"/>
      <c r="H36" s="53"/>
      <c r="I36" s="53"/>
      <c r="J36" s="53"/>
      <c r="K36" s="53"/>
      <c r="L36" s="53"/>
      <c r="M36" s="53"/>
      <c r="N36" s="53"/>
      <c r="O36" s="53"/>
      <c r="P36" s="53"/>
      <c r="Q36" s="53"/>
      <c r="R36" s="53"/>
      <c r="S36" s="53"/>
      <c r="T36" s="53"/>
      <c r="U36" s="54"/>
    </row>
    <row r="37" spans="2:21" ht="129" customHeight="1" x14ac:dyDescent="0.2">
      <c r="B37" s="52" t="s">
        <v>141</v>
      </c>
      <c r="C37" s="53"/>
      <c r="D37" s="53"/>
      <c r="E37" s="53"/>
      <c r="F37" s="53"/>
      <c r="G37" s="53"/>
      <c r="H37" s="53"/>
      <c r="I37" s="53"/>
      <c r="J37" s="53"/>
      <c r="K37" s="53"/>
      <c r="L37" s="53"/>
      <c r="M37" s="53"/>
      <c r="N37" s="53"/>
      <c r="O37" s="53"/>
      <c r="P37" s="53"/>
      <c r="Q37" s="53"/>
      <c r="R37" s="53"/>
      <c r="S37" s="53"/>
      <c r="T37" s="53"/>
      <c r="U37" s="54"/>
    </row>
    <row r="38" spans="2:21" ht="147.75" customHeight="1" x14ac:dyDescent="0.2">
      <c r="B38" s="52" t="s">
        <v>142</v>
      </c>
      <c r="C38" s="53"/>
      <c r="D38" s="53"/>
      <c r="E38" s="53"/>
      <c r="F38" s="53"/>
      <c r="G38" s="53"/>
      <c r="H38" s="53"/>
      <c r="I38" s="53"/>
      <c r="J38" s="53"/>
      <c r="K38" s="53"/>
      <c r="L38" s="53"/>
      <c r="M38" s="53"/>
      <c r="N38" s="53"/>
      <c r="O38" s="53"/>
      <c r="P38" s="53"/>
      <c r="Q38" s="53"/>
      <c r="R38" s="53"/>
      <c r="S38" s="53"/>
      <c r="T38" s="53"/>
      <c r="U38" s="54"/>
    </row>
    <row r="39" spans="2:21" ht="96" customHeight="1" x14ac:dyDescent="0.2">
      <c r="B39" s="52" t="s">
        <v>143</v>
      </c>
      <c r="C39" s="53"/>
      <c r="D39" s="53"/>
      <c r="E39" s="53"/>
      <c r="F39" s="53"/>
      <c r="G39" s="53"/>
      <c r="H39" s="53"/>
      <c r="I39" s="53"/>
      <c r="J39" s="53"/>
      <c r="K39" s="53"/>
      <c r="L39" s="53"/>
      <c r="M39" s="53"/>
      <c r="N39" s="53"/>
      <c r="O39" s="53"/>
      <c r="P39" s="53"/>
      <c r="Q39" s="53"/>
      <c r="R39" s="53"/>
      <c r="S39" s="53"/>
      <c r="T39" s="53"/>
      <c r="U39" s="54"/>
    </row>
    <row r="40" spans="2:21" ht="173.85" customHeight="1" x14ac:dyDescent="0.2">
      <c r="B40" s="52" t="s">
        <v>144</v>
      </c>
      <c r="C40" s="53"/>
      <c r="D40" s="53"/>
      <c r="E40" s="53"/>
      <c r="F40" s="53"/>
      <c r="G40" s="53"/>
      <c r="H40" s="53"/>
      <c r="I40" s="53"/>
      <c r="J40" s="53"/>
      <c r="K40" s="53"/>
      <c r="L40" s="53"/>
      <c r="M40" s="53"/>
      <c r="N40" s="53"/>
      <c r="O40" s="53"/>
      <c r="P40" s="53"/>
      <c r="Q40" s="53"/>
      <c r="R40" s="53"/>
      <c r="S40" s="53"/>
      <c r="T40" s="53"/>
      <c r="U40" s="54"/>
    </row>
    <row r="41" spans="2:21" ht="88.7" customHeight="1" x14ac:dyDescent="0.2">
      <c r="B41" s="52" t="s">
        <v>145</v>
      </c>
      <c r="C41" s="53"/>
      <c r="D41" s="53"/>
      <c r="E41" s="53"/>
      <c r="F41" s="53"/>
      <c r="G41" s="53"/>
      <c r="H41" s="53"/>
      <c r="I41" s="53"/>
      <c r="J41" s="53"/>
      <c r="K41" s="53"/>
      <c r="L41" s="53"/>
      <c r="M41" s="53"/>
      <c r="N41" s="53"/>
      <c r="O41" s="53"/>
      <c r="P41" s="53"/>
      <c r="Q41" s="53"/>
      <c r="R41" s="53"/>
      <c r="S41" s="53"/>
      <c r="T41" s="53"/>
      <c r="U41" s="54"/>
    </row>
    <row r="42" spans="2:21" ht="97.5" customHeight="1" x14ac:dyDescent="0.2">
      <c r="B42" s="52" t="s">
        <v>146</v>
      </c>
      <c r="C42" s="53"/>
      <c r="D42" s="53"/>
      <c r="E42" s="53"/>
      <c r="F42" s="53"/>
      <c r="G42" s="53"/>
      <c r="H42" s="53"/>
      <c r="I42" s="53"/>
      <c r="J42" s="53"/>
      <c r="K42" s="53"/>
      <c r="L42" s="53"/>
      <c r="M42" s="53"/>
      <c r="N42" s="53"/>
      <c r="O42" s="53"/>
      <c r="P42" s="53"/>
      <c r="Q42" s="53"/>
      <c r="R42" s="53"/>
      <c r="S42" s="53"/>
      <c r="T42" s="53"/>
      <c r="U42" s="54"/>
    </row>
    <row r="43" spans="2:21" ht="162.19999999999999" customHeight="1" x14ac:dyDescent="0.2">
      <c r="B43" s="52" t="s">
        <v>147</v>
      </c>
      <c r="C43" s="53"/>
      <c r="D43" s="53"/>
      <c r="E43" s="53"/>
      <c r="F43" s="53"/>
      <c r="G43" s="53"/>
      <c r="H43" s="53"/>
      <c r="I43" s="53"/>
      <c r="J43" s="53"/>
      <c r="K43" s="53"/>
      <c r="L43" s="53"/>
      <c r="M43" s="53"/>
      <c r="N43" s="53"/>
      <c r="O43" s="53"/>
      <c r="P43" s="53"/>
      <c r="Q43" s="53"/>
      <c r="R43" s="53"/>
      <c r="S43" s="53"/>
      <c r="T43" s="53"/>
      <c r="U43" s="54"/>
    </row>
    <row r="44" spans="2:21" ht="162.6" customHeight="1" x14ac:dyDescent="0.2">
      <c r="B44" s="52" t="s">
        <v>148</v>
      </c>
      <c r="C44" s="53"/>
      <c r="D44" s="53"/>
      <c r="E44" s="53"/>
      <c r="F44" s="53"/>
      <c r="G44" s="53"/>
      <c r="H44" s="53"/>
      <c r="I44" s="53"/>
      <c r="J44" s="53"/>
      <c r="K44" s="53"/>
      <c r="L44" s="53"/>
      <c r="M44" s="53"/>
      <c r="N44" s="53"/>
      <c r="O44" s="53"/>
      <c r="P44" s="53"/>
      <c r="Q44" s="53"/>
      <c r="R44" s="53"/>
      <c r="S44" s="53"/>
      <c r="T44" s="53"/>
      <c r="U44" s="54"/>
    </row>
    <row r="45" spans="2:21" ht="138.19999999999999" customHeight="1" thickBot="1" x14ac:dyDescent="0.25">
      <c r="B45" s="55" t="s">
        <v>149</v>
      </c>
      <c r="C45" s="56"/>
      <c r="D45" s="56"/>
      <c r="E45" s="56"/>
      <c r="F45" s="56"/>
      <c r="G45" s="56"/>
      <c r="H45" s="56"/>
      <c r="I45" s="56"/>
      <c r="J45" s="56"/>
      <c r="K45" s="56"/>
      <c r="L45" s="56"/>
      <c r="M45" s="56"/>
      <c r="N45" s="56"/>
      <c r="O45" s="56"/>
      <c r="P45" s="56"/>
      <c r="Q45" s="56"/>
      <c r="R45" s="56"/>
      <c r="S45" s="56"/>
      <c r="T45" s="56"/>
      <c r="U45" s="57"/>
    </row>
  </sheetData>
  <mergeCells count="80">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C18:H18"/>
    <mergeCell ref="I18:K18"/>
    <mergeCell ref="L18:O18"/>
    <mergeCell ref="C19:H19"/>
    <mergeCell ref="I19:K19"/>
    <mergeCell ref="L19:O19"/>
    <mergeCell ref="C20:H20"/>
    <mergeCell ref="I20:K20"/>
    <mergeCell ref="L20:O20"/>
    <mergeCell ref="C21:H21"/>
    <mergeCell ref="I21:K21"/>
    <mergeCell ref="L21:O21"/>
    <mergeCell ref="C22:H22"/>
    <mergeCell ref="I22:K22"/>
    <mergeCell ref="L22:O22"/>
    <mergeCell ref="C23:H23"/>
    <mergeCell ref="I23:K23"/>
    <mergeCell ref="L23:O23"/>
    <mergeCell ref="B37:U37"/>
    <mergeCell ref="C24:H24"/>
    <mergeCell ref="I24:K24"/>
    <mergeCell ref="L24:O24"/>
    <mergeCell ref="B28:D28"/>
    <mergeCell ref="B29:D29"/>
    <mergeCell ref="B31:U31"/>
    <mergeCell ref="B32:U32"/>
    <mergeCell ref="B33:U33"/>
    <mergeCell ref="B34:U34"/>
    <mergeCell ref="B35:U35"/>
    <mergeCell ref="B36:U36"/>
    <mergeCell ref="B44:U44"/>
    <mergeCell ref="B45:U45"/>
    <mergeCell ref="B38:U38"/>
    <mergeCell ref="B39:U39"/>
    <mergeCell ref="B40:U40"/>
    <mergeCell ref="B41:U41"/>
    <mergeCell ref="B42:U42"/>
    <mergeCell ref="B43:U43"/>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5"/>
  <sheetViews>
    <sheetView zoomScale="80" zoomScaleNormal="80" zoomScaleSheetLayoutView="80" workbookViewId="0">
      <selection activeCell="B28" sqref="B28:U28"/>
    </sheetView>
  </sheetViews>
  <sheetFormatPr baseColWidth="10" defaultColWidth="10" defaultRowHeight="12.75" x14ac:dyDescent="0.2"/>
  <cols>
    <col min="1" max="1" width="3.5" style="1" customWidth="1"/>
    <col min="2" max="2" width="15.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 style="1" customWidth="1"/>
    <col min="19" max="19" width="14" style="1" customWidth="1"/>
    <col min="20" max="20" width="10.75" style="1" customWidth="1"/>
    <col min="21" max="21" width="12.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48" t="s">
        <v>0</v>
      </c>
      <c r="C1" s="48"/>
      <c r="D1" s="48"/>
      <c r="E1" s="48"/>
      <c r="F1" s="48"/>
      <c r="G1" s="48"/>
      <c r="H1" s="48"/>
      <c r="I1" s="48"/>
      <c r="J1" s="48"/>
      <c r="K1" s="48"/>
      <c r="L1" s="48"/>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3" t="s">
        <v>6</v>
      </c>
      <c r="C4" s="34" t="s">
        <v>150</v>
      </c>
      <c r="D4" s="95" t="s">
        <v>151</v>
      </c>
      <c r="E4" s="95"/>
      <c r="F4" s="95"/>
      <c r="G4" s="95"/>
      <c r="H4" s="95"/>
      <c r="I4" s="35"/>
      <c r="J4" s="36" t="s">
        <v>9</v>
      </c>
      <c r="K4" s="37" t="s">
        <v>10</v>
      </c>
      <c r="L4" s="96" t="s">
        <v>11</v>
      </c>
      <c r="M4" s="96"/>
      <c r="N4" s="96"/>
      <c r="O4" s="96"/>
      <c r="P4" s="36" t="s">
        <v>12</v>
      </c>
      <c r="Q4" s="96" t="s">
        <v>152</v>
      </c>
      <c r="R4" s="96"/>
      <c r="S4" s="36" t="s">
        <v>14</v>
      </c>
      <c r="T4" s="96" t="s">
        <v>153</v>
      </c>
      <c r="U4" s="97"/>
    </row>
    <row r="5" spans="1:21" ht="15.75" customHeight="1" x14ac:dyDescent="0.2">
      <c r="B5" s="92" t="s">
        <v>15</v>
      </c>
      <c r="C5" s="93"/>
      <c r="D5" s="93"/>
      <c r="E5" s="93"/>
      <c r="F5" s="93"/>
      <c r="G5" s="93"/>
      <c r="H5" s="93"/>
      <c r="I5" s="93"/>
      <c r="J5" s="93"/>
      <c r="K5" s="93"/>
      <c r="L5" s="93"/>
      <c r="M5" s="93"/>
      <c r="N5" s="93"/>
      <c r="O5" s="93"/>
      <c r="P5" s="93"/>
      <c r="Q5" s="93"/>
      <c r="R5" s="93"/>
      <c r="S5" s="93"/>
      <c r="T5" s="93"/>
      <c r="U5" s="94"/>
    </row>
    <row r="6" spans="1:21" ht="94.5" customHeight="1" thickBot="1" x14ac:dyDescent="0.25">
      <c r="B6" s="38" t="s">
        <v>16</v>
      </c>
      <c r="C6" s="69" t="s">
        <v>85</v>
      </c>
      <c r="D6" s="69"/>
      <c r="E6" s="69"/>
      <c r="F6" s="69"/>
      <c r="G6" s="69"/>
      <c r="H6" s="39"/>
      <c r="I6" s="39"/>
      <c r="J6" s="39" t="s">
        <v>18</v>
      </c>
      <c r="K6" s="69" t="s">
        <v>86</v>
      </c>
      <c r="L6" s="69"/>
      <c r="M6" s="69"/>
      <c r="N6" s="40"/>
      <c r="O6" s="39" t="s">
        <v>20</v>
      </c>
      <c r="P6" s="69" t="s">
        <v>87</v>
      </c>
      <c r="Q6" s="69"/>
      <c r="R6" s="41"/>
      <c r="S6" s="39" t="s">
        <v>22</v>
      </c>
      <c r="T6" s="69" t="s">
        <v>154</v>
      </c>
      <c r="U6" s="70"/>
    </row>
    <row r="7" spans="1:21" ht="18"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1" t="s">
        <v>25</v>
      </c>
      <c r="C8" s="74" t="s">
        <v>26</v>
      </c>
      <c r="D8" s="74"/>
      <c r="E8" s="74"/>
      <c r="F8" s="74"/>
      <c r="G8" s="74"/>
      <c r="H8" s="75"/>
      <c r="I8" s="80" t="s">
        <v>27</v>
      </c>
      <c r="J8" s="81"/>
      <c r="K8" s="81"/>
      <c r="L8" s="81"/>
      <c r="M8" s="81"/>
      <c r="N8" s="81"/>
      <c r="O8" s="81"/>
      <c r="P8" s="81"/>
      <c r="Q8" s="81"/>
      <c r="R8" s="81"/>
      <c r="S8" s="82"/>
      <c r="T8" s="83" t="s">
        <v>28</v>
      </c>
      <c r="U8" s="84"/>
    </row>
    <row r="9" spans="1:21" ht="19.5" customHeight="1" x14ac:dyDescent="0.2">
      <c r="B9" s="72"/>
      <c r="C9" s="76"/>
      <c r="D9" s="76"/>
      <c r="E9" s="76"/>
      <c r="F9" s="76"/>
      <c r="G9" s="76"/>
      <c r="H9" s="77"/>
      <c r="I9" s="85" t="s">
        <v>29</v>
      </c>
      <c r="J9" s="74"/>
      <c r="K9" s="74"/>
      <c r="L9" s="74" t="s">
        <v>30</v>
      </c>
      <c r="M9" s="74"/>
      <c r="N9" s="74"/>
      <c r="O9" s="74"/>
      <c r="P9" s="74" t="s">
        <v>31</v>
      </c>
      <c r="Q9" s="74" t="s">
        <v>32</v>
      </c>
      <c r="R9" s="88" t="s">
        <v>33</v>
      </c>
      <c r="S9" s="89"/>
      <c r="T9" s="74" t="s">
        <v>34</v>
      </c>
      <c r="U9" s="90" t="s">
        <v>35</v>
      </c>
    </row>
    <row r="10" spans="1:21" ht="42" customHeight="1" thickBot="1" x14ac:dyDescent="0.25">
      <c r="B10" s="73"/>
      <c r="C10" s="78"/>
      <c r="D10" s="78"/>
      <c r="E10" s="78"/>
      <c r="F10" s="78"/>
      <c r="G10" s="78"/>
      <c r="H10" s="79"/>
      <c r="I10" s="86"/>
      <c r="J10" s="87"/>
      <c r="K10" s="87"/>
      <c r="L10" s="87"/>
      <c r="M10" s="87"/>
      <c r="N10" s="87"/>
      <c r="O10" s="87"/>
      <c r="P10" s="87"/>
      <c r="Q10" s="87"/>
      <c r="R10" s="9" t="s">
        <v>36</v>
      </c>
      <c r="S10" s="10" t="s">
        <v>37</v>
      </c>
      <c r="T10" s="87"/>
      <c r="U10" s="91"/>
    </row>
    <row r="11" spans="1:21" ht="114.75" customHeight="1" thickTop="1" thickBot="1" x14ac:dyDescent="0.25">
      <c r="A11" s="11"/>
      <c r="B11" s="12" t="s">
        <v>38</v>
      </c>
      <c r="C11" s="67" t="s">
        <v>155</v>
      </c>
      <c r="D11" s="67"/>
      <c r="E11" s="67"/>
      <c r="F11" s="67"/>
      <c r="G11" s="67"/>
      <c r="H11" s="67"/>
      <c r="I11" s="67" t="s">
        <v>156</v>
      </c>
      <c r="J11" s="67"/>
      <c r="K11" s="67"/>
      <c r="L11" s="68" t="s">
        <v>157</v>
      </c>
      <c r="M11" s="68"/>
      <c r="N11" s="68"/>
      <c r="O11" s="68"/>
      <c r="P11" s="13" t="s">
        <v>158</v>
      </c>
      <c r="Q11" s="13" t="s">
        <v>159</v>
      </c>
      <c r="R11" s="42" t="s">
        <v>113</v>
      </c>
      <c r="S11" s="42" t="s">
        <v>113</v>
      </c>
      <c r="T11" s="42" t="s">
        <v>113</v>
      </c>
      <c r="U11" s="43" t="str">
        <f>"N/A"</f>
        <v>N/A</v>
      </c>
    </row>
    <row r="12" spans="1:21" ht="96" customHeight="1" thickTop="1" thickBot="1" x14ac:dyDescent="0.25">
      <c r="A12" s="11"/>
      <c r="B12" s="12" t="s">
        <v>44</v>
      </c>
      <c r="C12" s="67" t="s">
        <v>160</v>
      </c>
      <c r="D12" s="67"/>
      <c r="E12" s="67"/>
      <c r="F12" s="67"/>
      <c r="G12" s="67"/>
      <c r="H12" s="67"/>
      <c r="I12" s="67" t="s">
        <v>161</v>
      </c>
      <c r="J12" s="67"/>
      <c r="K12" s="67"/>
      <c r="L12" s="68" t="s">
        <v>162</v>
      </c>
      <c r="M12" s="68"/>
      <c r="N12" s="68"/>
      <c r="O12" s="68"/>
      <c r="P12" s="13" t="s">
        <v>42</v>
      </c>
      <c r="Q12" s="13" t="s">
        <v>48</v>
      </c>
      <c r="R12" s="42">
        <v>59</v>
      </c>
      <c r="S12" s="42">
        <v>62.72</v>
      </c>
      <c r="T12" s="42">
        <v>78.5</v>
      </c>
      <c r="U12" s="43">
        <f>125.1</f>
        <v>125.1</v>
      </c>
    </row>
    <row r="13" spans="1:21" ht="90.75" customHeight="1" thickTop="1" x14ac:dyDescent="0.2">
      <c r="A13" s="11"/>
      <c r="B13" s="12" t="s">
        <v>49</v>
      </c>
      <c r="C13" s="67" t="s">
        <v>163</v>
      </c>
      <c r="D13" s="67"/>
      <c r="E13" s="67"/>
      <c r="F13" s="67"/>
      <c r="G13" s="67"/>
      <c r="H13" s="67"/>
      <c r="I13" s="67" t="s">
        <v>164</v>
      </c>
      <c r="J13" s="67"/>
      <c r="K13" s="67"/>
      <c r="L13" s="68" t="s">
        <v>165</v>
      </c>
      <c r="M13" s="68"/>
      <c r="N13" s="68"/>
      <c r="O13" s="68"/>
      <c r="P13" s="13" t="s">
        <v>42</v>
      </c>
      <c r="Q13" s="13" t="s">
        <v>48</v>
      </c>
      <c r="R13" s="42">
        <v>69.06</v>
      </c>
      <c r="S13" s="42">
        <v>70.78</v>
      </c>
      <c r="T13" s="42">
        <v>78.599999999999994</v>
      </c>
      <c r="U13" s="43">
        <f>111</f>
        <v>111</v>
      </c>
    </row>
    <row r="14" spans="1:21" ht="92.25" customHeight="1" x14ac:dyDescent="0.2">
      <c r="A14" s="11"/>
      <c r="B14" s="14" t="s">
        <v>53</v>
      </c>
      <c r="C14" s="65" t="s">
        <v>166</v>
      </c>
      <c r="D14" s="65"/>
      <c r="E14" s="65"/>
      <c r="F14" s="65"/>
      <c r="G14" s="65"/>
      <c r="H14" s="65"/>
      <c r="I14" s="65" t="s">
        <v>167</v>
      </c>
      <c r="J14" s="65"/>
      <c r="K14" s="65"/>
      <c r="L14" s="66" t="s">
        <v>168</v>
      </c>
      <c r="M14" s="66"/>
      <c r="N14" s="66"/>
      <c r="O14" s="66"/>
      <c r="P14" s="15" t="s">
        <v>42</v>
      </c>
      <c r="Q14" s="15" t="s">
        <v>48</v>
      </c>
      <c r="R14" s="44">
        <v>100</v>
      </c>
      <c r="S14" s="44">
        <v>100</v>
      </c>
      <c r="T14" s="44">
        <v>180.36</v>
      </c>
      <c r="U14" s="45">
        <f>180.4</f>
        <v>180.4</v>
      </c>
    </row>
    <row r="15" spans="1:21" ht="114.75" customHeight="1" x14ac:dyDescent="0.2">
      <c r="A15" s="11"/>
      <c r="B15" s="14" t="s">
        <v>53</v>
      </c>
      <c r="C15" s="65" t="s">
        <v>169</v>
      </c>
      <c r="D15" s="65"/>
      <c r="E15" s="65"/>
      <c r="F15" s="65"/>
      <c r="G15" s="65"/>
      <c r="H15" s="65"/>
      <c r="I15" s="65" t="s">
        <v>170</v>
      </c>
      <c r="J15" s="65"/>
      <c r="K15" s="65"/>
      <c r="L15" s="66" t="s">
        <v>171</v>
      </c>
      <c r="M15" s="66"/>
      <c r="N15" s="66"/>
      <c r="O15" s="66"/>
      <c r="P15" s="15" t="s">
        <v>42</v>
      </c>
      <c r="Q15" s="15" t="s">
        <v>48</v>
      </c>
      <c r="R15" s="44">
        <v>80.23</v>
      </c>
      <c r="S15" s="44">
        <v>100</v>
      </c>
      <c r="T15" s="44">
        <v>189.1</v>
      </c>
      <c r="U15" s="45">
        <f>189.1</f>
        <v>189.1</v>
      </c>
    </row>
    <row r="16" spans="1:21" ht="98.25" customHeight="1" x14ac:dyDescent="0.2">
      <c r="A16" s="11"/>
      <c r="B16" s="14" t="s">
        <v>53</v>
      </c>
      <c r="C16" s="65" t="s">
        <v>172</v>
      </c>
      <c r="D16" s="65"/>
      <c r="E16" s="65"/>
      <c r="F16" s="65"/>
      <c r="G16" s="65"/>
      <c r="H16" s="65"/>
      <c r="I16" s="65" t="s">
        <v>173</v>
      </c>
      <c r="J16" s="65"/>
      <c r="K16" s="65"/>
      <c r="L16" s="66" t="s">
        <v>174</v>
      </c>
      <c r="M16" s="66"/>
      <c r="N16" s="66"/>
      <c r="O16" s="66"/>
      <c r="P16" s="15" t="s">
        <v>42</v>
      </c>
      <c r="Q16" s="15" t="s">
        <v>48</v>
      </c>
      <c r="R16" s="44">
        <v>6.32</v>
      </c>
      <c r="S16" s="44">
        <v>100</v>
      </c>
      <c r="T16" s="44">
        <v>128</v>
      </c>
      <c r="U16" s="45">
        <f>128</f>
        <v>128</v>
      </c>
    </row>
    <row r="17" spans="1:22" ht="127.5" customHeight="1" thickBot="1" x14ac:dyDescent="0.25">
      <c r="A17" s="11"/>
      <c r="B17" s="14" t="s">
        <v>53</v>
      </c>
      <c r="C17" s="65" t="s">
        <v>175</v>
      </c>
      <c r="D17" s="65"/>
      <c r="E17" s="65"/>
      <c r="F17" s="65"/>
      <c r="G17" s="65"/>
      <c r="H17" s="65"/>
      <c r="I17" s="65" t="s">
        <v>176</v>
      </c>
      <c r="J17" s="65"/>
      <c r="K17" s="65"/>
      <c r="L17" s="66" t="s">
        <v>177</v>
      </c>
      <c r="M17" s="66"/>
      <c r="N17" s="66"/>
      <c r="O17" s="66"/>
      <c r="P17" s="15" t="s">
        <v>42</v>
      </c>
      <c r="Q17" s="15" t="s">
        <v>48</v>
      </c>
      <c r="R17" s="44">
        <v>49.23</v>
      </c>
      <c r="S17" s="44">
        <v>100</v>
      </c>
      <c r="T17" s="44">
        <v>101.8</v>
      </c>
      <c r="U17" s="45">
        <f>101.8</f>
        <v>101.8</v>
      </c>
    </row>
    <row r="18" spans="1:22" ht="75" customHeight="1" thickTop="1" x14ac:dyDescent="0.2">
      <c r="A18" s="11"/>
      <c r="B18" s="12" t="s">
        <v>57</v>
      </c>
      <c r="C18" s="67" t="s">
        <v>178</v>
      </c>
      <c r="D18" s="67"/>
      <c r="E18" s="67"/>
      <c r="F18" s="67"/>
      <c r="G18" s="67"/>
      <c r="H18" s="67"/>
      <c r="I18" s="67" t="s">
        <v>179</v>
      </c>
      <c r="J18" s="67"/>
      <c r="K18" s="67"/>
      <c r="L18" s="68" t="s">
        <v>180</v>
      </c>
      <c r="M18" s="68"/>
      <c r="N18" s="68"/>
      <c r="O18" s="68"/>
      <c r="P18" s="13" t="s">
        <v>42</v>
      </c>
      <c r="Q18" s="13" t="s">
        <v>181</v>
      </c>
      <c r="R18" s="42" t="s">
        <v>113</v>
      </c>
      <c r="S18" s="42">
        <v>100</v>
      </c>
      <c r="T18" s="42">
        <v>108.6</v>
      </c>
      <c r="U18" s="43">
        <f>108.6</f>
        <v>108.6</v>
      </c>
    </row>
    <row r="19" spans="1:22" ht="102" customHeight="1" thickBot="1" x14ac:dyDescent="0.25">
      <c r="A19" s="11"/>
      <c r="B19" s="14" t="s">
        <v>53</v>
      </c>
      <c r="C19" s="65" t="s">
        <v>182</v>
      </c>
      <c r="D19" s="65"/>
      <c r="E19" s="65"/>
      <c r="F19" s="65"/>
      <c r="G19" s="65"/>
      <c r="H19" s="65"/>
      <c r="I19" s="65" t="s">
        <v>183</v>
      </c>
      <c r="J19" s="65"/>
      <c r="K19" s="65"/>
      <c r="L19" s="66" t="s">
        <v>184</v>
      </c>
      <c r="M19" s="66"/>
      <c r="N19" s="66"/>
      <c r="O19" s="66"/>
      <c r="P19" s="15" t="s">
        <v>42</v>
      </c>
      <c r="Q19" s="15" t="s">
        <v>181</v>
      </c>
      <c r="R19" s="44" t="s">
        <v>113</v>
      </c>
      <c r="S19" s="44" t="s">
        <v>113</v>
      </c>
      <c r="T19" s="44">
        <v>102.2</v>
      </c>
      <c r="U19" s="45">
        <f>102.2</f>
        <v>102.2</v>
      </c>
    </row>
    <row r="20" spans="1:22" ht="14.25" customHeight="1" thickTop="1" thickBot="1" x14ac:dyDescent="0.25">
      <c r="B20" s="4" t="s">
        <v>66</v>
      </c>
      <c r="C20" s="5"/>
      <c r="D20" s="5"/>
      <c r="E20" s="5"/>
      <c r="F20" s="5"/>
      <c r="G20" s="5"/>
      <c r="H20" s="6"/>
      <c r="I20" s="6"/>
      <c r="J20" s="6"/>
      <c r="K20" s="6"/>
      <c r="L20" s="6"/>
      <c r="M20" s="6"/>
      <c r="N20" s="6"/>
      <c r="O20" s="6"/>
      <c r="P20" s="6"/>
      <c r="Q20" s="6"/>
      <c r="R20" s="6"/>
      <c r="S20" s="6"/>
      <c r="T20" s="6"/>
      <c r="U20" s="7"/>
      <c r="V20" s="16"/>
    </row>
    <row r="21" spans="1:22" ht="26.25" customHeight="1" thickTop="1" x14ac:dyDescent="0.2">
      <c r="B21" s="17"/>
      <c r="C21" s="18"/>
      <c r="D21" s="18"/>
      <c r="E21" s="18"/>
      <c r="F21" s="18"/>
      <c r="G21" s="18"/>
      <c r="H21" s="19"/>
      <c r="I21" s="19"/>
      <c r="J21" s="19"/>
      <c r="K21" s="19"/>
      <c r="L21" s="19"/>
      <c r="M21" s="19"/>
      <c r="N21" s="19"/>
      <c r="O21" s="19"/>
      <c r="P21" s="19"/>
      <c r="Q21" s="19"/>
      <c r="R21" s="20"/>
      <c r="S21" s="21" t="s">
        <v>33</v>
      </c>
      <c r="T21" s="21" t="s">
        <v>67</v>
      </c>
      <c r="U21" s="8" t="s">
        <v>68</v>
      </c>
    </row>
    <row r="22" spans="1:22" ht="33.75" customHeight="1" thickBot="1" x14ac:dyDescent="0.25">
      <c r="B22" s="22"/>
      <c r="C22" s="23"/>
      <c r="D22" s="23"/>
      <c r="E22" s="23"/>
      <c r="F22" s="23"/>
      <c r="G22" s="23"/>
      <c r="H22" s="24"/>
      <c r="I22" s="24"/>
      <c r="J22" s="24"/>
      <c r="K22" s="24"/>
      <c r="L22" s="24"/>
      <c r="M22" s="24"/>
      <c r="N22" s="24"/>
      <c r="O22" s="24"/>
      <c r="P22" s="24"/>
      <c r="Q22" s="24"/>
      <c r="R22" s="24"/>
      <c r="S22" s="25" t="s">
        <v>69</v>
      </c>
      <c r="T22" s="26" t="s">
        <v>69</v>
      </c>
      <c r="U22" s="26" t="s">
        <v>70</v>
      </c>
    </row>
    <row r="23" spans="1:22" ht="18" customHeight="1" thickBot="1" x14ac:dyDescent="0.25">
      <c r="B23" s="58" t="s">
        <v>71</v>
      </c>
      <c r="C23" s="59"/>
      <c r="D23" s="59"/>
      <c r="E23" s="27"/>
      <c r="F23" s="27"/>
      <c r="G23" s="27"/>
      <c r="H23" s="28"/>
      <c r="I23" s="28"/>
      <c r="J23" s="28"/>
      <c r="K23" s="28"/>
      <c r="L23" s="28"/>
      <c r="M23" s="28"/>
      <c r="N23" s="28"/>
      <c r="O23" s="28"/>
      <c r="P23" s="29"/>
      <c r="Q23" s="29"/>
      <c r="R23" s="29"/>
      <c r="S23" s="46">
        <v>1594.98</v>
      </c>
      <c r="T23" s="46">
        <v>1671.5827347099996</v>
      </c>
      <c r="U23" s="47">
        <f>+IF(ISERR(T23/S23*100),"N/A",ROUND(T23/S23*100,1))</f>
        <v>104.8</v>
      </c>
    </row>
    <row r="24" spans="1:22" ht="18" customHeight="1" thickBot="1" x14ac:dyDescent="0.25">
      <c r="B24" s="60" t="s">
        <v>72</v>
      </c>
      <c r="C24" s="61"/>
      <c r="D24" s="61"/>
      <c r="E24" s="30"/>
      <c r="F24" s="30"/>
      <c r="G24" s="30"/>
      <c r="H24" s="31"/>
      <c r="I24" s="31"/>
      <c r="J24" s="31"/>
      <c r="K24" s="31"/>
      <c r="L24" s="31"/>
      <c r="M24" s="31"/>
      <c r="N24" s="31"/>
      <c r="O24" s="31"/>
      <c r="P24" s="32"/>
      <c r="Q24" s="32"/>
      <c r="R24" s="32"/>
      <c r="S24" s="46">
        <v>1671.5827347099996</v>
      </c>
      <c r="T24" s="46">
        <v>1671.5827347099996</v>
      </c>
      <c r="U24" s="47">
        <f>+IF(ISERR(T24/S24*100),"N/A",ROUND(T24/S24*100,1))</f>
        <v>100</v>
      </c>
    </row>
    <row r="25" spans="1:22" ht="18.75" customHeight="1" thickTop="1" thickBot="1" x14ac:dyDescent="0.25">
      <c r="B25" s="4" t="s">
        <v>73</v>
      </c>
      <c r="C25" s="5"/>
      <c r="D25" s="5"/>
      <c r="E25" s="5"/>
      <c r="F25" s="5"/>
      <c r="G25" s="5"/>
      <c r="H25" s="6"/>
      <c r="I25" s="6"/>
      <c r="J25" s="6"/>
      <c r="K25" s="6"/>
      <c r="L25" s="6"/>
      <c r="M25" s="6"/>
      <c r="N25" s="6"/>
      <c r="O25" s="6"/>
      <c r="P25" s="6"/>
      <c r="Q25" s="6"/>
      <c r="R25" s="6"/>
      <c r="S25" s="6"/>
      <c r="T25" s="6"/>
      <c r="U25" s="7"/>
    </row>
    <row r="26" spans="1:22" ht="44.25" customHeight="1" thickTop="1" x14ac:dyDescent="0.2">
      <c r="B26" s="62" t="s">
        <v>74</v>
      </c>
      <c r="C26" s="63"/>
      <c r="D26" s="63"/>
      <c r="E26" s="63"/>
      <c r="F26" s="63"/>
      <c r="G26" s="63"/>
      <c r="H26" s="63"/>
      <c r="I26" s="63"/>
      <c r="J26" s="63"/>
      <c r="K26" s="63"/>
      <c r="L26" s="63"/>
      <c r="M26" s="63"/>
      <c r="N26" s="63"/>
      <c r="O26" s="63"/>
      <c r="P26" s="63"/>
      <c r="Q26" s="63"/>
      <c r="R26" s="63"/>
      <c r="S26" s="63"/>
      <c r="T26" s="63"/>
      <c r="U26" s="64"/>
    </row>
    <row r="27" spans="1:22" ht="34.5" customHeight="1" x14ac:dyDescent="0.2">
      <c r="B27" s="52" t="s">
        <v>185</v>
      </c>
      <c r="C27" s="53"/>
      <c r="D27" s="53"/>
      <c r="E27" s="53"/>
      <c r="F27" s="53"/>
      <c r="G27" s="53"/>
      <c r="H27" s="53"/>
      <c r="I27" s="53"/>
      <c r="J27" s="53"/>
      <c r="K27" s="53"/>
      <c r="L27" s="53"/>
      <c r="M27" s="53"/>
      <c r="N27" s="53"/>
      <c r="O27" s="53"/>
      <c r="P27" s="53"/>
      <c r="Q27" s="53"/>
      <c r="R27" s="53"/>
      <c r="S27" s="53"/>
      <c r="T27" s="53"/>
      <c r="U27" s="54"/>
    </row>
    <row r="28" spans="1:22" ht="152.44999999999999" customHeight="1" x14ac:dyDescent="0.2">
      <c r="B28" s="52" t="s">
        <v>186</v>
      </c>
      <c r="C28" s="53"/>
      <c r="D28" s="53"/>
      <c r="E28" s="53"/>
      <c r="F28" s="53"/>
      <c r="G28" s="53"/>
      <c r="H28" s="53"/>
      <c r="I28" s="53"/>
      <c r="J28" s="53"/>
      <c r="K28" s="53"/>
      <c r="L28" s="53"/>
      <c r="M28" s="53"/>
      <c r="N28" s="53"/>
      <c r="O28" s="53"/>
      <c r="P28" s="53"/>
      <c r="Q28" s="53"/>
      <c r="R28" s="53"/>
      <c r="S28" s="53"/>
      <c r="T28" s="53"/>
      <c r="U28" s="54"/>
    </row>
    <row r="29" spans="1:22" ht="94.5" customHeight="1" x14ac:dyDescent="0.2">
      <c r="B29" s="52" t="s">
        <v>187</v>
      </c>
      <c r="C29" s="53"/>
      <c r="D29" s="53"/>
      <c r="E29" s="53"/>
      <c r="F29" s="53"/>
      <c r="G29" s="53"/>
      <c r="H29" s="53"/>
      <c r="I29" s="53"/>
      <c r="J29" s="53"/>
      <c r="K29" s="53"/>
      <c r="L29" s="53"/>
      <c r="M29" s="53"/>
      <c r="N29" s="53"/>
      <c r="O29" s="53"/>
      <c r="P29" s="53"/>
      <c r="Q29" s="53"/>
      <c r="R29" s="53"/>
      <c r="S29" s="53"/>
      <c r="T29" s="53"/>
      <c r="U29" s="54"/>
    </row>
    <row r="30" spans="1:22" ht="79.5" customHeight="1" x14ac:dyDescent="0.2">
      <c r="B30" s="52" t="s">
        <v>188</v>
      </c>
      <c r="C30" s="53"/>
      <c r="D30" s="53"/>
      <c r="E30" s="53"/>
      <c r="F30" s="53"/>
      <c r="G30" s="53"/>
      <c r="H30" s="53"/>
      <c r="I30" s="53"/>
      <c r="J30" s="53"/>
      <c r="K30" s="53"/>
      <c r="L30" s="53"/>
      <c r="M30" s="53"/>
      <c r="N30" s="53"/>
      <c r="O30" s="53"/>
      <c r="P30" s="53"/>
      <c r="Q30" s="53"/>
      <c r="R30" s="53"/>
      <c r="S30" s="53"/>
      <c r="T30" s="53"/>
      <c r="U30" s="54"/>
    </row>
    <row r="31" spans="1:22" ht="78.75" customHeight="1" x14ac:dyDescent="0.2">
      <c r="B31" s="52" t="s">
        <v>189</v>
      </c>
      <c r="C31" s="53"/>
      <c r="D31" s="53"/>
      <c r="E31" s="53"/>
      <c r="F31" s="53"/>
      <c r="G31" s="53"/>
      <c r="H31" s="53"/>
      <c r="I31" s="53"/>
      <c r="J31" s="53"/>
      <c r="K31" s="53"/>
      <c r="L31" s="53"/>
      <c r="M31" s="53"/>
      <c r="N31" s="53"/>
      <c r="O31" s="53"/>
      <c r="P31" s="53"/>
      <c r="Q31" s="53"/>
      <c r="R31" s="53"/>
      <c r="S31" s="53"/>
      <c r="T31" s="53"/>
      <c r="U31" s="54"/>
    </row>
    <row r="32" spans="1:22" ht="110.25" customHeight="1" x14ac:dyDescent="0.2">
      <c r="B32" s="52" t="s">
        <v>190</v>
      </c>
      <c r="C32" s="53"/>
      <c r="D32" s="53"/>
      <c r="E32" s="53"/>
      <c r="F32" s="53"/>
      <c r="G32" s="53"/>
      <c r="H32" s="53"/>
      <c r="I32" s="53"/>
      <c r="J32" s="53"/>
      <c r="K32" s="53"/>
      <c r="L32" s="53"/>
      <c r="M32" s="53"/>
      <c r="N32" s="53"/>
      <c r="O32" s="53"/>
      <c r="P32" s="53"/>
      <c r="Q32" s="53"/>
      <c r="R32" s="53"/>
      <c r="S32" s="53"/>
      <c r="T32" s="53"/>
      <c r="U32" s="54"/>
    </row>
    <row r="33" spans="2:21" ht="99" customHeight="1" x14ac:dyDescent="0.2">
      <c r="B33" s="52" t="s">
        <v>191</v>
      </c>
      <c r="C33" s="53"/>
      <c r="D33" s="53"/>
      <c r="E33" s="53"/>
      <c r="F33" s="53"/>
      <c r="G33" s="53"/>
      <c r="H33" s="53"/>
      <c r="I33" s="53"/>
      <c r="J33" s="53"/>
      <c r="K33" s="53"/>
      <c r="L33" s="53"/>
      <c r="M33" s="53"/>
      <c r="N33" s="53"/>
      <c r="O33" s="53"/>
      <c r="P33" s="53"/>
      <c r="Q33" s="53"/>
      <c r="R33" s="53"/>
      <c r="S33" s="53"/>
      <c r="T33" s="53"/>
      <c r="U33" s="54"/>
    </row>
    <row r="34" spans="2:21" ht="105.75" customHeight="1" x14ac:dyDescent="0.2">
      <c r="B34" s="52" t="s">
        <v>192</v>
      </c>
      <c r="C34" s="53"/>
      <c r="D34" s="53"/>
      <c r="E34" s="53"/>
      <c r="F34" s="53"/>
      <c r="G34" s="53"/>
      <c r="H34" s="53"/>
      <c r="I34" s="53"/>
      <c r="J34" s="53"/>
      <c r="K34" s="53"/>
      <c r="L34" s="53"/>
      <c r="M34" s="53"/>
      <c r="N34" s="53"/>
      <c r="O34" s="53"/>
      <c r="P34" s="53"/>
      <c r="Q34" s="53"/>
      <c r="R34" s="53"/>
      <c r="S34" s="53"/>
      <c r="T34" s="53"/>
      <c r="U34" s="54"/>
    </row>
    <row r="35" spans="2:21" ht="84" customHeight="1" thickBot="1" x14ac:dyDescent="0.25">
      <c r="B35" s="55" t="s">
        <v>193</v>
      </c>
      <c r="C35" s="56"/>
      <c r="D35" s="56"/>
      <c r="E35" s="56"/>
      <c r="F35" s="56"/>
      <c r="G35" s="56"/>
      <c r="H35" s="56"/>
      <c r="I35" s="56"/>
      <c r="J35" s="56"/>
      <c r="K35" s="56"/>
      <c r="L35" s="56"/>
      <c r="M35" s="56"/>
      <c r="N35" s="56"/>
      <c r="O35" s="56"/>
      <c r="P35" s="56"/>
      <c r="Q35" s="56"/>
      <c r="R35" s="56"/>
      <c r="S35" s="56"/>
      <c r="T35" s="56"/>
      <c r="U35" s="57"/>
    </row>
  </sheetData>
  <mergeCells count="60">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C18:H18"/>
    <mergeCell ref="I18:K18"/>
    <mergeCell ref="L18:O18"/>
    <mergeCell ref="C19:H19"/>
    <mergeCell ref="I19:K19"/>
    <mergeCell ref="L19:O19"/>
    <mergeCell ref="B35:U35"/>
    <mergeCell ref="B23:D23"/>
    <mergeCell ref="B24:D24"/>
    <mergeCell ref="B26:U26"/>
    <mergeCell ref="B27:U27"/>
    <mergeCell ref="B28:U28"/>
    <mergeCell ref="B29:U29"/>
    <mergeCell ref="B30:U30"/>
    <mergeCell ref="B31:U31"/>
    <mergeCell ref="B32:U32"/>
    <mergeCell ref="B33:U33"/>
    <mergeCell ref="B34:U34"/>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8</vt:i4>
      </vt:variant>
    </vt:vector>
  </HeadingPairs>
  <TitlesOfParts>
    <vt:vector size="12" baseType="lpstr">
      <vt:lpstr>Portada</vt:lpstr>
      <vt:lpstr>14 E001</vt:lpstr>
      <vt:lpstr>14 E004</vt:lpstr>
      <vt:lpstr>14 S043</vt:lpstr>
      <vt:lpstr>'14 E001'!Área_de_impresión</vt:lpstr>
      <vt:lpstr>'14 E004'!Área_de_impresión</vt:lpstr>
      <vt:lpstr>'14 S043'!Área_de_impresión</vt:lpstr>
      <vt:lpstr>Portada!Área_de_impresión</vt:lpstr>
      <vt:lpstr>'14 E001'!Títulos_a_imprimir</vt:lpstr>
      <vt:lpstr>'14 E004'!Títulos_a_imprimir</vt:lpstr>
      <vt:lpstr>'14 S043'!Títulos_a_imprimir</vt:lpstr>
      <vt:lpstr>Portada!Títulos_a_imprimir</vt:lpstr>
    </vt:vector>
  </TitlesOfParts>
  <Company>SHCP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Elizabeth Alejandra Martinez Gonzalez</cp:lastModifiedBy>
  <cp:lastPrinted>2009-03-26T01:46:20Z</cp:lastPrinted>
  <dcterms:created xsi:type="dcterms:W3CDTF">2009-03-25T01:44:41Z</dcterms:created>
  <dcterms:modified xsi:type="dcterms:W3CDTF">2014-04-02T01:04:50Z</dcterms:modified>
</cp:coreProperties>
</file>