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585" yWindow="-15" windowWidth="12630" windowHeight="12405" tabRatio="712"/>
  </bookViews>
  <sheets>
    <sheet name="Portada" sheetId="1" r:id="rId1"/>
    <sheet name="9 G003" sheetId="2" r:id="rId2"/>
    <sheet name="9 K003" sheetId="3" r:id="rId3"/>
    <sheet name="9 K031" sheetId="4" r:id="rId4"/>
    <sheet name="9 K032" sheetId="5" r:id="rId5"/>
    <sheet name="9 K034" sheetId="6" r:id="rId6"/>
    <sheet name="9 K035" sheetId="7" r:id="rId7"/>
    <sheet name="9 K040" sheetId="8" r:id="rId8"/>
  </sheets>
  <definedNames>
    <definedName name="_xlnm.Print_Area" localSheetId="1">'9 G003'!$B$1:$U$33</definedName>
    <definedName name="_xlnm.Print_Area" localSheetId="2">'9 K003'!$B$1:$U$29</definedName>
    <definedName name="_xlnm.Print_Area" localSheetId="3">'9 K031'!$B$1:$U$33</definedName>
    <definedName name="_xlnm.Print_Area" localSheetId="4">'9 K032'!$B$1:$U$41</definedName>
    <definedName name="_xlnm.Print_Area" localSheetId="5">'9 K034'!$B$1:$U$29</definedName>
    <definedName name="_xlnm.Print_Area" localSheetId="6">'9 K035'!$B$1:$U$37</definedName>
    <definedName name="_xlnm.Print_Area" localSheetId="7">'9 K040'!$B$1:$U$29</definedName>
    <definedName name="_xlnm.Print_Area" localSheetId="0">Portada!$B$1:$AD$86</definedName>
    <definedName name="_xlnm.Print_Titles" localSheetId="1">'9 G003'!$1:$4</definedName>
    <definedName name="_xlnm.Print_Titles" localSheetId="2">'9 K003'!$1:$4</definedName>
    <definedName name="_xlnm.Print_Titles" localSheetId="3">'9 K031'!$1:$4</definedName>
    <definedName name="_xlnm.Print_Titles" localSheetId="4">'9 K032'!$1:$4</definedName>
    <definedName name="_xlnm.Print_Titles" localSheetId="5">'9 K034'!$1:$4</definedName>
    <definedName name="_xlnm.Print_Titles" localSheetId="6">'9 K035'!$1:$4</definedName>
    <definedName name="_xlnm.Print_Titles" localSheetId="7">'9 K040'!$1:$4</definedName>
    <definedName name="_xlnm.Print_Titles" localSheetId="0">Portada!$1:$4</definedName>
  </definedNames>
  <calcPr calcId="145621"/>
</workbook>
</file>

<file path=xl/calcChain.xml><?xml version="1.0" encoding="utf-8"?>
<calcChain xmlns="http://schemas.openxmlformats.org/spreadsheetml/2006/main">
  <c r="U19" i="8" l="1"/>
  <c r="U18" i="8"/>
  <c r="U14" i="8"/>
  <c r="U13" i="8"/>
  <c r="U12" i="8"/>
  <c r="U11" i="8"/>
  <c r="U23" i="7"/>
  <c r="U22" i="7"/>
  <c r="U18" i="7"/>
  <c r="U17" i="7"/>
  <c r="U16" i="7"/>
  <c r="U15" i="7"/>
  <c r="U14" i="7"/>
  <c r="U13" i="7"/>
  <c r="U12" i="7"/>
  <c r="U11" i="7"/>
  <c r="U19" i="6"/>
  <c r="U18" i="6"/>
  <c r="U14" i="6"/>
  <c r="U13" i="6"/>
  <c r="U12" i="6"/>
  <c r="U11" i="6"/>
  <c r="U25" i="5"/>
  <c r="U24" i="5"/>
  <c r="U20" i="5"/>
  <c r="U19" i="5"/>
  <c r="U18" i="5"/>
  <c r="U17" i="5"/>
  <c r="U16" i="5"/>
  <c r="U15" i="5"/>
  <c r="U14" i="5"/>
  <c r="U13" i="5"/>
  <c r="U12" i="5"/>
  <c r="U11" i="5"/>
  <c r="U21" i="4"/>
  <c r="U20" i="4"/>
  <c r="U16" i="4"/>
  <c r="U15" i="4"/>
  <c r="U14" i="4"/>
  <c r="U13" i="4"/>
  <c r="U12" i="4"/>
  <c r="U11" i="4"/>
  <c r="U19" i="3"/>
  <c r="U18" i="3"/>
  <c r="U14" i="3"/>
  <c r="U13" i="3"/>
  <c r="U12" i="3"/>
  <c r="U11" i="3"/>
  <c r="U21" i="2"/>
  <c r="U20" i="2"/>
  <c r="U16" i="2"/>
  <c r="U15" i="2"/>
  <c r="U14" i="2"/>
  <c r="U13" i="2"/>
  <c r="U12" i="2"/>
  <c r="U11" i="2"/>
</calcChain>
</file>

<file path=xl/sharedStrings.xml><?xml version="1.0" encoding="utf-8"?>
<sst xmlns="http://schemas.openxmlformats.org/spreadsheetml/2006/main" count="629" uniqueCount="239">
  <si>
    <t>Avance en los Indicadores de los Programas presupuestarios de la Administración Pública Federal</t>
  </si>
  <si>
    <t xml:space="preserve">    Ejercicio Fiscal 2013</t>
  </si>
  <si>
    <t>Ramo 09
Comunicaciones y Transportes</t>
  </si>
  <si>
    <t>Programas presupuestarios cuya MIR se incluye en el reporte</t>
  </si>
  <si>
    <t xml:space="preserve">G-003 Supervisión, Regulación, Inspección y Verificación de construcción de carreteras
K-003 Proyectos de infraestructura económica de carreteras
K-031 Proyectos de infraestructura económica de carreteras alimentadoras y caminos rurales
K-032 Conservación de Infraestructura Carretera
K-034 Estudios y proyectos de construcción de carreteras
K-035 Reconstrucción de carreteras
K-040 Proyectos de Infraestructura Ferroviaria
</t>
  </si>
  <si>
    <t>DATOS DEL PROGRAMA</t>
  </si>
  <si>
    <t>Programa presupuestario</t>
  </si>
  <si>
    <t>G003</t>
  </si>
  <si>
    <t>Supervisión, Regulación, Inspección y Verificación de construcción de carreteras</t>
  </si>
  <si>
    <t>Ramo</t>
  </si>
  <si>
    <t>9</t>
  </si>
  <si>
    <t>Comunicaciones y Transportes</t>
  </si>
  <si>
    <t>Unidad responsable</t>
  </si>
  <si>
    <t>214-Dirección General de Desarrollo Carretero</t>
  </si>
  <si>
    <t>Enfoques transversales</t>
  </si>
  <si>
    <t>Personas con Discapacidad</t>
  </si>
  <si>
    <t>Clasificación Funcional</t>
  </si>
  <si>
    <t>Finalidad</t>
  </si>
  <si>
    <t>3 - Desarrollo Económico</t>
  </si>
  <si>
    <t>Función</t>
  </si>
  <si>
    <t>5 - Transporte</t>
  </si>
  <si>
    <t>Subfunción</t>
  </si>
  <si>
    <t>1 - Transporte por Carretera</t>
  </si>
  <si>
    <t>Actividad Institucional</t>
  </si>
  <si>
    <t>3 - Carreteras eficientes, seguras y suficientes</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</si>
  <si>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</si>
  <si>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</si>
  <si>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</si>
  <si>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</si>
  <si>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</si>
  <si>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</si>
  <si>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</si>
  <si>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</si>
  <si>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</si>
  <si>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</si>
  <si>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</si>
  <si>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</si>
  <si>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</si>
  <si>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</si>
  <si>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</si>
  <si>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a modernizar y ampliar la red de infraestructura carretera mediante la supervisión de las condiciones de calidad y seguridad.</t>
  </si>
  <si>
    <r>
      <t>Porcenteje de cumplimiento estándares</t>
    </r>
    <r>
      <rPr>
        <i/>
        <sz val="10"/>
        <color indexed="30"/>
        <rFont val="Soberana Sans"/>
        <family val="3"/>
      </rPr>
      <t xml:space="preserve">
</t>
    </r>
  </si>
  <si>
    <t xml:space="preserve">Número de kilómetros de la red carretera federal que cumple estandaresx100/longitud de carretera federal </t>
  </si>
  <si>
    <t>Porcentaje</t>
  </si>
  <si>
    <t>Estratégico-Eficacia-Anual</t>
  </si>
  <si>
    <t>Propósito</t>
  </si>
  <si>
    <t>Población de los estados cuenta con Infraestructura carretera supervisada en calidad y seguridad.</t>
  </si>
  <si>
    <r>
      <t>Eficacia en la Cantidad de kilómetros supervisados.</t>
    </r>
    <r>
      <rPr>
        <i/>
        <sz val="10"/>
        <color indexed="30"/>
        <rFont val="Soberana Sans"/>
        <family val="3"/>
      </rPr>
      <t xml:space="preserve">
Indicador Seleccionado</t>
    </r>
  </si>
  <si>
    <t>Número de kilómetros supervisados en la construcción y/o modernización de carreteras x 100/longitud total de la red carretera federal</t>
  </si>
  <si>
    <t>Estratégico-Eficiencia-Anual</t>
  </si>
  <si>
    <t>Componente</t>
  </si>
  <si>
    <t>A Infrestructura carretera supervisada</t>
  </si>
  <si>
    <r>
      <t>Número de kilómetros supervisados en la construcción y/o modernización de carreteras</t>
    </r>
    <r>
      <rPr>
        <i/>
        <sz val="10"/>
        <color indexed="30"/>
        <rFont val="Soberana Sans"/>
        <family val="3"/>
      </rPr>
      <t xml:space="preserve">
</t>
    </r>
  </si>
  <si>
    <t>Sumatoria de kilómetros totales supervisados en el ejercicio</t>
  </si>
  <si>
    <t>Kilómetro lineal</t>
  </si>
  <si>
    <t>Actividad</t>
  </si>
  <si>
    <t>A 1 Seguimiento y control del estado de avance de las obras licitadas</t>
  </si>
  <si>
    <r>
      <t>Eficacia en la Cantidad de kilómetros construidos</t>
    </r>
    <r>
      <rPr>
        <i/>
        <sz val="10"/>
        <color indexed="30"/>
        <rFont val="Soberana Sans"/>
        <family val="3"/>
      </rPr>
      <t xml:space="preserve">
</t>
    </r>
  </si>
  <si>
    <t>Kilometros construidos o modernizados X100 / Kilometros Programados</t>
  </si>
  <si>
    <t>Unidad</t>
  </si>
  <si>
    <t>Gestión-Eficacia-Semestral</t>
  </si>
  <si>
    <t/>
  </si>
  <si>
    <t>A 2 Entrega de reportes finales</t>
  </si>
  <si>
    <r>
      <t>Cantidad de obras supervisadas</t>
    </r>
    <r>
      <rPr>
        <i/>
        <sz val="10"/>
        <color indexed="30"/>
        <rFont val="Soberana Sans"/>
        <family val="3"/>
      </rPr>
      <t xml:space="preserve">
</t>
    </r>
  </si>
  <si>
    <t>Número de obras supervisadas</t>
  </si>
  <si>
    <t>Gestión-Eficacia-Anual</t>
  </si>
  <si>
    <t>A 3 Evaluación física y financiera de los trabajos realizados</t>
  </si>
  <si>
    <r>
      <t>Eficiencia del avance del gasto</t>
    </r>
    <r>
      <rPr>
        <i/>
        <sz val="10"/>
        <color indexed="30"/>
        <rFont val="Soberana Sans"/>
        <family val="3"/>
      </rPr>
      <t xml:space="preserve">
</t>
    </r>
  </si>
  <si>
    <t>Gasto ejecutado x 100/Gasto programado</t>
  </si>
  <si>
    <t>Gestión-Eficiencia-Semestral</t>
  </si>
  <si>
    <t>N/A</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</si>
  <si>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</si>
  <si>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</si>
  <si>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</si>
  <si>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</si>
  <si>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</si>
  <si>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</si>
  <si>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</si>
  <si>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</si>
  <si>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</si>
  <si>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Porcenteje de cumplimiento estándares
</t>
    </r>
    <r>
      <rPr>
        <sz val="10"/>
        <rFont val="Soberana Sans"/>
        <family val="2"/>
      </rPr>
      <t xml:space="preserve"> Causa : presencia de fenomenos meteorológicos, que causaron daños en la infraestructura de las autopistas concesionadas. Efecto: A consecuencia de los fenomenos meteorológicos, se presentaron problemas en el mal estado fisico de las autopistas de cuota. Otros Motivos:</t>
    </r>
  </si>
  <si>
    <r>
      <t xml:space="preserve">Eficacia en la Cantidad de kilómetros supervisados.
</t>
    </r>
    <r>
      <rPr>
        <sz val="10"/>
        <rFont val="Soberana Sans"/>
        <family val="2"/>
      </rPr>
      <t xml:space="preserve"> Causa : se tuvieron todos los recursos humanos y materiales para realizar la supervisión a la ejecución de las obras en proceso  Efecto: se cumplio la meta. Otros Motivos:</t>
    </r>
  </si>
  <si>
    <r>
      <t xml:space="preserve">Número de kilómetros supervisados en la construcción y/o modernización de carreteras
</t>
    </r>
    <r>
      <rPr>
        <sz val="10"/>
        <rFont val="Soberana Sans"/>
        <family val="2"/>
      </rPr>
      <t xml:space="preserve"> Causa : Se subestimó la meta de kilómetros a supervisar en la construcción de carreteras, y se contó con todas las condiciones favorables ára dicha actividad; personal adecuado; empresas de supervisión; empresas de asesoría técnica. Efecto: Se supervisaron los kilómetros construidos segun lo pide la normatividad aplicable. Otros Motivos:</t>
    </r>
  </si>
  <si>
    <r>
      <t xml:space="preserve">Eficacia en la Cantidad de kilómetros construidos
</t>
    </r>
    <r>
      <rPr>
        <sz val="10"/>
        <rFont val="Soberana Sans"/>
        <family val="2"/>
      </rPr>
      <t xml:space="preserve"> Causa : Se cumple satisfactoriamente  con lo previsto en cuanto a seguimiento y control. Efecto: se cumple con la meta establecida Otros Motivos:</t>
    </r>
  </si>
  <si>
    <r>
      <t xml:space="preserve">Cantidad de obras supervisadas
</t>
    </r>
    <r>
      <rPr>
        <sz val="10"/>
        <rFont val="Soberana Sans"/>
        <family val="2"/>
      </rPr>
      <t xml:space="preserve"> Causa : Aunque se supervisaron todas las carreteras  en construcción, se lograron construir solo 201 de los 227 kilometros programados en el ejercicio, debido a que: no se tuvo posesión del derecho de vía por amparos interpuestos por  ejidos y propietarios; por falta de aprobación de cambio de uso de suelo en varios trámos de varias autopistas; así como por falta de permisos del INAH, entre otras problematicas. Efecto: Se logro parcialmente el avance en la cantidad de kilómetros programados a construir Otros Motivos:</t>
    </r>
  </si>
  <si>
    <r>
      <t xml:space="preserve">Eficiencia del avance del gasto
</t>
    </r>
    <r>
      <rPr>
        <sz val="10"/>
        <rFont val="Soberana Sans"/>
        <family val="2"/>
      </rPr>
      <t xml:space="preserve"> Causa : Aun cuando no se habia establecido una meta, la misma se basa en el presupuesto asignado a la Unidad Donante "Dirección General de Desarrollo Carretero" por $1,355.8 millones de pesos, de los cuales se transfirieron recursos por $1,343.8 millones a los Centros SCT 627, 631, 640, 641 y 644, de los cuales terminaron ejerciendo un monto de $2,149.4 millones. De manera adicional a nivel central se ejercieron recursos por $7.6 millones directamente a través de la Dirección General de Desarrollo Carretero.          Efecto: Se dieron las condiciones adecuadas para rebasar en el ejercicio del gasto, el recurso originalmente asignado. Otros Motivos:</t>
    </r>
  </si>
  <si>
    <t>K003</t>
  </si>
  <si>
    <t>Proyectos de infraestructura económica de carreteras</t>
  </si>
  <si>
    <t>210-Dirección General de Carreteras</t>
  </si>
  <si>
    <t>Contribuir a incrementar la competitividad nacional mediante la construcción y modernización de la infraestructura carretera.</t>
  </si>
  <si>
    <r>
      <t xml:space="preserve">Nivel de competitividad carretera nacional. </t>
    </r>
    <r>
      <rPr>
        <i/>
        <sz val="10"/>
        <color indexed="30"/>
        <rFont val="Soberana Sans"/>
        <family val="3"/>
      </rPr>
      <t xml:space="preserve">
</t>
    </r>
  </si>
  <si>
    <t>(Inversión anual en carreteras / PIB) * 100</t>
  </si>
  <si>
    <t>La infraestructura carretera en México se encuentra modernizada, mediante la construcción y modernización de la infraestructura carretera.</t>
  </si>
  <si>
    <r>
      <t xml:space="preserve">Indice de modernización de la red carretera nacional. </t>
    </r>
    <r>
      <rPr>
        <i/>
        <sz val="10"/>
        <color indexed="30"/>
        <rFont val="Soberana Sans"/>
        <family val="3"/>
      </rPr>
      <t xml:space="preserve">
</t>
    </r>
  </si>
  <si>
    <t>(kílometros ejecutados en la modernización carretera/ longitud total de la red carretera nacional) * 100</t>
  </si>
  <si>
    <t>A Kilómetros equivalentes construidos y modernizados en proyectos carreteros ejecutados.</t>
  </si>
  <si>
    <r>
      <t xml:space="preserve">Porcentaje  avance físico de proyectos de construcción y modernización de carreteras </t>
    </r>
    <r>
      <rPr>
        <i/>
        <sz val="10"/>
        <color indexed="30"/>
        <rFont val="Soberana Sans"/>
        <family val="3"/>
      </rPr>
      <t xml:space="preserve">
Indicador Seleccionado</t>
    </r>
  </si>
  <si>
    <t xml:space="preserve">(Kilómetros alcanzados en el periodo en construcción y modernización de carreteras / Kilómetros Originales programados en construcción y modernización de carreteras )*100 </t>
  </si>
  <si>
    <t>Estratégico-Eficacia-Semestral</t>
  </si>
  <si>
    <t>A 1 Gestión administrativa de proyectos</t>
  </si>
  <si>
    <r>
      <t xml:space="preserve">Disminución de subejercicios en construcción y modernización de carreteras </t>
    </r>
    <r>
      <rPr>
        <i/>
        <sz val="10"/>
        <color indexed="30"/>
        <rFont val="Soberana Sans"/>
        <family val="3"/>
      </rPr>
      <t xml:space="preserve">
</t>
    </r>
  </si>
  <si>
    <t xml:space="preserve">(Presupuesto ejercido en el periodo en construcción y modernización de carreteras / Presupuesto de Egresos de la Federación Original programado para el periodo en construcción y modernización de carreteras )*100 </t>
  </si>
  <si>
    <r>
      <t xml:space="preserve">Nivel de competitividad carretera nacional. 
</t>
    </r>
    <r>
      <rPr>
        <sz val="10"/>
        <rFont val="Soberana Sans"/>
        <family val="2"/>
      </rPr>
      <t xml:space="preserve"> Causa : el avance que se obtuvo se vio afectado por las siguientes causas: reciente licitacion de los trabajos, atraso en la liberaciond el dercho de los recursos así como modificaciones en el proyecto ejecutivo. Efecto: no se cumplió con las metas programadas, restriccion presupuestaria Otros Motivos:</t>
    </r>
  </si>
  <si>
    <r>
      <t xml:space="preserve">Indice de modernización de la red carretera nacional. 
</t>
    </r>
    <r>
      <rPr>
        <sz val="10"/>
        <rFont val="Soberana Sans"/>
        <family val="2"/>
      </rPr>
      <t xml:space="preserve"> Causa : Se obtienen ajustes en los programas de metas Efecto: Se cumplen las metas programadas Otros Motivos:</t>
    </r>
  </si>
  <si>
    <r>
      <t xml:space="preserve">Porcentaje  avance físico de proyectos de construcción y modernización de carreteras 
</t>
    </r>
    <r>
      <rPr>
        <sz val="10"/>
        <rFont val="Soberana Sans"/>
        <family val="2"/>
      </rPr>
      <t xml:space="preserve"> Causa : Se reprogramaron metas Efecto: Se cumplen con las metas establecidas Otros Motivos:</t>
    </r>
  </si>
  <si>
    <r>
      <t xml:space="preserve">Disminución de subejercicios en construcción y modernización de carreteras 
</t>
    </r>
    <r>
      <rPr>
        <sz val="10"/>
        <rFont val="Soberana Sans"/>
        <family val="2"/>
      </rPr>
      <t xml:space="preserve"> Causa : En el primer periodo del año se calculó una meta, sin conocer el monto de los recursos autorizados. Efecto: Se corrige en el transcurso del año. Otros Motivos:</t>
    </r>
  </si>
  <si>
    <t>K031</t>
  </si>
  <si>
    <t>Proyectos de infraestructura económica de carreteras alimentadoras y caminos rurales</t>
  </si>
  <si>
    <t>10 - Carreteras alimentadoras y caminos rurales eficientes, seguras y suficientes</t>
  </si>
  <si>
    <t>Contribuir a elevar la competitivad de la economía y la generación de empleos mediante una infraestructura interregional de caminos rurales y alimentadores que cuenta con un adecuado nivel de servicio.</t>
  </si>
  <si>
    <r>
      <t>Índice de disminución de tiempo y costo de recorrido en caminos rurales y alimentadores.</t>
    </r>
    <r>
      <rPr>
        <i/>
        <sz val="10"/>
        <color indexed="30"/>
        <rFont val="Soberana Sans"/>
        <family val="3"/>
      </rPr>
      <t xml:space="preserve">
</t>
    </r>
  </si>
  <si>
    <t>(Costos Generalizados de Viaje en caminos rurales y alimentadores antes de ser atendidos con los trabajos de construcción, ampliación y modernización en el período/Costos Generalizados de Viaje en caminos rurales y alimentadores atendidos con los trabajos de construcción, ampliación y modernización en el período) * 100</t>
  </si>
  <si>
    <t>Estratégico-Eficiencia-Trianual</t>
  </si>
  <si>
    <t>La infraestructura interregional de caminos rurales y alimentadores cuenta con un adecuado nivel de servicio.</t>
  </si>
  <si>
    <r>
      <t>Porcentaje de kilómetros de la red rural y alimentadora atendida con trabajos de construcción, ampliación y modernización.</t>
    </r>
    <r>
      <rPr>
        <i/>
        <sz val="10"/>
        <color indexed="30"/>
        <rFont val="Soberana Sans"/>
        <family val="3"/>
      </rPr>
      <t xml:space="preserve">
</t>
    </r>
  </si>
  <si>
    <t>(Número de kilómetros de caminos rurales y alimentadores atendidos con los trabajos de construcción, ampliación  y modernización en el ejercicio / (Número de kilómetros de caminos rurales y alimentadores atendidos con los trabajos de construcción, ampliación  y modernización en el ejercicio anterior)*100</t>
  </si>
  <si>
    <t>A C1.- Caminos rurales y alimentadores atendidos con los trabajos de construcción.</t>
  </si>
  <si>
    <r>
      <t>Porcentaje de caminos rurales y alimentadores atendidos con los trabajos de construcción.</t>
    </r>
    <r>
      <rPr>
        <i/>
        <sz val="10"/>
        <color indexed="30"/>
        <rFont val="Soberana Sans"/>
        <family val="3"/>
      </rPr>
      <t xml:space="preserve">
</t>
    </r>
  </si>
  <si>
    <t>(Número total de caminos rurales y alimentadores atendidos con los trabajos de construcción en el ejercicio /Número total de caminos rurales y alimentadores a ejecutar con los trabajos de construcción en el ejercicio) *100</t>
  </si>
  <si>
    <t>Gestión-Eficiencia-Trimestral</t>
  </si>
  <si>
    <t>B C2.- Caminos rurales y alimentadores atendidos con los trabajos de ampliación y modernización.</t>
  </si>
  <si>
    <r>
      <t>Porcentaje de caminos rurales y alimentadores atendidos con los trabajos de ampliación y modernización.</t>
    </r>
    <r>
      <rPr>
        <i/>
        <sz val="10"/>
        <color indexed="30"/>
        <rFont val="Soberana Sans"/>
        <family val="3"/>
      </rPr>
      <t xml:space="preserve">
Indicador Seleccionado</t>
    </r>
  </si>
  <si>
    <t>(Número total de caminos rurales y alimentadores  atendidos con los trabajos de ampliación y modernización en el ejercicio / Número total de caminos rurales y alimentadores programados a atenderse con los trabajos de ampliación y modernización en el ejercicio) * 100</t>
  </si>
  <si>
    <t>A 1 A1.- Seguimiento a la construcción de caminos rurales y alimentadores.</t>
  </si>
  <si>
    <r>
      <t>Porcentaje de avance físico de la atención de los trabajos de construcción de caminos rurales y alimentadores.</t>
    </r>
    <r>
      <rPr>
        <i/>
        <sz val="10"/>
        <color indexed="30"/>
        <rFont val="Soberana Sans"/>
        <family val="3"/>
      </rPr>
      <t xml:space="preserve">
</t>
    </r>
  </si>
  <si>
    <t>( Número de kilómetros de caminos rurales y alimentadores atendidos con los trabajos de construcción en el ejercicio / Número de kilómetros de caminos rurales y alimentadores programados para su atención con los trabajos de construcción en el ejercicio) *100</t>
  </si>
  <si>
    <t>B 2 A2.- Seguimiento a la ampliación y modernización de caminos rurales y alimentadores.</t>
  </si>
  <si>
    <r>
      <t>Porcentaje de avance físico de kilometros atendidos con los trabajos de ampliación y modernización  de caminos rurales y alimentadores.</t>
    </r>
    <r>
      <rPr>
        <i/>
        <sz val="10"/>
        <color indexed="30"/>
        <rFont val="Soberana Sans"/>
        <family val="3"/>
      </rPr>
      <t xml:space="preserve">
</t>
    </r>
  </si>
  <si>
    <t>( Número de kilómetros de caminos rurales y alimentadores atendidos con los trabajos de ampliación y modernización en el ejercicio/ Número de kilómetros de caminos rurales y alimentadores programados para su atención con los trabajos de ampliación y modernización en el ejercicio) *100</t>
  </si>
  <si>
    <r>
      <t xml:space="preserve">Índice de disminución de tiempo y costo de recorrido en caminos rurales y alimentadores.
</t>
    </r>
    <r>
      <rPr>
        <sz val="10"/>
        <rFont val="Soberana Sans"/>
        <family val="2"/>
      </rPr>
      <t xml:space="preserve"> Causa : * No se reporta avance, en virtud de que los datos se deben consignar en el periodo trianual (2013-2015)  * No se cuenta con información preliminar  *Al inicio de ejercicio no se tenía certidumbre de la meta a alcanzar, sin embargo, posteriormente se definió una meta a alcanzar   Efecto: No se reportan avances en este indicador, debido a las referidas causas. Otros Motivos:</t>
    </r>
  </si>
  <si>
    <r>
      <t xml:space="preserve">Porcentaje de kilómetros de la red rural y alimentadora atendida con trabajos de construcción, ampliación y modernización.
</t>
    </r>
    <r>
      <rPr>
        <sz val="10"/>
        <rFont val="Soberana Sans"/>
        <family val="2"/>
      </rPr>
      <t xml:space="preserve"> Causa : Obras autorizadas por la H. Camara de Diputados que no pudieron ser ejecutada por carecer de los elementos necesarios para llevar a cabo los trabajos de consturcción y Modernización.            Al inicio de ejercico no se tenia certidumbre de la meta a alcanzar, sin embargo, posteriormente se definió una meta a alcanzar Efecto: El avance reportado del numero de kilometros atendidos con trabajos de construcción en el presente trimestre no cubre la meta programada en este componente, debido a las reducciones de recursos por las referidas causas Otros Motivos:</t>
    </r>
  </si>
  <si>
    <r>
      <t xml:space="preserve">Porcentaje de caminos rurales y alimentadores atendidos con los trabajos de construcción.
</t>
    </r>
    <r>
      <rPr>
        <sz val="10"/>
        <rFont val="Soberana Sans"/>
        <family val="2"/>
      </rPr>
      <t xml:space="preserve"> Causa : Obras autorizadas por la H. Cámara de Diputados,  que no pudieron ser ejecutada por carecer de los elementos necesarios para llevarse  a cabo los trabajos de construcción.          Al inicio de ejercico no se tenia certiumbre de la meta a alcanzar, sin embargo, posteriormente se definió una meta a alcanzar Efecto: El avance reportado del numero de caminos atendidos con trabajos de construcción en el presente trimestre no cubre la meta programada en este componente, debido a las reducciones de recursos por las referidas causas Otros Motivos:</t>
    </r>
  </si>
  <si>
    <r>
      <t xml:space="preserve">Porcentaje de caminos rurales y alimentadores atendidos con los trabajos de ampliación y modernización.
</t>
    </r>
    <r>
      <rPr>
        <sz val="10"/>
        <rFont val="Soberana Sans"/>
        <family val="2"/>
      </rPr>
      <t xml:space="preserve"> Causa : Obras autorizadas por la H. Camara de Diputados que no pudieron ser ejecutada por carecer de los elementos necesarios para llevar a cabo los trabajos de consturcción y Modernización. Efecto: El avance reportado del numero de kilometros atendidos con trabajos de construcción en el presente trimestre no cubre la meta programada en este componente, debido a las reducciones de recursos por las referidas causas Otros Motivos:</t>
    </r>
  </si>
  <si>
    <r>
      <t xml:space="preserve">Porcentaje de avance físico de la atención de los trabajos de construcción de caminos rurales y alimentadores.
</t>
    </r>
    <r>
      <rPr>
        <sz val="10"/>
        <rFont val="Soberana Sans"/>
        <family val="2"/>
      </rPr>
      <t xml:space="preserve"> Causa : Obras autorizadas por la H. Camara de Diputados que no pudieron ser ejecutada por carecer de los elementos necesarios para llevarse a cabo  los trabajos de consturcción.          Al inicio de ejercico no se tenia certidumbre de la meta a alcanzar, sin embargo, posteriormente se definió una meta a alcanzar Efecto: El avance reportado del numero de kilometros atendidos con trabajos de construcción en el presente trimestre no cubre la meta programada en este componente, debido a las reducciones de recursos por las referidas causas Otros Motivos:</t>
    </r>
  </si>
  <si>
    <r>
      <t xml:space="preserve">Porcentaje de avance físico de kilometros atendidos con los trabajos de ampliación y modernización  de caminos rurales y alimentadores.
</t>
    </r>
    <r>
      <rPr>
        <sz val="10"/>
        <rFont val="Soberana Sans"/>
        <family val="2"/>
      </rPr>
      <t xml:space="preserve"> Causa : *Obras autorizadas por la H. Camara de Diputados, que no pudieron ser ejecutada por carecer de los elementos necesarios para llevar a cabo los trabajos de ampliación y modernización.     * Algunas de la obras autorizadas en el PEF 2013 se transfirieron al Programa de Conservación y Reconstrucción de Caminos Rurales y Alimentadores recursos de obras que fueron etiquetadas por la H. Camara de Diputados en el Programa de Construcción y Modernización de Caminos Rurales y Alimentadores en el Presupuesto de Egresos de la Federación 2013.        La meta aprobada no se cargo de manera incorrecta      Efecto: El avance reportado del numero de kilometros atendidos con trabajos de construcción en el presente trimestre no cubre la meta programada en este componente, debido a las reducciones de recursos por las referidas causas Otros Motivos:</t>
    </r>
  </si>
  <si>
    <t>K032</t>
  </si>
  <si>
    <t>Conservación de Infraestructura Carretera</t>
  </si>
  <si>
    <t>211-Dirección General de Conservación de Carreteras</t>
  </si>
  <si>
    <t>Contribuir a la conservación la red carretera federal libre de peaje mediante trabajos de conservación periódica, rutinaria de tramos y puentes, mantenimiento integral y contratos plurianuales de conservación de carreteras</t>
  </si>
  <si>
    <r>
      <t>Porcentaje de la red carretera en buenas y satisfactorias condiciones.</t>
    </r>
    <r>
      <rPr>
        <i/>
        <sz val="10"/>
        <color indexed="30"/>
        <rFont val="Soberana Sans"/>
        <family val="3"/>
      </rPr>
      <t xml:space="preserve">
</t>
    </r>
  </si>
  <si>
    <t>(Km de la red en buenas y satisfactorias (IRI menor a 3.5 condiciones al termino de cada ejercicio presupuestal) / longitud total de la red)*100</t>
  </si>
  <si>
    <t>Estratégico-Calidad-Anual</t>
  </si>
  <si>
    <t>Los usuarios que transitan por la red federal de carreteras libre de peaje cuentan con una red en buenas y satisfactorias condiciones. (en 2013, se estima que los sobrecostos de operación vehicular serán del 5.1% superior al costo de operación vehicular ideal).</t>
  </si>
  <si>
    <r>
      <t>Reducción porcentaje de sobrecostos de operación vehicular. (gasolina y mantenimiento de vehículos, entre otros) derivado de la conservación de las carreteras</t>
    </r>
    <r>
      <rPr>
        <i/>
        <sz val="10"/>
        <color indexed="30"/>
        <rFont val="Soberana Sans"/>
        <family val="3"/>
      </rPr>
      <t xml:space="preserve">
</t>
    </r>
  </si>
  <si>
    <t>(Sobrecostos de operación en carreteras conservadas / Costos de operación ideal en carreteras conservadas)*100</t>
  </si>
  <si>
    <t>A Red de carreteras con mantenimiento integral (contratos plurianuales), conservación periódica de tramos y conservacion rutinaria de tramos y puentes realizados.</t>
  </si>
  <si>
    <r>
      <t>Índice de cumplimiento del programa de mantenimiento integral de la red federal de carreteras libres de peaje.</t>
    </r>
    <r>
      <rPr>
        <i/>
        <sz val="10"/>
        <color indexed="30"/>
        <rFont val="Soberana Sans"/>
        <family val="3"/>
      </rPr>
      <t xml:space="preserve">
Indicador Seleccionado</t>
    </r>
  </si>
  <si>
    <t>(km atendidos bajo la modalidad mantenimiento integral en el ejercicio / km programados para atenderse bajo la modalidad mantenimiento integral en el periodo)*100</t>
  </si>
  <si>
    <t>Gestión-Eficacia-Trimestral</t>
  </si>
  <si>
    <r>
      <t>Porcentaje de cumplimiento del Programa de Contratos Plurianuales de Conservación de Carreteras</t>
    </r>
    <r>
      <rPr>
        <i/>
        <sz val="10"/>
        <color indexed="30"/>
        <rFont val="Soberana Sans"/>
        <family val="3"/>
      </rPr>
      <t xml:space="preserve">
</t>
    </r>
  </si>
  <si>
    <t>(km atendidos bajo la modalidad de contratos plurianuales en el ejercicio / km programados para atenderse bajo la modalidad de contratos plurianuales en el periodo)*100</t>
  </si>
  <si>
    <r>
      <t>Porcentaje de cumplimiento del programa de conservación periódica de tramos en la red federal de carreteras libres de peaje.</t>
    </r>
    <r>
      <rPr>
        <i/>
        <sz val="10"/>
        <color indexed="30"/>
        <rFont val="Soberana Sans"/>
        <family val="3"/>
      </rPr>
      <t xml:space="preserve">
</t>
    </r>
  </si>
  <si>
    <t>(Km realizados en conservación periódica en el ejercicio / km programados para conservación periódica en el periodo) x 100</t>
  </si>
  <si>
    <r>
      <t>Porcentaje de cumplimiento del programa de conservación rutinaria de tramos en la red federal de carreteras libres de peaje.</t>
    </r>
    <r>
      <rPr>
        <i/>
        <sz val="10"/>
        <color indexed="30"/>
        <rFont val="Soberana Sans"/>
        <family val="3"/>
      </rPr>
      <t xml:space="preserve">
</t>
    </r>
  </si>
  <si>
    <t>(Km realizados en conservación rutinaria en el ejercicio / km programados para conservación rutinaria en el periodo) x 100</t>
  </si>
  <si>
    <r>
      <t>Porcentaje de cumplimiento del programa de conservación rutinaria de puentes en la red federal de carreteras libres de peaje.</t>
    </r>
    <r>
      <rPr>
        <i/>
        <sz val="10"/>
        <color indexed="30"/>
        <rFont val="Soberana Sans"/>
        <family val="3"/>
      </rPr>
      <t xml:space="preserve">
</t>
    </r>
  </si>
  <si>
    <t>(Número Puentes realizados en conservación en el ejercicio / Número puentes programados para conservar en el periodo)*100</t>
  </si>
  <si>
    <t>A 1 Elaboración, seguimiento y evaluación del Programa Nacional de Conservación de Carreteras. (incluye listados para cada uno de los componentes) también define el techo presupuestal para cada Estado y su evaluación en la Cuenta de la Hacienda Pública Federal. (Estas actividades son las que se realizan para los componentes)</t>
  </si>
  <si>
    <r>
      <t>Porcentaje de cumplimiento en la entrega de los listados de obras para los componentes de conservación períodica, conservación rutinaria de tramos y puentes, mantenimiento integral y contratos plurianuales de conservación de carreteras para su integración en el anteproyecto de presupuesto.</t>
    </r>
    <r>
      <rPr>
        <i/>
        <sz val="10"/>
        <color indexed="30"/>
        <rFont val="Soberana Sans"/>
        <family val="3"/>
      </rPr>
      <t xml:space="preserve">
</t>
    </r>
  </si>
  <si>
    <t>(Días utilizados para la entrega de los listados para su integración en el anteproyecto de presupuesto conforme al plazo establecido por la normativa / Días programados para su entrega) * 100</t>
  </si>
  <si>
    <r>
      <t>Porcentaje de cumplimiento en la elaboración de la Cuenta de la Hacienda Pública Federal</t>
    </r>
    <r>
      <rPr>
        <i/>
        <sz val="10"/>
        <color indexed="30"/>
        <rFont val="Soberana Sans"/>
        <family val="3"/>
      </rPr>
      <t xml:space="preserve">
</t>
    </r>
  </si>
  <si>
    <t>(Días utilizados para la elaboración de Cuenta de la Hacienda Pública Federal a partir de la recepcción del estado del ejercicio definitivo / Días programados para su realización) * 100</t>
  </si>
  <si>
    <r>
      <t>Porcentaje de cumplimiento del Avance físico-financiero del Programa Nacional de Conservación de Carreteras.</t>
    </r>
    <r>
      <rPr>
        <i/>
        <sz val="10"/>
        <color indexed="30"/>
        <rFont val="Soberana Sans"/>
        <family val="3"/>
      </rPr>
      <t xml:space="preserve">
</t>
    </r>
  </si>
  <si>
    <t>(Avance físico realizado del Prograna Nacional de Conservación de Carreteras / Avance físico programado del Prograna Nacinal de Conservación de Carreteras) * 100</t>
  </si>
  <si>
    <r>
      <t xml:space="preserve">Porcentaje de la red carretera en buenas y satisfactorias condiciones.
</t>
    </r>
    <r>
      <rPr>
        <sz val="10"/>
        <rFont val="Soberana Sans"/>
        <family val="2"/>
      </rPr>
      <t xml:space="preserve"> Causa : Derivado de la ampliación de recursos, la Dirección General de Conservación de Carreteras superó la meta en un 1.23% con respecto a la meta programada, mismas que contribuyeron para superar la meta fueron los trabajos de conservación periódica tramos con una longitud de 5,799.85 km que superó en un 151.48%, Reconstrución de Tramos en 79.80 km superior en 19.46%, Mantenimiento Integral em 418.94 km superó en un 8.24%, Reconstrucción de Puentes en 103 puentes superó en 87.27% y Atención a Puntos de Conflicto 28 puntos superó en un 12.0%,  así mismo se realizaon trabajos de rutinaria en una longitud de 42,446.54 Kms, y 7,359 puentes, se continuaron con los trabajos de los CPCC en San Luís Potosí con una meta de 754.00 kms, CPCC Veracruz Sur con una meta 734.62 kms, Michoacán con una meta 647.8 kms, CPCC Sinaloa Norte con una meta de 749.9 kms y adicionalmente se contrato el CPCC Sonora con una meta de 794.4 kms. Efecto: Se superó la meta en un 1.23%, se destinaron recursos a las 31 entidades federativas con la finalidad de mejorar las condiciones de operación y funcionalidad con ello elevar el estado físico en un 82% de la red con relación al 81% programado en beneficio de los usuarios con lo que se contribuye a proporcionar vías de comunicación eficientes y seguras, así como previniendo su deterioro por el uso y por los agentes climatológicos, en beneficio de toda la población y la seguridad del tránsito vehicular. Otros Motivos:</t>
    </r>
  </si>
  <si>
    <r>
      <t xml:space="preserve">Reducción porcentaje de sobrecostos de operación vehicular. (gasolina y mantenimiento de vehículos, entre otros) derivado de la conservación de las carreteras
</t>
    </r>
    <r>
      <rPr>
        <sz val="10"/>
        <rFont val="Soberana Sans"/>
        <family val="2"/>
      </rPr>
      <t xml:space="preserve"> Causa : ESTE INDICADOR ES DECENDENTE POR LO QUE LA OPERARACIÓN ARITMÉTICA NO REPRESENTA EL VALOR REAL. EL PORCENTAJE DE CUMPLIMIENTO DE LA META ES DEL -24.3% SIGNIFICA QUE SE REDUGO LA META ESPERADA.   Derivado de la ampliación de recursos, la Dirección General de Conservación de Carreteras superó la meta programada, con los trabajos de conservación periódica tramos con una longitud de 5,799.85 km que superó en un 151.48%, Reconstrución de Tramos en 79.80 km superior en 19.46%, Mantenimiento Integral em 418.94 km superó en un 8.24%, Reconstrucción de Puentes en 103 puentes superó en 87.27% y Atención a Puntos de Conflicto 28 puntos superó en un 12.0%,  así mismo se realizaon trabajos de rutinaria en una longitud de 42,446.54 Kms, y 7,359 puentes, se continuaron con los trabajos de los CPCC en San Luís Potosí con una meta de 754.00 kms, CPCC Veracruz Sur con una meta 734.62 kms, Michoacán con una meta 647.8 kms, CPCC Sinaloa Norte con una meta de 749.9 kms y adicionalmente se contrato el CPCC Sonora con una meta de 794.4 kms. Es decir se incremento el porcentaje de la condición del estado físico de las carreteras libres de peaje al pasar de un 81% en buenas y aceptables condiciones a un 82%  Efecto: Reducción de los sobrecostos de operación derivado del estado físico de la red, en beneficio de los usuarios que transitan por la red federal de carrteras libres de peaje.    Otros Motivos:ESTE INDICADOR ES DECENDENTE POR LO QUE LA OPERARACIÓN ARITMÉTICA NO REPRESENTA EL VALOR REAL. EL PORCENTAJE DE CUMPLIMIENTO DE LA META ES DEL -24.3% SIGNIFICA QUE SE REDUGO LA META ESPERADA.</t>
    </r>
  </si>
  <si>
    <r>
      <t xml:space="preserve">Índice de cumplimiento del programa de mantenimiento integral de la red federal de carreteras libres de peaje.
</t>
    </r>
    <r>
      <rPr>
        <sz val="10"/>
        <rFont val="Soberana Sans"/>
        <family val="2"/>
      </rPr>
      <t xml:space="preserve"> Causa : Se superó la meta en un 8.24% derivado de la entrega de tramos modernizados por DGC en el estado de Querétaro en 31.9 km equivalentes, por tal motivo se atendió una meta de 418.94 km conforme al calendario establecido, bajo la modalidad del Programa de Mantenimiento Integral en los estados de: Guanajuato 176.02 kilómetros; Querétaro 99.8 kilómetros y San Luis Potosí 143.12 kilómetros. Efecto: Se superó la meta en un 8.24% en el Programa de Mantenimiento Integral, se llevaron en conjunto actividades destinadas a preservar a largo plazo en buen estado la estructura de la carretera, cumpliendo con requerimientos, seguridad y economía, así como previniendo su deterioro por el uso y por los agentes climatológicos, en beneficio de toda la población y la seguridad del tránsito vehicular. Otros Motivos:</t>
    </r>
  </si>
  <si>
    <r>
      <t xml:space="preserve">Porcentaje de cumplimiento del Programa de Contratos Plurianuales de Conservación de Carreteras
</t>
    </r>
    <r>
      <rPr>
        <sz val="10"/>
        <rFont val="Soberana Sans"/>
        <family val="2"/>
      </rPr>
      <t xml:space="preserve"> Causa : Se atendio una meta de 3,680.70 km que representa el 92.50% con respecto a la meta programa, derivado a que los recursos aprobados en el PEF no fueron suficientes para cumplir con la ejecución total del indicador. El CPCC Zacatecas con meta de 298.3 km no se contrato, se continuaron con los trabajos de los Contratos Plurianuales de Conservación de Carreteras en San Luís Potosí con una meta de 754.00 kms, CPCC Veracruz Sur con una meta 734.62 kms, Michoacán con una meta 647.8 kms, CPCC Sinaloa Norte con una meta de 749.9 kms y el CPCC Sonora con una meta de 794.4 kms respectivamente. Efecto: Sin embargo en los CPCC de SLP, Ver, Mich, Sin y Son se cumplio al 100% los trabajos programados para este año que incluyen Reconstrucción de Tramos, Conservación Periódica y Rutinaria de Tramos y Puentes, Señalamiento Horizontal, Vertical y Barreras de Protección, así como servicios de vialidad. Otros Motivos:</t>
    </r>
  </si>
  <si>
    <r>
      <t xml:space="preserve">Porcentaje de cumplimiento del programa de conservación periódica de tramos en la red federal de carreteras libres de peaje.
</t>
    </r>
    <r>
      <rPr>
        <sz val="10"/>
        <rFont val="Soberana Sans"/>
        <family val="2"/>
      </rPr>
      <t xml:space="preserve"> Causa : Derivado de la ampliación de recursos, mismos que se destinaron para cubrir compromisos contractuales e incrementar el alcance de su meta en 3,493.56 kilómetros adicionales se supero la meta en un 151.48% a lo largo de los 31 Estados de la República Mexicana, mediante los siguientes trabajos de conservación periódica: Bacheo y Carpeta de 5 cm, Base Hidráulica y Carpeta, Bacheo y Microcarpeta, Bacheo y Riego de sello, Carpeta de 5 cm y 10 cm, Fresado Base Hidráulica y Carpeta de 10 cm, Fresado y Carpeta de 5 cm, 8 cm y 10 cm., Microcarpeta, Renivelación y Carpeta, Renivelación y Sello, Reparación de Losas y Microcarpeta, Recuperación de Pavimento y Carpeta, Riego de Sello, Compromisos Gubernamentales entre otros. Efecto: Se alcanzó una meta de 5,799.85 kilómetros, cifra superior en un 151.48%, se destinaron recursos a las 31 entidades federativas con la finalidad de mejorar las condiciones de operación y funcionalidad para lograr obtener un mejor estado físico de la red en beneficio de los usuarios. Otros Motivos:</t>
    </r>
  </si>
  <si>
    <r>
      <t xml:space="preserve">Porcentaje de cumplimiento del programa de conservación rutinaria de tramos en la red federal de carreteras libres de peaje.
</t>
    </r>
    <r>
      <rPr>
        <sz val="10"/>
        <rFont val="Soberana Sans"/>
        <family val="2"/>
      </rPr>
      <t xml:space="preserve"> Causa : No se atendieron 62.86 km de caminos pertenecientes a la Red Federal de Carreteras Libres de Peaje derivado principalmente a la rescisión de un contrato por causas imputables a la empresa en el estado de Veracruz, así como tramos que pasarón a estar en zonas urbanas y suburbanas que por sus caracteristicas no es posible atender como parte de la red. Efecto: La meta alcazada del 99.85% permitio evitar el deterioro acelerado d la Red Federal de Carreteras Libres de Peaje, mediante trabajos de bacheo, limpieza, desyerbe, así como brindar seguridad a los usuarios mediante la colocación y/o sustitución de señalamiento Horizontal, Vertical y Barreras de Protección. Otros Motivos:</t>
    </r>
  </si>
  <si>
    <r>
      <t xml:space="preserve">Porcentaje de cumplimiento del programa de conservación rutinaria de puentes en la red federal de carreteras libres de peaje.
</t>
    </r>
    <r>
      <rPr>
        <sz val="10"/>
        <rFont val="Soberana Sans"/>
        <family val="2"/>
      </rPr>
      <t xml:space="preserve"> Causa : En total se atendieron 7,359 puentes distribuidos en las 31 entidades federativas, que representa un 97.77% con respecto a la meta programada, derivado de la implementación del programa de Contratos Plurianuales de Conservación de Carreteras en el estado de Michoacán, la meta de 202 puentes se realizó en ese indicador, además se incremento 32 puentes en el estado de Jalisco, un puente en el estado de Durango y uno más en el estado de Quintana Roo.     Efecto: La meta alcanzada fue de 97.77%, a fin de que los usuarios puedan comunicarse y trasladarse de manera ágil y oportuna, así como hacer más eficiente el transporte de mercancías que circulan por la red federal de carreteras libres de peaje Otros Motivos:</t>
    </r>
  </si>
  <si>
    <r>
      <t xml:space="preserve">Porcentaje de cumplimiento en la entrega de los listados de obras para los componentes de conservación períodica, conservación rutinaria de tramos y puentes, mantenimiento integral y contratos plurianuales de conservación de carreteras para su integración en el anteproyecto de presupuesto.
</t>
    </r>
    <r>
      <rPr>
        <sz val="10"/>
        <rFont val="Soberana Sans"/>
        <family val="2"/>
      </rPr>
      <t xml:space="preserve"> Causa : Se trabajo de manera eficaz lo cual permitio el logro de la meta establecida Efecto: Cumplimiento de la meta programada Otros Motivos:</t>
    </r>
  </si>
  <si>
    <r>
      <t xml:space="preserve">Porcentaje de cumplimiento en la elaboración de la Cuenta de la Hacienda Pública Federal
</t>
    </r>
    <r>
      <rPr>
        <sz val="10"/>
        <rFont val="Soberana Sans"/>
        <family val="2"/>
      </rPr>
      <t xml:space="preserve"> Causa : Se trabajo de manera eficaz lo cual permitio el logro de la meta establecida    Efecto: Cumplimiento de la meta programada    Otros Motivos:</t>
    </r>
  </si>
  <si>
    <r>
      <t xml:space="preserve">Porcentaje de cumplimiento del Avance físico-financiero del Programa Nacional de Conservación de Carreteras.
</t>
    </r>
    <r>
      <rPr>
        <sz val="10"/>
        <rFont val="Soberana Sans"/>
        <family val="2"/>
      </rPr>
      <t xml:space="preserve"> Causa : Se trabajo de manera eficaz lo cual permitio el logro de la meta establecida Efecto: Cumplimiento de la meta programada    Otros Motivos:</t>
    </r>
  </si>
  <si>
    <t>K034</t>
  </si>
  <si>
    <t>Estudios y proyectos de construcción de carreteras</t>
  </si>
  <si>
    <t>Contribuir a la construcción y modernización de la red carretera federal, mediante la construcción y modernización de los proyectos de carreteras federales requeridos.</t>
  </si>
  <si>
    <r>
      <t>Nivel de competitividad carretera nacional</t>
    </r>
    <r>
      <rPr>
        <i/>
        <sz val="10"/>
        <color indexed="30"/>
        <rFont val="Soberana Sans"/>
        <family val="3"/>
      </rPr>
      <t xml:space="preserve">
</t>
    </r>
  </si>
  <si>
    <t>(Kilómetros ejecutados en la modernización carretera / longitud total de la red carretera nacional) *100</t>
  </si>
  <si>
    <t>La población de los estados cuenta con la construcción y modernización de la red carretera federal, mediante la implementación de los proyectos de carreteras federales requeridos.</t>
  </si>
  <si>
    <r>
      <t>Porcentaje de cumplimiento de la meta programada</t>
    </r>
    <r>
      <rPr>
        <i/>
        <sz val="10"/>
        <color indexed="30"/>
        <rFont val="Soberana Sans"/>
        <family val="3"/>
      </rPr>
      <t xml:space="preserve">
Indicador Seleccionado</t>
    </r>
  </si>
  <si>
    <t>(kilómetros construidos y/o modernizados alcanzados / kilómetros construidos y/o modernizados  programados) *100</t>
  </si>
  <si>
    <t>A ESTUDIOS Y PROYECTOS DE INFRAESTRUCTURA ELABORADOS.</t>
  </si>
  <si>
    <r>
      <t>Porcentaje de expedientes del programa de estudios y proyectos realizados</t>
    </r>
    <r>
      <rPr>
        <i/>
        <sz val="10"/>
        <color indexed="30"/>
        <rFont val="Soberana Sans"/>
        <family val="3"/>
      </rPr>
      <t xml:space="preserve">
</t>
    </r>
  </si>
  <si>
    <t>(Número de expedientes del programa de estudios y proyectos realizados / Número de expedientes del programa de estudios y proyectos programados) *100</t>
  </si>
  <si>
    <t>A 1 Entrega de proyecto ejecutivo</t>
  </si>
  <si>
    <r>
      <t>Porcentaje del presupuesto disponible para el programa de estudios y proyectos realizados</t>
    </r>
    <r>
      <rPr>
        <i/>
        <sz val="10"/>
        <color indexed="30"/>
        <rFont val="Soberana Sans"/>
        <family val="3"/>
      </rPr>
      <t xml:space="preserve">
</t>
    </r>
  </si>
  <si>
    <t>(Presupuesto de los estudios y proyectos erogados / Presupuesto de los estudios y proyectos programados)</t>
  </si>
  <si>
    <r>
      <t xml:space="preserve">Nivel de competitividad carretera nacional
</t>
    </r>
    <r>
      <rPr>
        <sz val="10"/>
        <rFont val="Soberana Sans"/>
        <family val="2"/>
      </rPr>
      <t xml:space="preserve"> Causa : Se reprogramaron metas     Efecto: Se cumplen con las metas establecidas     Otros Motivos:</t>
    </r>
  </si>
  <si>
    <r>
      <t xml:space="preserve">Porcentaje de cumplimiento de la meta programada
</t>
    </r>
    <r>
      <rPr>
        <sz val="10"/>
        <rFont val="Soberana Sans"/>
        <family val="2"/>
      </rPr>
      <t xml:space="preserve"> Causa : Se desarrollaron los proyectos ejecutivos necesarios para alcanzar la meta programada original de 450 km. sin embargo con la aprobación del presupuesto , la H. Cámara de Diputasdos incorporó recursos a la propuesta de la SCT lo que permitió incrementar la meta estimada por la Dirección General de Carreteras situandose esta a 606.4 km. Al cierre del  ejercicio, observó un porcentaje de cumplimiento de 106.3 por ciento respecto a lo programado y de 78.9 por ciento en relación a la meta inicial de 606.4 km. Efecto: Se cumple con la meta programada Otros Motivos:</t>
    </r>
  </si>
  <si>
    <r>
      <t xml:space="preserve">Porcentaje de expedientes del programa de estudios y proyectos realizados
</t>
    </r>
    <r>
      <rPr>
        <sz val="10"/>
        <rFont val="Soberana Sans"/>
        <family val="2"/>
      </rPr>
      <t xml:space="preserve"> Causa : Se atendió oportunamente la meta programada. Efecto: Se cumple con la meta. Otros Motivos:</t>
    </r>
  </si>
  <si>
    <r>
      <t xml:space="preserve">Porcentaje del presupuesto disponible para el programa de estudios y proyectos realizados
</t>
    </r>
    <r>
      <rPr>
        <sz val="10"/>
        <rFont val="Soberana Sans"/>
        <family val="2"/>
      </rPr>
      <t xml:space="preserve"> Causa : Debido al diferimiento de obras programadas a realizarse, las cuales no contaban con los elementos suficientes para su ejecución. Efecto:  Se requirió la modificación de proyectos ejecutivos por lo tanto no se alcanzó la meta programada. Otros Motivos:</t>
    </r>
  </si>
  <si>
    <t>K035</t>
  </si>
  <si>
    <t>Reconstrucción de carreteras</t>
  </si>
  <si>
    <t>Contribuir a la conservación la red carretera federal libre de peaje mediante de trabajos de reconstrucción de tramos y puentes, así como la atención a puntos de conflicto</t>
  </si>
  <si>
    <t>Los usuarios que transitan por la red federal de carreteras libre de peaje cuentan con una red en buenas y satisfactorias condiciones. (en 2013, se estima que los sobrecostos de operación vehicular seran 5.1% superior al costo de operación vehicular ideal)</t>
  </si>
  <si>
    <r>
      <t>Reducción porcentaje de sobrecostos de operación vehicular. (gasolina y mantenimiento de vehículos, entre otros) derivado de la reconstrucción y atención a puntos de conflicto en las carreteras</t>
    </r>
    <r>
      <rPr>
        <i/>
        <sz val="10"/>
        <color indexed="30"/>
        <rFont val="Soberana Sans"/>
        <family val="3"/>
      </rPr>
      <t xml:space="preserve">
</t>
    </r>
  </si>
  <si>
    <t>(Sobrecostos de operación en carreteras reconstruidas / Costos de operación ideal en carreteras reconstruidas)*100</t>
  </si>
  <si>
    <t>A Red de carreteras atendidas con trabajos de reconstrucción de tramos y puentes así como la atención a puntos de conflicto.</t>
  </si>
  <si>
    <r>
      <t>Porcentaje de cumplimiento del programa de reconstrucción de tramos en la red federal de carreteras libres de peaje.</t>
    </r>
    <r>
      <rPr>
        <i/>
        <sz val="10"/>
        <color indexed="30"/>
        <rFont val="Soberana Sans"/>
        <family val="3"/>
      </rPr>
      <t xml:space="preserve">
</t>
    </r>
  </si>
  <si>
    <t>(Km realizados para reconstruir en el ejercicio / km programados para reconstrucción en el periodo x 100</t>
  </si>
  <si>
    <r>
      <t>Índice de cumplimiento del programa de reconstrucción de puentes en la red federal de carreteras libres de peaje.</t>
    </r>
    <r>
      <rPr>
        <i/>
        <sz val="10"/>
        <color indexed="30"/>
        <rFont val="Soberana Sans"/>
        <family val="3"/>
      </rPr>
      <t xml:space="preserve">
Indicador Seleccionado</t>
    </r>
  </si>
  <si>
    <t>(Número Puentes realizados en reconstrucción en el ejercicio  / Número puentes programados para reconstruir en el periodo)*100</t>
  </si>
  <si>
    <r>
      <t>Porcentaje de cumplimiento del programa de atención a puntos de conflicto en la red federal de carreteras libres de peaje.</t>
    </r>
    <r>
      <rPr>
        <i/>
        <sz val="10"/>
        <color indexed="30"/>
        <rFont val="Soberana Sans"/>
        <family val="3"/>
      </rPr>
      <t xml:space="preserve">
</t>
    </r>
  </si>
  <si>
    <t>(número de puntos por atender en el ejercicio /número de puntos programados para en el periodo)*100</t>
  </si>
  <si>
    <t>A 1 Elaboración, supervisión y evaluación del Programa Nacional de Conservación de Carreteras. (incluye listados para cada uno de los componentes) también define el techo presupuestal para cada Estado. (Estas actividad son para cada uno de los componentes).</t>
  </si>
  <si>
    <r>
      <t>Porcentaje de cumplimiento en la entrega de los listados de obras para todos los componentes de reconstrucción de tramos, puentes y el de atención a puntos de conflicto para su integración en el anteproyecto de presupuesto.</t>
    </r>
    <r>
      <rPr>
        <i/>
        <sz val="10"/>
        <color indexed="30"/>
        <rFont val="Soberana Sans"/>
        <family val="3"/>
      </rPr>
      <t xml:space="preserve">
</t>
    </r>
  </si>
  <si>
    <t xml:space="preserve">(Días utilizados para la elaboración de Cuenta de la Hacienda Pública Federal a partir de la recepcción del estado del ejercicio definitivo / Días programados para su realización) * 100 </t>
  </si>
  <si>
    <t>(Avance físico realizado del Prograna Nacinal de Conservación de Carreteras / Avance físico programado del Prograna Nacinal de Conservación de Carreteras) * 100</t>
  </si>
  <si>
    <r>
      <t xml:space="preserve">Porcentaje de la red carretera en buenas y satisfactorias condiciones.
</t>
    </r>
    <r>
      <rPr>
        <sz val="10"/>
        <rFont val="Soberana Sans"/>
        <family val="2"/>
      </rPr>
      <t xml:space="preserve"> Causa : Derivado de la ampliación de recursos, la Dirección General de Conservación de Carreteras superó la meta en un 1.23% con respecto a la meta programada, mismas que contribuyeron para superar la meta fueron los trabajos de conservación periódica tramos con una longitud de 5,799.85 km que superó en un 151.48%, Reconstrución de Tramos en 79.80 km superior en 19.46%, Mantenimiento Integral em 418.94 km superó en un 8.24%, Reconstrucción de Puentes en 103 puentes superó en 87.27% y Atención a Puntos de Conflicto 28 puntos superó en un 12.0%,  así mismo se realizaon trabajos de rutinaria en una longitud de 42,446.54 Kms, y 7,359 puentes, se continuaron con los trabajos de los CPCC en San Luís Potosí con una meta de 754.00 kms, CPCC Veracruz Sur con una meta 734.62 kms, Michoacán con una meta 647.8 kms, CPCC Sinaloa Norte con una meta de 749.9 kms y adicionalmente se contrato el CPCC Sonora con una meta de 794.4 kms. Efecto: Se supero la meta en un 1.23%, se destinaron recursos a las 31 entidades federativas con la finalidad de mejorar las condiciones de operación y funcionalidad con ello elevar el estado físico en un 82% de la red con relación al 81% programado en beneficio de los usuarios con lo que se contribuye a proporcionar vías de comunicación eficientes y seguras, así como previniendo su deterioro por el uso y por los agentes climatológicos, en beneficio de toda la población y la seguridad del tránsito vehicular. Otros Motivos:</t>
    </r>
  </si>
  <si>
    <r>
      <t xml:space="preserve">Reducción porcentaje de sobrecostos de operación vehicular. (gasolina y mantenimiento de vehículos, entre otros) derivado de la reconstrucción y atención a puntos de conflicto en las carreteras
</t>
    </r>
    <r>
      <rPr>
        <sz val="10"/>
        <rFont val="Soberana Sans"/>
        <family val="2"/>
      </rPr>
      <t xml:space="preserve"> Causa : ESTE INDICADOR ES DECENDENTE POR LO QUE LA OPERARACIÓN ARITMÉTICA NO REPRESENTA EL VALOR REAL. EL PORCENTAJE DE CUMPLIMIENTO DE LA META ES DEL -24.3% SIGNIFICA QUE SE REDUGO LA META ESPERADA.   Derivado de la ampliación de recursos, la Dirección General de Conservación de Carreteras superó la meta programada, con los trabajos de conservación periódica tramos con una longitud de 5,799.85 km que superó en un 151.48%, Reconstrución de Tramos en 79.80 km superior en 19.46%, Mantenimiento Integral em 418.94 km superó en un 8.24%, Reconstrucción de Puentes en 103 puentes superó en 87.27% y Atención a Puntos de Conflicto 28 puntos superó en un 12.0%,  así mismo se realizaon trabajos de rutinaria en una longitud de 42,446.54 Kms, y 7,359 puentes, se continuaron con los trabajos de los CPCC en San Luís Potosí con una meta de 754.00 kms, CPCC Veracruz Sur con una meta 734.62 kms, Michoacán con una meta 647.8 kms, CPCC Sinaloa Norte con una meta de 749.9 kms y adicionalmente se contrato el CPCC Sonora con una meta de 794.4 kms. Es decir se incremento el porcentaje de la condición del estado físico de las carreteras libres de peaje al pasar de un 81% en buenas y aceptables condiciones a un 82%  Efecto: Reducción de los sobrecostos de operación derivado del estado físico de la red, en beneficio de los usuarios que transitan por la red federal de carrteras libres de peaje. Otros Motivos:ESTE INDICADOR ES DECENDENTE POR LO QUE LA OPERARACIÓN ARITMÉTICA NO REPRESENTA EL VALOR REAL. EL PORCENTAJE DE CUMPLIMIENTO DE LA META ES DEL -24.3% SIGNIFICA QUE SE REDUGO LA META ESPERADA.   </t>
    </r>
  </si>
  <si>
    <r>
      <t xml:space="preserve">Porcentaje de cumplimiento del programa de reconstrucción de tramos en la red federal de carreteras libres de peaje.
</t>
    </r>
    <r>
      <rPr>
        <sz val="10"/>
        <rFont val="Soberana Sans"/>
        <family val="2"/>
      </rPr>
      <t xml:space="preserve"> Causa : Derivado de la ampliación de recursos, mismos que se destinaron para cubrir compromisos contractuales e incrementar el alcance de su meta en 13.0 kilómetros adicionales lo cual representa un 19.46%, en los estado de México 3.0 km, Sinaloa 1.1 km, Tamaulipas 6.3 km y Tlax 2.6 km. Efecto: Se alcanzó una meta de 79.80 kilómetros, cifra superior en un 19.46%, con la finalidad de preservar el patrimonio carretero federal libre de peaje, reduciendo el costo de operación de los usuarios e incrementando la seguridad de los usuarios. Otros Motivos:</t>
    </r>
  </si>
  <si>
    <r>
      <t xml:space="preserve">Índice de cumplimiento del programa de reconstrucción de puentes en la red federal de carreteras libres de peaje.
</t>
    </r>
    <r>
      <rPr>
        <sz val="10"/>
        <rFont val="Soberana Sans"/>
        <family val="2"/>
      </rPr>
      <t xml:space="preserve"> Causa : Derivado de la ampliación de recursos, mismos que se destinaron para cubrir compromisos contractuales e incrementar el alcance de su meta en 48 puentes adicionales en este indicador se superó en un 87.27%, derivado al deterioro por el efecto del transito de vehiculos, el medio ambiente y por fenomenos naturales. Efecto:  Se alcanzó una meta de 103 puentes, cifra superior en un 87.27% mismos que nos ayudo a incrementar sus características estructurales, así como mejorar de forma sensible el estado físico de los puentes y por lo tanto la transitabilidad de los mismos, lo anterior se refleja en el aumento de la seguridad de los usuarios que transitan por la red federal de carreteras libre de peaje. Otros Motivos:</t>
    </r>
  </si>
  <si>
    <r>
      <t xml:space="preserve">Porcentaje de cumplimiento del programa de atención a puntos de conflicto en la red federal de carreteras libres de peaje.
</t>
    </r>
    <r>
      <rPr>
        <sz val="10"/>
        <rFont val="Soberana Sans"/>
        <family val="2"/>
      </rPr>
      <t xml:space="preserve"> Causa : Derivado de la ampliación de recursos, se logro superar la meta en un 12% logrando realizar trabajos para disminuir los riesgos de accidentes en la red carretera, logrando atender 28 puntos de los cuales 3 puntos de conflicto resultaron adicionales a la meta programada en los estados de Chiapas, Hidalgo y Michoacán. Efecto: Para salvaguardar la seguridad vial en las carreteras federales libres, la DGCC a través de los Centros SCT ha trabajado en la atención a puntos de conflicto logrando superar su meta en 3 puntos, es decir se incremento en un 12% el alcance, lo que permitirá disminuir los puntos criticos en los cuales su diseño original requiera actualización lo que proporciona mayor seguridad a los usuarios.    Otros Motivos:</t>
    </r>
  </si>
  <si>
    <r>
      <t xml:space="preserve">Porcentaje de cumplimiento en la entrega de los listados de obras para todos los componentes de reconstrucción de tramos, puentes y el de atención a puntos de conflicto para su integración en el anteproyecto de presupuesto.
</t>
    </r>
    <r>
      <rPr>
        <sz val="10"/>
        <rFont val="Soberana Sans"/>
        <family val="2"/>
      </rPr>
      <t xml:space="preserve"> Causa : Se trabajo de manera eficaz Efecto: Cumplimiento de la meta programada Otros Motivos:</t>
    </r>
  </si>
  <si>
    <r>
      <t xml:space="preserve">Porcentaje de cumplimiento en la elaboración de la Cuenta de la Hacienda Pública Federal
</t>
    </r>
    <r>
      <rPr>
        <sz val="10"/>
        <rFont val="Soberana Sans"/>
        <family val="2"/>
      </rPr>
      <t xml:space="preserve"> Causa : Se trabajo de manera eficaz lo cual permitio el logro de la meta establecida Efecto: Cumplimiento de la meta programada Otros Motivos:</t>
    </r>
  </si>
  <si>
    <r>
      <t xml:space="preserve">Porcentaje de cumplimiento del Avance físico-financiero del Programa Nacional de Conservación de Carreteras.
</t>
    </r>
    <r>
      <rPr>
        <sz val="10"/>
        <rFont val="Soberana Sans"/>
        <family val="2"/>
      </rPr>
      <t xml:space="preserve"> Causa : Se trabajo de manera eficaz lo cual permitio el logro de la meta establecida Efecto: Cumplimiento de la meta programada Otros Motivos:</t>
    </r>
  </si>
  <si>
    <t>K040</t>
  </si>
  <si>
    <t>Proyectos de Infraestructura Ferroviaria</t>
  </si>
  <si>
    <t>311-Dirección General de Transporte Ferroviario y Multimodal</t>
  </si>
  <si>
    <t>3 - Transporte por Ferrocarril</t>
  </si>
  <si>
    <t>6 - Ferrocarriles eficientes y competitivos</t>
  </si>
  <si>
    <t>Contribuir a mejorar la competitividad de los productos nacionales movilizándolos a los diferentes mercados de consumo, mediante el incremento de los niveles de seguridad asociados a la infraestructura ferroviaria, a fin de prevenir la ocurrencia de accidentes.</t>
  </si>
  <si>
    <r>
      <t xml:space="preserve">Carga transportada por ferrocarril </t>
    </r>
    <r>
      <rPr>
        <i/>
        <sz val="10"/>
        <color indexed="30"/>
        <rFont val="Soberana Sans"/>
        <family val="3"/>
      </rPr>
      <t xml:space="preserve">
</t>
    </r>
  </si>
  <si>
    <t>Número de Toneladas transportadas por ferrocarril</t>
  </si>
  <si>
    <t>Millones de Toneladas</t>
  </si>
  <si>
    <t>Usuarios del Sistema Ferroviario Nacional cuentan con una infraestructura en condiciones de uso seguro para el transporte de mercancías.</t>
  </si>
  <si>
    <r>
      <t>Accidentes urbanos en cruces ferroviarios a nivel nacional</t>
    </r>
    <r>
      <rPr>
        <i/>
        <sz val="10"/>
        <color indexed="30"/>
        <rFont val="Soberana Sans"/>
        <family val="3"/>
      </rPr>
      <t xml:space="preserve">
Indicador Seleccionado</t>
    </r>
  </si>
  <si>
    <t>Número de accidentes urbanos en cruces ferroviarios anuales</t>
  </si>
  <si>
    <t>Accidente</t>
  </si>
  <si>
    <t>A Obras de infraestructura para mejora la seguridad y eficiencia de los servicios ferroviarios entregadas</t>
  </si>
  <si>
    <r>
      <t>Porcentaje de  avance físico de proyectos de construcción de infraestructura ferroviaria</t>
    </r>
    <r>
      <rPr>
        <i/>
        <sz val="10"/>
        <color indexed="30"/>
        <rFont val="Soberana Sans"/>
        <family val="3"/>
      </rPr>
      <t xml:space="preserve">
</t>
    </r>
  </si>
  <si>
    <t>(Kilómetros alcanzados en el periodo en construcción de infraestructura ferroviaria / Kilómetros Originales programados en construcción de infraestructura ferroviaria )*100</t>
  </si>
  <si>
    <r>
      <t>Disminución de subejercicios en construcción de infraestructura ferroviaria</t>
    </r>
    <r>
      <rPr>
        <i/>
        <sz val="10"/>
        <color indexed="30"/>
        <rFont val="Soberana Sans"/>
        <family val="3"/>
      </rPr>
      <t xml:space="preserve">
</t>
    </r>
  </si>
  <si>
    <t>(Presupuesto ejercido en el periodo en construcción de infraestructura ferroviaria / Presupuesto de Egresos de la Federación Original programado para el periodo en construcción de infraestructura ferroviaria )*100</t>
  </si>
  <si>
    <r>
      <t xml:space="preserve">Carga transportada por ferrocarril 
</t>
    </r>
    <r>
      <rPr>
        <sz val="10"/>
        <rFont val="Soberana Sans"/>
        <family val="2"/>
      </rPr>
      <t xml:space="preserve"> Causa : Incremento en las exportaciones Efecto: Mayor movimiento de otros productos industriales. Otros Motivos:</t>
    </r>
  </si>
  <si>
    <r>
      <t xml:space="preserve">Accidentes urbanos en cruces ferroviarios a nivel nacional
</t>
    </r>
    <r>
      <rPr>
        <sz val="10"/>
        <rFont val="Soberana Sans"/>
        <family val="2"/>
      </rPr>
      <t xml:space="preserve"> Causa : No se logró disminuir la meta de accidentes y por el contrario el número base estimado se incrementó como consecuencia de la ocurrencia de un mayor número de accidentes ocasionados por la imprudencia de automovilistas que no respetaron los señalamientos  y el paso del ferrocarril. Estas acciones provocadas por el factor humano son externalidades que escapan a la predicción y control de la DGTFM.  Efecto: No se logró disminuir la meta de accidentes y por el contrario el número base estimado se incrementó como consecuencia de la ocurrencia de un mayor número de accidentes ocasionados por la imprudencia de automovilistas que no respetaron los señalamientos  y el paso del ferrocarril. Estas acciones provocadas por el factor humano son externalidades que escapan a la predicción y control de la DGTFM. . Otros Motivos:</t>
    </r>
  </si>
  <si>
    <r>
      <t xml:space="preserve">Porcentaje de  avance físico de proyectos de construcción de infraestructura ferroviaria
</t>
    </r>
    <r>
      <rPr>
        <sz val="10"/>
        <rFont val="Soberana Sans"/>
        <family val="2"/>
      </rPr>
      <t xml:space="preserve"> Causa : Se llevaron a cabo las licitaciones de obra y sus supervisiones en tiempo y forma. Efecto: Se alcanzó la meta programada. Otros Motivos:</t>
    </r>
  </si>
  <si>
    <r>
      <t xml:space="preserve">Disminución de subejercicios en construcción de infraestructura ferroviaria
</t>
    </r>
    <r>
      <rPr>
        <sz val="10"/>
        <rFont val="Soberana Sans"/>
        <family val="2"/>
      </rPr>
      <t xml:space="preserve"> Causa : El porcentaje de cumplimiento se eleva al 132%  entre la meta alcanzada respecto a la aprobada debido principalmente  a que en el Programa Presupuestario K040, durante el ciclo presupuestario 2013, se ampliaron recursos para el proyecto  Libramiento Ferroviario de Celaya, Gto. Efecto: No se presenta subejercio Otros Motivos:</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</si>
</sst>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0" borderId="13" xfId="0" applyFont="1" applyBorder="1" applyAlignment="1">
      <alignment vertical="top" wrapText="1"/>
    </xf>
    <xf numFmtId="0" fontId="24" fillId="0" borderId="0" xfId="0" applyFont="1" applyBorder="1" applyAlignment="1">
      <alignment horizontal="center" vertical="top" wrapText="1"/>
    </xf>
    <xf numFmtId="0" fontId="0" fillId="0" borderId="0" xfId="0" applyBorder="1" applyAlignment="1">
      <alignment horizontal="right" vertical="top" wrapText="1"/>
    </xf>
    <xf numFmtId="0" fontId="18" fillId="0" borderId="0" xfId="0" applyFont="1" applyBorder="1" applyAlignment="1">
      <alignment vertical="top" wrapText="1"/>
    </xf>
    <xf numFmtId="0" fontId="19" fillId="0" borderId="0" xfId="0" applyFont="1" applyBorder="1" applyAlignment="1">
      <alignment horizontal="center" vertical="top" wrapText="1"/>
    </xf>
    <xf numFmtId="0" fontId="18" fillId="0" borderId="16" xfId="0" applyFont="1" applyBorder="1" applyAlignment="1">
      <alignment horizontal="justify" vertical="top" wrapText="1"/>
    </xf>
    <xf numFmtId="0" fontId="18" fillId="0" borderId="17" xfId="0" applyFont="1" applyBorder="1" applyAlignment="1">
      <alignment horizontal="right" vertical="top" wrapText="1"/>
    </xf>
    <xf numFmtId="0" fontId="0" fillId="0" borderId="17" xfId="0" applyBorder="1" applyAlignment="1">
      <alignment vertical="top" wrapText="1"/>
    </xf>
    <xf numFmtId="0" fontId="18" fillId="0" borderId="17" xfId="0" applyFont="1" applyBorder="1" applyAlignment="1">
      <alignment vertical="top" wrapText="1"/>
    </xf>
    <xf numFmtId="0" fontId="19" fillId="0" borderId="17" xfId="0" applyFont="1" applyBorder="1" applyAlignment="1">
      <alignment vertical="top"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3" fontId="19" fillId="0" borderId="40" xfId="0" applyNumberFormat="1" applyFon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3" fontId="19" fillId="0" borderId="43" xfId="0" applyNumberFormat="1" applyFont="1" applyBorder="1" applyAlignment="1">
      <alignment horizontal="right" vertical="top" wrapText="1"/>
    </xf>
    <xf numFmtId="4" fontId="0" fillId="0" borderId="44" xfId="0" applyNumberFormat="1" applyBorder="1" applyAlignment="1">
      <alignment horizontal="right" vertical="top" wrapText="1"/>
    </xf>
    <xf numFmtId="3" fontId="0" fillId="0" borderId="0" xfId="0" applyNumberFormat="1" applyAlignment="1">
      <alignment vertical="top" wrapText="1"/>
    </xf>
    <xf numFmtId="0" fontId="25" fillId="36" borderId="45"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7" xfId="0" applyFont="1" applyFill="1" applyBorder="1" applyAlignment="1">
      <alignment horizontal="centerContinuous" vertical="center"/>
    </xf>
    <xf numFmtId="0" fontId="26" fillId="36" borderId="48" xfId="0" applyFont="1" applyFill="1" applyBorder="1" applyAlignment="1">
      <alignment horizontal="centerContinuous" vertical="center"/>
    </xf>
    <xf numFmtId="0" fontId="26" fillId="36" borderId="48" xfId="0" applyFont="1" applyFill="1" applyBorder="1" applyAlignment="1">
      <alignment horizontal="centerContinuous"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2" fontId="0" fillId="0" borderId="41" xfId="0" applyNumberFormat="1" applyBorder="1" applyAlignment="1">
      <alignment horizontal="right" vertical="top" wrapText="1"/>
    </xf>
    <xf numFmtId="2" fontId="0" fillId="0" borderId="44" xfId="0" applyNumberFormat="1" applyBorder="1" applyAlignment="1">
      <alignment horizontal="right" vertical="top" wrapText="1"/>
    </xf>
    <xf numFmtId="4" fontId="0" fillId="0" borderId="41" xfId="0" applyNumberFormat="1" applyBorder="1" applyAlignment="1">
      <alignment horizontal="right" vertical="top" wrapText="1"/>
    </xf>
    <xf numFmtId="4" fontId="0" fillId="0" borderId="52" xfId="0" applyNumberFormat="1" applyFill="1" applyBorder="1" applyAlignment="1">
      <alignment horizontal="right" vertical="top" wrapText="1"/>
    </xf>
    <xf numFmtId="4" fontId="19" fillId="0" borderId="53" xfId="0" applyNumberFormat="1" applyFont="1" applyFill="1" applyBorder="1" applyAlignment="1">
      <alignment horizontal="right" vertical="top" wrapText="1"/>
    </xf>
    <xf numFmtId="4" fontId="23" fillId="35" borderId="11" xfId="0" applyNumberFormat="1" applyFont="1" applyFill="1" applyBorder="1" applyAlignment="1">
      <alignment horizontal="centerContinuous" vertical="center" wrapText="1"/>
    </xf>
    <xf numFmtId="4" fontId="23" fillId="35" borderId="12" xfId="0" applyNumberFormat="1" applyFont="1" applyFill="1" applyBorder="1" applyAlignment="1">
      <alignment horizontal="centerContinuous" vertical="center"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justify" vertical="top" wrapText="1"/>
    </xf>
    <xf numFmtId="0" fontId="19" fillId="0" borderId="0" xfId="0" applyFont="1" applyBorder="1" applyAlignment="1">
      <alignment horizontal="justify" vertical="top" wrapText="1"/>
    </xf>
    <xf numFmtId="0" fontId="19" fillId="0" borderId="15" xfId="0" applyFont="1" applyBorder="1" applyAlignment="1">
      <alignment horizontal="justify" vertical="top" wrapText="1"/>
    </xf>
    <xf numFmtId="0" fontId="19" fillId="0" borderId="17" xfId="0" applyFont="1" applyBorder="1" applyAlignment="1">
      <alignment horizontal="justify" vertical="top" wrapText="1"/>
    </xf>
    <xf numFmtId="0" fontId="19" fillId="0" borderId="18" xfId="0" applyFont="1" applyBorder="1" applyAlignment="1">
      <alignment horizontal="justify"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0" fillId="0" borderId="40" xfId="0" applyFill="1" applyBorder="1" applyAlignment="1">
      <alignment horizontal="justify" vertical="top" wrapText="1"/>
    </xf>
    <xf numFmtId="0" fontId="0" fillId="0" borderId="43" xfId="0"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tabSelected="1" view="pageBreakPreview" zoomScale="80" zoomScaleNormal="80" zoomScaleSheetLayoutView="80" workbookViewId="0">
      <selection activeCell="B2" sqref="B2"/>
    </sheetView>
  </sheetViews>
  <sheetFormatPr baseColWidth="10" defaultColWidth="5" defaultRowHeight="12.75" x14ac:dyDescent="0.2"/>
  <cols>
    <col min="1" max="1" width="3.5" style="1" customWidth="1"/>
    <col min="2" max="16384" width="5" style="1"/>
  </cols>
  <sheetData>
    <row r="1" spans="2:30" s="2" customFormat="1" ht="48" customHeight="1" x14ac:dyDescent="0.2">
      <c r="B1" s="53" t="s">
        <v>0</v>
      </c>
      <c r="C1" s="53"/>
      <c r="D1" s="53"/>
      <c r="E1" s="53"/>
      <c r="F1" s="53"/>
      <c r="G1" s="53"/>
      <c r="H1" s="53"/>
      <c r="I1" s="53"/>
      <c r="J1" s="53"/>
      <c r="K1" s="53"/>
      <c r="L1" s="53"/>
      <c r="M1" s="53"/>
      <c r="N1" s="53"/>
      <c r="O1" s="53"/>
      <c r="P1" s="53"/>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54" t="s">
        <v>2</v>
      </c>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row>
    <row r="12" spans="2:30" ht="13.5" customHeight="1" x14ac:dyDescent="0.2">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row>
    <row r="13" spans="2:30" ht="13.5" customHeight="1" x14ac:dyDescent="0.2">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row>
    <row r="14" spans="2:30" ht="13.5" customHeight="1" x14ac:dyDescent="0.2">
      <c r="B14" s="54"/>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row>
    <row r="15" spans="2:30" ht="13.5" customHeight="1" x14ac:dyDescent="0.2">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row>
    <row r="16" spans="2:30" ht="13.5" customHeight="1" x14ac:dyDescent="0.2">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row>
    <row r="17" spans="2:30" ht="13.5" customHeight="1" x14ac:dyDescent="0.2">
      <c r="B17" s="54"/>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row>
    <row r="18" spans="2:30" ht="13.5" customHeight="1" x14ac:dyDescent="0.2">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row>
    <row r="19" spans="2:30" ht="13.5" customHeight="1" x14ac:dyDescent="0.2">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row>
    <row r="20" spans="2:30" ht="13.5" customHeight="1" x14ac:dyDescent="0.2">
      <c r="B20" s="54"/>
      <c r="C20" s="54"/>
      <c r="D20" s="54"/>
      <c r="E20" s="54"/>
      <c r="F20" s="54"/>
      <c r="G20" s="54"/>
      <c r="H20" s="54"/>
      <c r="I20" s="54"/>
      <c r="J20" s="54"/>
      <c r="K20" s="54"/>
      <c r="L20" s="54"/>
      <c r="M20" s="54"/>
      <c r="N20" s="54"/>
      <c r="O20" s="54"/>
      <c r="P20" s="54"/>
      <c r="Q20" s="54"/>
      <c r="R20" s="54"/>
      <c r="S20" s="54"/>
      <c r="T20" s="54"/>
      <c r="U20" s="54"/>
      <c r="V20" s="54"/>
      <c r="W20" s="54"/>
      <c r="X20" s="54"/>
      <c r="Y20" s="54"/>
      <c r="Z20" s="54"/>
      <c r="AA20" s="54"/>
      <c r="AB20" s="54"/>
      <c r="AC20" s="54"/>
      <c r="AD20" s="54"/>
    </row>
    <row r="21" spans="2:30" ht="13.5" customHeight="1" x14ac:dyDescent="0.2">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row>
    <row r="22" spans="2:30" ht="13.5" customHeight="1" x14ac:dyDescent="0.2">
      <c r="B22" s="54"/>
      <c r="C22" s="54"/>
      <c r="D22" s="54"/>
      <c r="E22" s="54"/>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row>
    <row r="23" spans="2:30" ht="13.5" customHeight="1" x14ac:dyDescent="0.2">
      <c r="B23" s="54"/>
      <c r="C23" s="54"/>
      <c r="D23" s="54"/>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54"/>
    </row>
    <row r="24" spans="2:30" ht="13.5" customHeight="1" x14ac:dyDescent="0.2">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row>
    <row r="25" spans="2:30" ht="13.5" customHeight="1" x14ac:dyDescent="0.2">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row>
    <row r="26" spans="2:30" ht="13.5" customHeight="1" x14ac:dyDescent="0.2">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row>
    <row r="27" spans="2:30" ht="13.5" customHeight="1" x14ac:dyDescent="0.2">
      <c r="B27" s="54"/>
      <c r="C27" s="54"/>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row>
    <row r="28" spans="2:30" ht="13.5" customHeight="1" x14ac:dyDescent="0.2">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row>
    <row r="29" spans="2:30" ht="13.5" customHeight="1" x14ac:dyDescent="0.2">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row>
    <row r="30" spans="2:30" ht="13.5" customHeight="1" x14ac:dyDescent="0.2">
      <c r="B30" s="54"/>
      <c r="C30" s="54"/>
      <c r="D30" s="54"/>
      <c r="E30" s="54"/>
      <c r="F30" s="54"/>
      <c r="G30" s="54"/>
      <c r="H30" s="54"/>
      <c r="I30" s="54"/>
      <c r="J30" s="54"/>
      <c r="K30" s="54"/>
      <c r="L30" s="54"/>
      <c r="M30" s="54"/>
      <c r="N30" s="54"/>
      <c r="O30" s="54"/>
      <c r="P30" s="54"/>
      <c r="Q30" s="54"/>
      <c r="R30" s="54"/>
      <c r="S30" s="54"/>
      <c r="T30" s="54"/>
      <c r="U30" s="54"/>
      <c r="V30" s="54"/>
      <c r="W30" s="54"/>
      <c r="X30" s="54"/>
      <c r="Y30" s="54"/>
      <c r="Z30" s="54"/>
      <c r="AA30" s="54"/>
      <c r="AB30" s="54"/>
      <c r="AC30" s="54"/>
      <c r="AD30" s="54"/>
    </row>
    <row r="31" spans="2:30" ht="13.5" customHeight="1" x14ac:dyDescent="0.2">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row>
    <row r="32" spans="2:30" ht="13.5" customHeight="1" x14ac:dyDescent="0.2">
      <c r="B32" s="54"/>
      <c r="C32" s="54"/>
      <c r="D32" s="54"/>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row>
    <row r="33" spans="2:30" ht="13.5" customHeight="1" x14ac:dyDescent="0.2">
      <c r="B33" s="54"/>
      <c r="C33" s="54"/>
      <c r="D33" s="54"/>
      <c r="E33" s="54"/>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row>
    <row r="34" spans="2:30" ht="13.5" customHeight="1" x14ac:dyDescent="0.2">
      <c r="B34" s="54"/>
      <c r="C34" s="54"/>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55" t="s">
        <v>3</v>
      </c>
      <c r="E49" s="55"/>
      <c r="F49" s="55"/>
      <c r="G49" s="55"/>
      <c r="H49" s="55"/>
      <c r="I49" s="55"/>
      <c r="J49" s="55"/>
      <c r="K49" s="55"/>
      <c r="L49" s="55"/>
      <c r="M49" s="55"/>
      <c r="N49" s="55"/>
      <c r="O49" s="55"/>
      <c r="P49" s="55"/>
      <c r="Q49" s="55"/>
      <c r="R49" s="55"/>
      <c r="S49" s="55"/>
      <c r="T49" s="55"/>
      <c r="U49" s="55"/>
      <c r="V49" s="55"/>
      <c r="W49" s="55"/>
      <c r="X49" s="55"/>
      <c r="Y49" s="55"/>
      <c r="Z49" s="55"/>
      <c r="AA49" s="55"/>
      <c r="AB49" s="55"/>
    </row>
    <row r="50" spans="4:28" ht="13.5" customHeight="1" x14ac:dyDescent="0.2">
      <c r="D50" s="56" t="s">
        <v>4</v>
      </c>
      <c r="E50" s="56"/>
      <c r="F50" s="56"/>
      <c r="G50" s="56"/>
      <c r="H50" s="56"/>
      <c r="I50" s="56"/>
      <c r="J50" s="56"/>
      <c r="K50" s="56"/>
      <c r="L50" s="56"/>
      <c r="M50" s="56"/>
      <c r="N50" s="56"/>
      <c r="O50" s="56"/>
      <c r="P50" s="56"/>
      <c r="Q50" s="56"/>
      <c r="R50" s="56"/>
      <c r="S50" s="56"/>
      <c r="T50" s="56"/>
      <c r="U50" s="56"/>
      <c r="V50" s="56"/>
      <c r="W50" s="56"/>
      <c r="X50" s="56"/>
      <c r="Y50" s="56"/>
      <c r="Z50" s="56"/>
      <c r="AA50" s="56"/>
      <c r="AB50" s="56"/>
    </row>
    <row r="51" spans="4:28" ht="13.5" customHeight="1" x14ac:dyDescent="0.2">
      <c r="D51" s="56"/>
      <c r="E51" s="56"/>
      <c r="F51" s="56"/>
      <c r="G51" s="56"/>
      <c r="H51" s="56"/>
      <c r="I51" s="56"/>
      <c r="J51" s="56"/>
      <c r="K51" s="56"/>
      <c r="L51" s="56"/>
      <c r="M51" s="56"/>
      <c r="N51" s="56"/>
      <c r="O51" s="56"/>
      <c r="P51" s="56"/>
      <c r="Q51" s="56"/>
      <c r="R51" s="56"/>
      <c r="S51" s="56"/>
      <c r="T51" s="56"/>
      <c r="U51" s="56"/>
      <c r="V51" s="56"/>
      <c r="W51" s="56"/>
      <c r="X51" s="56"/>
      <c r="Y51" s="56"/>
      <c r="Z51" s="56"/>
      <c r="AA51" s="56"/>
      <c r="AB51" s="56"/>
    </row>
    <row r="52" spans="4:28" ht="13.5" customHeight="1" x14ac:dyDescent="0.2">
      <c r="D52" s="56"/>
      <c r="E52" s="56"/>
      <c r="F52" s="56"/>
      <c r="G52" s="56"/>
      <c r="H52" s="56"/>
      <c r="I52" s="56"/>
      <c r="J52" s="56"/>
      <c r="K52" s="56"/>
      <c r="L52" s="56"/>
      <c r="M52" s="56"/>
      <c r="N52" s="56"/>
      <c r="O52" s="56"/>
      <c r="P52" s="56"/>
      <c r="Q52" s="56"/>
      <c r="R52" s="56"/>
      <c r="S52" s="56"/>
      <c r="T52" s="56"/>
      <c r="U52" s="56"/>
      <c r="V52" s="56"/>
      <c r="W52" s="56"/>
      <c r="X52" s="56"/>
      <c r="Y52" s="56"/>
      <c r="Z52" s="56"/>
      <c r="AA52" s="56"/>
      <c r="AB52" s="56"/>
    </row>
    <row r="53" spans="4:28" ht="13.5" customHeight="1" x14ac:dyDescent="0.2">
      <c r="D53" s="56"/>
      <c r="E53" s="56"/>
      <c r="F53" s="56"/>
      <c r="G53" s="56"/>
      <c r="H53" s="56"/>
      <c r="I53" s="56"/>
      <c r="J53" s="56"/>
      <c r="K53" s="56"/>
      <c r="L53" s="56"/>
      <c r="M53" s="56"/>
      <c r="N53" s="56"/>
      <c r="O53" s="56"/>
      <c r="P53" s="56"/>
      <c r="Q53" s="56"/>
      <c r="R53" s="56"/>
      <c r="S53" s="56"/>
      <c r="T53" s="56"/>
      <c r="U53" s="56"/>
      <c r="V53" s="56"/>
      <c r="W53" s="56"/>
      <c r="X53" s="56"/>
      <c r="Y53" s="56"/>
      <c r="Z53" s="56"/>
      <c r="AA53" s="56"/>
      <c r="AB53" s="56"/>
    </row>
    <row r="54" spans="4:28" ht="13.5" customHeight="1" x14ac:dyDescent="0.2">
      <c r="D54" s="56"/>
      <c r="E54" s="56"/>
      <c r="F54" s="56"/>
      <c r="G54" s="56"/>
      <c r="H54" s="56"/>
      <c r="I54" s="56"/>
      <c r="J54" s="56"/>
      <c r="K54" s="56"/>
      <c r="L54" s="56"/>
      <c r="M54" s="56"/>
      <c r="N54" s="56"/>
      <c r="O54" s="56"/>
      <c r="P54" s="56"/>
      <c r="Q54" s="56"/>
      <c r="R54" s="56"/>
      <c r="S54" s="56"/>
      <c r="T54" s="56"/>
      <c r="U54" s="56"/>
      <c r="V54" s="56"/>
      <c r="W54" s="56"/>
      <c r="X54" s="56"/>
      <c r="Y54" s="56"/>
      <c r="Z54" s="56"/>
      <c r="AA54" s="56"/>
      <c r="AB54" s="56"/>
    </row>
    <row r="55" spans="4:28" ht="13.5" customHeight="1" x14ac:dyDescent="0.2">
      <c r="D55" s="56"/>
      <c r="E55" s="56"/>
      <c r="F55" s="56"/>
      <c r="G55" s="56"/>
      <c r="H55" s="56"/>
      <c r="I55" s="56"/>
      <c r="J55" s="56"/>
      <c r="K55" s="56"/>
      <c r="L55" s="56"/>
      <c r="M55" s="56"/>
      <c r="N55" s="56"/>
      <c r="O55" s="56"/>
      <c r="P55" s="56"/>
      <c r="Q55" s="56"/>
      <c r="R55" s="56"/>
      <c r="S55" s="56"/>
      <c r="T55" s="56"/>
      <c r="U55" s="56"/>
      <c r="V55" s="56"/>
      <c r="W55" s="56"/>
      <c r="X55" s="56"/>
      <c r="Y55" s="56"/>
      <c r="Z55" s="56"/>
      <c r="AA55" s="56"/>
      <c r="AB55" s="56"/>
    </row>
    <row r="56" spans="4:28" ht="13.5" customHeight="1" x14ac:dyDescent="0.2">
      <c r="D56" s="56"/>
      <c r="E56" s="56"/>
      <c r="F56" s="56"/>
      <c r="G56" s="56"/>
      <c r="H56" s="56"/>
      <c r="I56" s="56"/>
      <c r="J56" s="56"/>
      <c r="K56" s="56"/>
      <c r="L56" s="56"/>
      <c r="M56" s="56"/>
      <c r="N56" s="56"/>
      <c r="O56" s="56"/>
      <c r="P56" s="56"/>
      <c r="Q56" s="56"/>
      <c r="R56" s="56"/>
      <c r="S56" s="56"/>
      <c r="T56" s="56"/>
      <c r="U56" s="56"/>
      <c r="V56" s="56"/>
      <c r="W56" s="56"/>
      <c r="X56" s="56"/>
      <c r="Y56" s="56"/>
      <c r="Z56" s="56"/>
      <c r="AA56" s="56"/>
      <c r="AB56" s="56"/>
    </row>
    <row r="57" spans="4:28" ht="13.5" customHeight="1" x14ac:dyDescent="0.2">
      <c r="D57" s="56"/>
      <c r="E57" s="56"/>
      <c r="F57" s="56"/>
      <c r="G57" s="56"/>
      <c r="H57" s="56"/>
      <c r="I57" s="56"/>
      <c r="J57" s="56"/>
      <c r="K57" s="56"/>
      <c r="L57" s="56"/>
      <c r="M57" s="56"/>
      <c r="N57" s="56"/>
      <c r="O57" s="56"/>
      <c r="P57" s="56"/>
      <c r="Q57" s="56"/>
      <c r="R57" s="56"/>
      <c r="S57" s="56"/>
      <c r="T57" s="56"/>
      <c r="U57" s="56"/>
      <c r="V57" s="56"/>
      <c r="W57" s="56"/>
      <c r="X57" s="56"/>
      <c r="Y57" s="56"/>
      <c r="Z57" s="56"/>
      <c r="AA57" s="56"/>
      <c r="AB57" s="56"/>
    </row>
    <row r="58" spans="4:28" ht="13.5" customHeight="1" x14ac:dyDescent="0.2">
      <c r="D58" s="56"/>
      <c r="E58" s="56"/>
      <c r="F58" s="56"/>
      <c r="G58" s="56"/>
      <c r="H58" s="56"/>
      <c r="I58" s="56"/>
      <c r="J58" s="56"/>
      <c r="K58" s="56"/>
      <c r="L58" s="56"/>
      <c r="M58" s="56"/>
      <c r="N58" s="56"/>
      <c r="O58" s="56"/>
      <c r="P58" s="56"/>
      <c r="Q58" s="56"/>
      <c r="R58" s="56"/>
      <c r="S58" s="56"/>
      <c r="T58" s="56"/>
      <c r="U58" s="56"/>
      <c r="V58" s="56"/>
      <c r="W58" s="56"/>
      <c r="X58" s="56"/>
      <c r="Y58" s="56"/>
      <c r="Z58" s="56"/>
      <c r="AA58" s="56"/>
      <c r="AB58" s="56"/>
    </row>
    <row r="59" spans="4:28" ht="13.5" customHeight="1" x14ac:dyDescent="0.2">
      <c r="D59" s="56"/>
      <c r="E59" s="56"/>
      <c r="F59" s="56"/>
      <c r="G59" s="56"/>
      <c r="H59" s="56"/>
      <c r="I59" s="56"/>
      <c r="J59" s="56"/>
      <c r="K59" s="56"/>
      <c r="L59" s="56"/>
      <c r="M59" s="56"/>
      <c r="N59" s="56"/>
      <c r="O59" s="56"/>
      <c r="P59" s="56"/>
      <c r="Q59" s="56"/>
      <c r="R59" s="56"/>
      <c r="S59" s="56"/>
      <c r="T59" s="56"/>
      <c r="U59" s="56"/>
      <c r="V59" s="56"/>
      <c r="W59" s="56"/>
      <c r="X59" s="56"/>
      <c r="Y59" s="56"/>
      <c r="Z59" s="56"/>
      <c r="AA59" s="56"/>
      <c r="AB59" s="56"/>
    </row>
    <row r="60" spans="4:28" ht="13.5" customHeight="1" x14ac:dyDescent="0.2">
      <c r="D60" s="56"/>
      <c r="E60" s="56"/>
      <c r="F60" s="56"/>
      <c r="G60" s="56"/>
      <c r="H60" s="56"/>
      <c r="I60" s="56"/>
      <c r="J60" s="56"/>
      <c r="K60" s="56"/>
      <c r="L60" s="56"/>
      <c r="M60" s="56"/>
      <c r="N60" s="56"/>
      <c r="O60" s="56"/>
      <c r="P60" s="56"/>
      <c r="Q60" s="56"/>
      <c r="R60" s="56"/>
      <c r="S60" s="56"/>
      <c r="T60" s="56"/>
      <c r="U60" s="56"/>
      <c r="V60" s="56"/>
      <c r="W60" s="56"/>
      <c r="X60" s="56"/>
      <c r="Y60" s="56"/>
      <c r="Z60" s="56"/>
      <c r="AA60" s="56"/>
      <c r="AB60" s="56"/>
    </row>
    <row r="61" spans="4:28" ht="13.5" customHeight="1" x14ac:dyDescent="0.2">
      <c r="D61" s="56"/>
      <c r="E61" s="56"/>
      <c r="F61" s="56"/>
      <c r="G61" s="56"/>
      <c r="H61" s="56"/>
      <c r="I61" s="56"/>
      <c r="J61" s="56"/>
      <c r="K61" s="56"/>
      <c r="L61" s="56"/>
      <c r="M61" s="56"/>
      <c r="N61" s="56"/>
      <c r="O61" s="56"/>
      <c r="P61" s="56"/>
      <c r="Q61" s="56"/>
      <c r="R61" s="56"/>
      <c r="S61" s="56"/>
      <c r="T61" s="56"/>
      <c r="U61" s="56"/>
      <c r="V61" s="56"/>
      <c r="W61" s="56"/>
      <c r="X61" s="56"/>
      <c r="Y61" s="56"/>
      <c r="Z61" s="56"/>
      <c r="AA61" s="56"/>
      <c r="AB61" s="56"/>
    </row>
    <row r="62" spans="4:28" ht="13.5" customHeight="1" x14ac:dyDescent="0.2">
      <c r="D62" s="56"/>
      <c r="E62" s="56"/>
      <c r="F62" s="56"/>
      <c r="G62" s="56"/>
      <c r="H62" s="56"/>
      <c r="I62" s="56"/>
      <c r="J62" s="56"/>
      <c r="K62" s="56"/>
      <c r="L62" s="56"/>
      <c r="M62" s="56"/>
      <c r="N62" s="56"/>
      <c r="O62" s="56"/>
      <c r="P62" s="56"/>
      <c r="Q62" s="56"/>
      <c r="R62" s="56"/>
      <c r="S62" s="56"/>
      <c r="T62" s="56"/>
      <c r="U62" s="56"/>
      <c r="V62" s="56"/>
      <c r="W62" s="56"/>
      <c r="X62" s="56"/>
      <c r="Y62" s="56"/>
      <c r="Z62" s="56"/>
      <c r="AA62" s="56"/>
      <c r="AB62" s="56"/>
    </row>
    <row r="63" spans="4:28" ht="13.5" customHeight="1" x14ac:dyDescent="0.2">
      <c r="D63" s="56"/>
      <c r="E63" s="56"/>
      <c r="F63" s="56"/>
      <c r="G63" s="56"/>
      <c r="H63" s="56"/>
      <c r="I63" s="56"/>
      <c r="J63" s="56"/>
      <c r="K63" s="56"/>
      <c r="L63" s="56"/>
      <c r="M63" s="56"/>
      <c r="N63" s="56"/>
      <c r="O63" s="56"/>
      <c r="P63" s="56"/>
      <c r="Q63" s="56"/>
      <c r="R63" s="56"/>
      <c r="S63" s="56"/>
      <c r="T63" s="56"/>
      <c r="U63" s="56"/>
      <c r="V63" s="56"/>
      <c r="W63" s="56"/>
      <c r="X63" s="56"/>
      <c r="Y63" s="56"/>
      <c r="Z63" s="56"/>
      <c r="AA63" s="56"/>
      <c r="AB63" s="56"/>
    </row>
    <row r="64" spans="4:28" ht="13.5" customHeight="1" x14ac:dyDescent="0.2">
      <c r="D64" s="56"/>
      <c r="E64" s="56"/>
      <c r="F64" s="56"/>
      <c r="G64" s="56"/>
      <c r="H64" s="56"/>
      <c r="I64" s="56"/>
      <c r="J64" s="56"/>
      <c r="K64" s="56"/>
      <c r="L64" s="56"/>
      <c r="M64" s="56"/>
      <c r="N64" s="56"/>
      <c r="O64" s="56"/>
      <c r="P64" s="56"/>
      <c r="Q64" s="56"/>
      <c r="R64" s="56"/>
      <c r="S64" s="56"/>
      <c r="T64" s="56"/>
      <c r="U64" s="56"/>
      <c r="V64" s="56"/>
      <c r="W64" s="56"/>
      <c r="X64" s="56"/>
      <c r="Y64" s="56"/>
      <c r="Z64" s="56"/>
      <c r="AA64" s="56"/>
      <c r="AB64" s="56"/>
    </row>
    <row r="65" spans="4:28" ht="13.5" customHeight="1" x14ac:dyDescent="0.2">
      <c r="D65" s="56"/>
      <c r="E65" s="56"/>
      <c r="F65" s="56"/>
      <c r="G65" s="56"/>
      <c r="H65" s="56"/>
      <c r="I65" s="56"/>
      <c r="J65" s="56"/>
      <c r="K65" s="56"/>
      <c r="L65" s="56"/>
      <c r="M65" s="56"/>
      <c r="N65" s="56"/>
      <c r="O65" s="56"/>
      <c r="P65" s="56"/>
      <c r="Q65" s="56"/>
      <c r="R65" s="56"/>
      <c r="S65" s="56"/>
      <c r="T65" s="56"/>
      <c r="U65" s="56"/>
      <c r="V65" s="56"/>
      <c r="W65" s="56"/>
      <c r="X65" s="56"/>
      <c r="Y65" s="56"/>
      <c r="Z65" s="56"/>
      <c r="AA65" s="56"/>
      <c r="AB65" s="56"/>
    </row>
    <row r="66" spans="4:28" ht="13.5" customHeight="1" x14ac:dyDescent="0.2">
      <c r="D66" s="56"/>
      <c r="E66" s="56"/>
      <c r="F66" s="56"/>
      <c r="G66" s="56"/>
      <c r="H66" s="56"/>
      <c r="I66" s="56"/>
      <c r="J66" s="56"/>
      <c r="K66" s="56"/>
      <c r="L66" s="56"/>
      <c r="M66" s="56"/>
      <c r="N66" s="56"/>
      <c r="O66" s="56"/>
      <c r="P66" s="56"/>
      <c r="Q66" s="56"/>
      <c r="R66" s="56"/>
      <c r="S66" s="56"/>
      <c r="T66" s="56"/>
      <c r="U66" s="56"/>
      <c r="V66" s="56"/>
      <c r="W66" s="56"/>
      <c r="X66" s="56"/>
      <c r="Y66" s="56"/>
      <c r="Z66" s="56"/>
      <c r="AA66" s="56"/>
      <c r="AB66" s="56"/>
    </row>
    <row r="67" spans="4:28" ht="13.5" customHeight="1" x14ac:dyDescent="0.2">
      <c r="D67" s="56"/>
      <c r="E67" s="56"/>
      <c r="F67" s="56"/>
      <c r="G67" s="56"/>
      <c r="H67" s="56"/>
      <c r="I67" s="56"/>
      <c r="J67" s="56"/>
      <c r="K67" s="56"/>
      <c r="L67" s="56"/>
      <c r="M67" s="56"/>
      <c r="N67" s="56"/>
      <c r="O67" s="56"/>
      <c r="P67" s="56"/>
      <c r="Q67" s="56"/>
      <c r="R67" s="56"/>
      <c r="S67" s="56"/>
      <c r="T67" s="56"/>
      <c r="U67" s="56"/>
      <c r="V67" s="56"/>
      <c r="W67" s="56"/>
      <c r="X67" s="56"/>
      <c r="Y67" s="56"/>
      <c r="Z67" s="56"/>
      <c r="AA67" s="56"/>
      <c r="AB67" s="56"/>
    </row>
    <row r="68" spans="4:28" ht="13.5" customHeight="1" x14ac:dyDescent="0.2">
      <c r="D68" s="56"/>
      <c r="E68" s="56"/>
      <c r="F68" s="56"/>
      <c r="G68" s="56"/>
      <c r="H68" s="56"/>
      <c r="I68" s="56"/>
      <c r="J68" s="56"/>
      <c r="K68" s="56"/>
      <c r="L68" s="56"/>
      <c r="M68" s="56"/>
      <c r="N68" s="56"/>
      <c r="O68" s="56"/>
      <c r="P68" s="56"/>
      <c r="Q68" s="56"/>
      <c r="R68" s="56"/>
      <c r="S68" s="56"/>
      <c r="T68" s="56"/>
      <c r="U68" s="56"/>
      <c r="V68" s="56"/>
      <c r="W68" s="56"/>
      <c r="X68" s="56"/>
      <c r="Y68" s="56"/>
      <c r="Z68" s="56"/>
      <c r="AA68" s="56"/>
      <c r="AB68" s="56"/>
    </row>
    <row r="69" spans="4:28" ht="13.5" customHeight="1" x14ac:dyDescent="0.2">
      <c r="D69" s="56"/>
      <c r="E69" s="56"/>
      <c r="F69" s="56"/>
      <c r="G69" s="56"/>
      <c r="H69" s="56"/>
      <c r="I69" s="56"/>
      <c r="J69" s="56"/>
      <c r="K69" s="56"/>
      <c r="L69" s="56"/>
      <c r="M69" s="56"/>
      <c r="N69" s="56"/>
      <c r="O69" s="56"/>
      <c r="P69" s="56"/>
      <c r="Q69" s="56"/>
      <c r="R69" s="56"/>
      <c r="S69" s="56"/>
      <c r="T69" s="56"/>
      <c r="U69" s="56"/>
      <c r="V69" s="56"/>
      <c r="W69" s="56"/>
      <c r="X69" s="56"/>
      <c r="Y69" s="56"/>
      <c r="Z69" s="56"/>
      <c r="AA69" s="56"/>
      <c r="AB69" s="56"/>
    </row>
    <row r="70" spans="4:28" ht="13.5" customHeight="1" x14ac:dyDescent="0.2">
      <c r="D70" s="56"/>
      <c r="E70" s="56"/>
      <c r="F70" s="56"/>
      <c r="G70" s="56"/>
      <c r="H70" s="56"/>
      <c r="I70" s="56"/>
      <c r="J70" s="56"/>
      <c r="K70" s="56"/>
      <c r="L70" s="56"/>
      <c r="M70" s="56"/>
      <c r="N70" s="56"/>
      <c r="O70" s="56"/>
      <c r="P70" s="56"/>
      <c r="Q70" s="56"/>
      <c r="R70" s="56"/>
      <c r="S70" s="56"/>
      <c r="T70" s="56"/>
      <c r="U70" s="56"/>
      <c r="V70" s="56"/>
      <c r="W70" s="56"/>
      <c r="X70" s="56"/>
      <c r="Y70" s="56"/>
      <c r="Z70" s="56"/>
      <c r="AA70" s="56"/>
      <c r="AB70" s="56"/>
    </row>
    <row r="71" spans="4:28" ht="13.5" customHeight="1" x14ac:dyDescent="0.2">
      <c r="D71" s="56"/>
      <c r="E71" s="56"/>
      <c r="F71" s="56"/>
      <c r="G71" s="56"/>
      <c r="H71" s="56"/>
      <c r="I71" s="56"/>
      <c r="J71" s="56"/>
      <c r="K71" s="56"/>
      <c r="L71" s="56"/>
      <c r="M71" s="56"/>
      <c r="N71" s="56"/>
      <c r="O71" s="56"/>
      <c r="P71" s="56"/>
      <c r="Q71" s="56"/>
      <c r="R71" s="56"/>
      <c r="S71" s="56"/>
      <c r="T71" s="56"/>
      <c r="U71" s="56"/>
      <c r="V71" s="56"/>
      <c r="W71" s="56"/>
      <c r="X71" s="56"/>
      <c r="Y71" s="56"/>
      <c r="Z71" s="56"/>
      <c r="AA71" s="56"/>
      <c r="AB71" s="56"/>
    </row>
    <row r="72" spans="4:28" ht="13.5" customHeight="1" x14ac:dyDescent="0.2">
      <c r="D72" s="56"/>
      <c r="E72" s="56"/>
      <c r="F72" s="56"/>
      <c r="G72" s="56"/>
      <c r="H72" s="56"/>
      <c r="I72" s="56"/>
      <c r="J72" s="56"/>
      <c r="K72" s="56"/>
      <c r="L72" s="56"/>
      <c r="M72" s="56"/>
      <c r="N72" s="56"/>
      <c r="O72" s="56"/>
      <c r="P72" s="56"/>
      <c r="Q72" s="56"/>
      <c r="R72" s="56"/>
      <c r="S72" s="56"/>
      <c r="T72" s="56"/>
      <c r="U72" s="56"/>
      <c r="V72" s="56"/>
      <c r="W72" s="56"/>
      <c r="X72" s="56"/>
      <c r="Y72" s="56"/>
      <c r="Z72" s="56"/>
      <c r="AA72" s="56"/>
      <c r="AB72" s="56"/>
    </row>
    <row r="73" spans="4:28" ht="13.5" customHeight="1" x14ac:dyDescent="0.2">
      <c r="D73" s="56"/>
      <c r="E73" s="56"/>
      <c r="F73" s="56"/>
      <c r="G73" s="56"/>
      <c r="H73" s="56"/>
      <c r="I73" s="56"/>
      <c r="J73" s="56"/>
      <c r="K73" s="56"/>
      <c r="L73" s="56"/>
      <c r="M73" s="56"/>
      <c r="N73" s="56"/>
      <c r="O73" s="56"/>
      <c r="P73" s="56"/>
      <c r="Q73" s="56"/>
      <c r="R73" s="56"/>
      <c r="S73" s="56"/>
      <c r="T73" s="56"/>
      <c r="U73" s="56"/>
      <c r="V73" s="56"/>
      <c r="W73" s="56"/>
      <c r="X73" s="56"/>
      <c r="Y73" s="56"/>
      <c r="Z73" s="56"/>
      <c r="AA73" s="56"/>
      <c r="AB73" s="56"/>
    </row>
    <row r="74" spans="4:28" ht="13.5" customHeight="1" x14ac:dyDescent="0.2">
      <c r="D74" s="56"/>
      <c r="E74" s="56"/>
      <c r="F74" s="56"/>
      <c r="G74" s="56"/>
      <c r="H74" s="56"/>
      <c r="I74" s="56"/>
      <c r="J74" s="56"/>
      <c r="K74" s="56"/>
      <c r="L74" s="56"/>
      <c r="M74" s="56"/>
      <c r="N74" s="56"/>
      <c r="O74" s="56"/>
      <c r="P74" s="56"/>
      <c r="Q74" s="56"/>
      <c r="R74" s="56"/>
      <c r="S74" s="56"/>
      <c r="T74" s="56"/>
      <c r="U74" s="56"/>
      <c r="V74" s="56"/>
      <c r="W74" s="56"/>
      <c r="X74" s="56"/>
      <c r="Y74" s="56"/>
      <c r="Z74" s="56"/>
      <c r="AA74" s="56"/>
      <c r="AB74" s="56"/>
    </row>
    <row r="75" spans="4:28" ht="13.5" customHeight="1" x14ac:dyDescent="0.2">
      <c r="D75" s="56"/>
      <c r="E75" s="56"/>
      <c r="F75" s="56"/>
      <c r="G75" s="56"/>
      <c r="H75" s="56"/>
      <c r="I75" s="56"/>
      <c r="J75" s="56"/>
      <c r="K75" s="56"/>
      <c r="L75" s="56"/>
      <c r="M75" s="56"/>
      <c r="N75" s="56"/>
      <c r="O75" s="56"/>
      <c r="P75" s="56"/>
      <c r="Q75" s="56"/>
      <c r="R75" s="56"/>
      <c r="S75" s="56"/>
      <c r="T75" s="56"/>
      <c r="U75" s="56"/>
      <c r="V75" s="56"/>
      <c r="W75" s="56"/>
      <c r="X75" s="56"/>
      <c r="Y75" s="56"/>
      <c r="Z75" s="56"/>
      <c r="AA75" s="56"/>
      <c r="AB75" s="56"/>
    </row>
    <row r="76" spans="4:28" ht="13.5" customHeight="1" x14ac:dyDescent="0.2">
      <c r="D76" s="56"/>
      <c r="E76" s="56"/>
      <c r="F76" s="56"/>
      <c r="G76" s="56"/>
      <c r="H76" s="56"/>
      <c r="I76" s="56"/>
      <c r="J76" s="56"/>
      <c r="K76" s="56"/>
      <c r="L76" s="56"/>
      <c r="M76" s="56"/>
      <c r="N76" s="56"/>
      <c r="O76" s="56"/>
      <c r="P76" s="56"/>
      <c r="Q76" s="56"/>
      <c r="R76" s="56"/>
      <c r="S76" s="56"/>
      <c r="T76" s="56"/>
      <c r="U76" s="56"/>
      <c r="V76" s="56"/>
      <c r="W76" s="56"/>
      <c r="X76" s="56"/>
      <c r="Y76" s="56"/>
      <c r="Z76" s="56"/>
      <c r="AA76" s="56"/>
      <c r="AB76" s="56"/>
    </row>
    <row r="77" spans="4:28" ht="13.5" customHeight="1" x14ac:dyDescent="0.2">
      <c r="D77" s="56"/>
      <c r="E77" s="56"/>
      <c r="F77" s="56"/>
      <c r="G77" s="56"/>
      <c r="H77" s="56"/>
      <c r="I77" s="56"/>
      <c r="J77" s="56"/>
      <c r="K77" s="56"/>
      <c r="L77" s="56"/>
      <c r="M77" s="56"/>
      <c r="N77" s="56"/>
      <c r="O77" s="56"/>
      <c r="P77" s="56"/>
      <c r="Q77" s="56"/>
      <c r="R77" s="56"/>
      <c r="S77" s="56"/>
      <c r="T77" s="56"/>
      <c r="U77" s="56"/>
      <c r="V77" s="56"/>
      <c r="W77" s="56"/>
      <c r="X77" s="56"/>
      <c r="Y77" s="56"/>
      <c r="Z77" s="56"/>
      <c r="AA77" s="56"/>
      <c r="AB77" s="56"/>
    </row>
    <row r="78" spans="4:28" ht="13.5" customHeight="1" x14ac:dyDescent="0.2">
      <c r="D78" s="56"/>
      <c r="E78" s="56"/>
      <c r="F78" s="56"/>
      <c r="G78" s="56"/>
      <c r="H78" s="56"/>
      <c r="I78" s="56"/>
      <c r="J78" s="56"/>
      <c r="K78" s="56"/>
      <c r="L78" s="56"/>
      <c r="M78" s="56"/>
      <c r="N78" s="56"/>
      <c r="O78" s="56"/>
      <c r="P78" s="56"/>
      <c r="Q78" s="56"/>
      <c r="R78" s="56"/>
      <c r="S78" s="56"/>
      <c r="T78" s="56"/>
      <c r="U78" s="56"/>
      <c r="V78" s="56"/>
      <c r="W78" s="56"/>
      <c r="X78" s="56"/>
      <c r="Y78" s="56"/>
      <c r="Z78" s="56"/>
      <c r="AA78" s="56"/>
      <c r="AB78" s="56"/>
    </row>
    <row r="79" spans="4:28" ht="13.5" customHeight="1" x14ac:dyDescent="0.2">
      <c r="D79" s="56"/>
      <c r="E79" s="56"/>
      <c r="F79" s="56"/>
      <c r="G79" s="56"/>
      <c r="H79" s="56"/>
      <c r="I79" s="56"/>
      <c r="J79" s="56"/>
      <c r="K79" s="56"/>
      <c r="L79" s="56"/>
      <c r="M79" s="56"/>
      <c r="N79" s="56"/>
      <c r="O79" s="56"/>
      <c r="P79" s="56"/>
      <c r="Q79" s="56"/>
      <c r="R79" s="56"/>
      <c r="S79" s="56"/>
      <c r="T79" s="56"/>
      <c r="U79" s="56"/>
      <c r="V79" s="56"/>
      <c r="W79" s="56"/>
      <c r="X79" s="56"/>
      <c r="Y79" s="56"/>
      <c r="Z79" s="56"/>
      <c r="AA79" s="56"/>
      <c r="AB79" s="56"/>
    </row>
    <row r="80" spans="4:28" ht="13.5" customHeight="1" x14ac:dyDescent="0.2">
      <c r="D80" s="56"/>
      <c r="E80" s="56"/>
      <c r="F80" s="56"/>
      <c r="G80" s="56"/>
      <c r="H80" s="56"/>
      <c r="I80" s="56"/>
      <c r="J80" s="56"/>
      <c r="K80" s="56"/>
      <c r="L80" s="56"/>
      <c r="M80" s="56"/>
      <c r="N80" s="56"/>
      <c r="O80" s="56"/>
      <c r="P80" s="56"/>
      <c r="Q80" s="56"/>
      <c r="R80" s="56"/>
      <c r="S80" s="56"/>
      <c r="T80" s="56"/>
      <c r="U80" s="56"/>
      <c r="V80" s="56"/>
      <c r="W80" s="56"/>
      <c r="X80" s="56"/>
      <c r="Y80" s="56"/>
      <c r="Z80" s="56"/>
      <c r="AA80" s="56"/>
      <c r="AB80" s="56"/>
    </row>
    <row r="81" spans="4:28" ht="13.5" customHeight="1" x14ac:dyDescent="0.2">
      <c r="D81" s="56"/>
      <c r="E81" s="56"/>
      <c r="F81" s="56"/>
      <c r="G81" s="56"/>
      <c r="H81" s="56"/>
      <c r="I81" s="56"/>
      <c r="J81" s="56"/>
      <c r="K81" s="56"/>
      <c r="L81" s="56"/>
      <c r="M81" s="56"/>
      <c r="N81" s="56"/>
      <c r="O81" s="56"/>
      <c r="P81" s="56"/>
      <c r="Q81" s="56"/>
      <c r="R81" s="56"/>
      <c r="S81" s="56"/>
      <c r="T81" s="56"/>
      <c r="U81" s="56"/>
      <c r="V81" s="56"/>
      <c r="W81" s="56"/>
      <c r="X81" s="56"/>
      <c r="Y81" s="56"/>
      <c r="Z81" s="56"/>
      <c r="AA81" s="56"/>
      <c r="AB81" s="56"/>
    </row>
    <row r="82" spans="4:28" ht="13.5" customHeight="1" x14ac:dyDescent="0.2">
      <c r="D82" s="56"/>
      <c r="E82" s="56"/>
      <c r="F82" s="56"/>
      <c r="G82" s="56"/>
      <c r="H82" s="56"/>
      <c r="I82" s="56"/>
      <c r="J82" s="56"/>
      <c r="K82" s="56"/>
      <c r="L82" s="56"/>
      <c r="M82" s="56"/>
      <c r="N82" s="56"/>
      <c r="O82" s="56"/>
      <c r="P82" s="56"/>
      <c r="Q82" s="56"/>
      <c r="R82" s="56"/>
      <c r="S82" s="56"/>
      <c r="T82" s="56"/>
      <c r="U82" s="56"/>
      <c r="V82" s="56"/>
      <c r="W82" s="56"/>
      <c r="X82" s="56"/>
      <c r="Y82" s="56"/>
      <c r="Z82" s="56"/>
      <c r="AA82" s="56"/>
      <c r="AB82" s="56"/>
    </row>
    <row r="83" spans="4:28" ht="13.5" customHeight="1" x14ac:dyDescent="0.2">
      <c r="D83" s="56"/>
      <c r="E83" s="56"/>
      <c r="F83" s="56"/>
      <c r="G83" s="56"/>
      <c r="H83" s="56"/>
      <c r="I83" s="56"/>
      <c r="J83" s="56"/>
      <c r="K83" s="56"/>
      <c r="L83" s="56"/>
      <c r="M83" s="56"/>
      <c r="N83" s="56"/>
      <c r="O83" s="56"/>
      <c r="P83" s="56"/>
      <c r="Q83" s="56"/>
      <c r="R83" s="56"/>
      <c r="S83" s="56"/>
      <c r="T83" s="56"/>
      <c r="U83" s="56"/>
      <c r="V83" s="56"/>
      <c r="W83" s="56"/>
      <c r="X83" s="56"/>
      <c r="Y83" s="56"/>
      <c r="Z83" s="56"/>
      <c r="AA83" s="56"/>
      <c r="AB83" s="56"/>
    </row>
    <row r="84" spans="4:28" ht="13.5" customHeight="1" x14ac:dyDescent="0.2">
      <c r="D84" s="56"/>
      <c r="E84" s="56"/>
      <c r="F84" s="56"/>
      <c r="G84" s="56"/>
      <c r="H84" s="56"/>
      <c r="I84" s="56"/>
      <c r="J84" s="56"/>
      <c r="K84" s="56"/>
      <c r="L84" s="56"/>
      <c r="M84" s="56"/>
      <c r="N84" s="56"/>
      <c r="O84" s="56"/>
      <c r="P84" s="56"/>
      <c r="Q84" s="56"/>
      <c r="R84" s="56"/>
      <c r="S84" s="56"/>
      <c r="T84" s="56"/>
      <c r="U84" s="56"/>
      <c r="V84" s="56"/>
      <c r="W84" s="56"/>
      <c r="X84" s="56"/>
      <c r="Y84" s="56"/>
      <c r="Z84" s="56"/>
      <c r="AA84" s="56"/>
      <c r="AB84" s="56"/>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9"/>
  <sheetViews>
    <sheetView view="pageBreakPreview" topLeftCell="L13" zoomScale="80" zoomScaleNormal="80" zoomScaleSheetLayoutView="80" workbookViewId="0">
      <selection activeCell="S20" sqref="B20:U21"/>
    </sheetView>
  </sheetViews>
  <sheetFormatPr baseColWidth="10" defaultColWidth="10" defaultRowHeight="12.75" x14ac:dyDescent="0.2"/>
  <cols>
    <col min="1" max="1" width="3.5" style="1" customWidth="1"/>
    <col min="2" max="2" width="14.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3" t="s">
        <v>0</v>
      </c>
      <c r="C1" s="53"/>
      <c r="D1" s="53"/>
      <c r="E1" s="53"/>
      <c r="F1" s="53"/>
      <c r="G1" s="53"/>
      <c r="H1" s="53"/>
      <c r="I1" s="53"/>
      <c r="J1" s="53"/>
      <c r="K1" s="53"/>
      <c r="L1" s="53"/>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69" customHeight="1" thickTop="1" x14ac:dyDescent="0.2">
      <c r="B4" s="8" t="s">
        <v>6</v>
      </c>
      <c r="C4" s="9" t="s">
        <v>7</v>
      </c>
      <c r="D4" s="60" t="s">
        <v>8</v>
      </c>
      <c r="E4" s="60"/>
      <c r="F4" s="60"/>
      <c r="G4" s="60"/>
      <c r="H4" s="60"/>
      <c r="I4" s="10"/>
      <c r="J4" s="11" t="s">
        <v>9</v>
      </c>
      <c r="K4" s="12" t="s">
        <v>10</v>
      </c>
      <c r="L4" s="61" t="s">
        <v>11</v>
      </c>
      <c r="M4" s="61"/>
      <c r="N4" s="61"/>
      <c r="O4" s="61"/>
      <c r="P4" s="11" t="s">
        <v>12</v>
      </c>
      <c r="Q4" s="61" t="s">
        <v>13</v>
      </c>
      <c r="R4" s="61"/>
      <c r="S4" s="11" t="s">
        <v>14</v>
      </c>
      <c r="T4" s="61" t="s">
        <v>15</v>
      </c>
      <c r="U4" s="62"/>
    </row>
    <row r="5" spans="1:21" ht="15.75" customHeight="1" x14ac:dyDescent="0.2">
      <c r="B5" s="57" t="s">
        <v>16</v>
      </c>
      <c r="C5" s="58"/>
      <c r="D5" s="58"/>
      <c r="E5" s="58"/>
      <c r="F5" s="58"/>
      <c r="G5" s="58"/>
      <c r="H5" s="58"/>
      <c r="I5" s="58"/>
      <c r="J5" s="58"/>
      <c r="K5" s="58"/>
      <c r="L5" s="58"/>
      <c r="M5" s="58"/>
      <c r="N5" s="58"/>
      <c r="O5" s="58"/>
      <c r="P5" s="58"/>
      <c r="Q5" s="58"/>
      <c r="R5" s="58"/>
      <c r="S5" s="58"/>
      <c r="T5" s="58"/>
      <c r="U5" s="59"/>
    </row>
    <row r="6" spans="1:21" ht="37.5" customHeight="1" thickBot="1" x14ac:dyDescent="0.25">
      <c r="B6" s="13" t="s">
        <v>17</v>
      </c>
      <c r="C6" s="63" t="s">
        <v>18</v>
      </c>
      <c r="D6" s="63"/>
      <c r="E6" s="63"/>
      <c r="F6" s="63"/>
      <c r="G6" s="63"/>
      <c r="H6" s="14"/>
      <c r="I6" s="14"/>
      <c r="J6" s="14" t="s">
        <v>19</v>
      </c>
      <c r="K6" s="63" t="s">
        <v>20</v>
      </c>
      <c r="L6" s="63"/>
      <c r="M6" s="63"/>
      <c r="N6" s="15"/>
      <c r="O6" s="16" t="s">
        <v>21</v>
      </c>
      <c r="P6" s="63" t="s">
        <v>22</v>
      </c>
      <c r="Q6" s="63"/>
      <c r="R6" s="17"/>
      <c r="S6" s="16" t="s">
        <v>23</v>
      </c>
      <c r="T6" s="63" t="s">
        <v>24</v>
      </c>
      <c r="U6" s="64"/>
    </row>
    <row r="7" spans="1:21" ht="14.25" customHeight="1" thickTop="1" thickBot="1" x14ac:dyDescent="0.25">
      <c r="B7" s="4" t="s">
        <v>25</v>
      </c>
      <c r="C7" s="5"/>
      <c r="D7" s="5"/>
      <c r="E7" s="5"/>
      <c r="F7" s="5"/>
      <c r="G7" s="5"/>
      <c r="H7" s="6"/>
      <c r="I7" s="6"/>
      <c r="J7" s="6"/>
      <c r="K7" s="6"/>
      <c r="L7" s="6"/>
      <c r="M7" s="6"/>
      <c r="N7" s="6"/>
      <c r="O7" s="6"/>
      <c r="P7" s="6"/>
      <c r="Q7" s="6"/>
      <c r="R7" s="6"/>
      <c r="S7" s="6"/>
      <c r="T7" s="6"/>
      <c r="U7" s="7"/>
    </row>
    <row r="8" spans="1:21" ht="16.5" customHeight="1" thickTop="1" x14ac:dyDescent="0.2">
      <c r="B8" s="65" t="s">
        <v>26</v>
      </c>
      <c r="C8" s="68" t="s">
        <v>27</v>
      </c>
      <c r="D8" s="68"/>
      <c r="E8" s="68"/>
      <c r="F8" s="68"/>
      <c r="G8" s="68"/>
      <c r="H8" s="69"/>
      <c r="I8" s="74" t="s">
        <v>28</v>
      </c>
      <c r="J8" s="75"/>
      <c r="K8" s="75"/>
      <c r="L8" s="75"/>
      <c r="M8" s="75"/>
      <c r="N8" s="75"/>
      <c r="O8" s="75"/>
      <c r="P8" s="75"/>
      <c r="Q8" s="75"/>
      <c r="R8" s="75"/>
      <c r="S8" s="76"/>
      <c r="T8" s="77" t="s">
        <v>29</v>
      </c>
      <c r="U8" s="78"/>
    </row>
    <row r="9" spans="1:21" ht="19.5" customHeight="1" x14ac:dyDescent="0.2">
      <c r="B9" s="66"/>
      <c r="C9" s="70"/>
      <c r="D9" s="70"/>
      <c r="E9" s="70"/>
      <c r="F9" s="70"/>
      <c r="G9" s="70"/>
      <c r="H9" s="71"/>
      <c r="I9" s="79" t="s">
        <v>30</v>
      </c>
      <c r="J9" s="68"/>
      <c r="K9" s="68"/>
      <c r="L9" s="68" t="s">
        <v>31</v>
      </c>
      <c r="M9" s="68"/>
      <c r="N9" s="68"/>
      <c r="O9" s="68"/>
      <c r="P9" s="68" t="s">
        <v>32</v>
      </c>
      <c r="Q9" s="68" t="s">
        <v>33</v>
      </c>
      <c r="R9" s="82" t="s">
        <v>34</v>
      </c>
      <c r="S9" s="83"/>
      <c r="T9" s="68" t="s">
        <v>35</v>
      </c>
      <c r="U9" s="84" t="s">
        <v>36</v>
      </c>
    </row>
    <row r="10" spans="1:21" ht="26.25" customHeight="1" thickBot="1" x14ac:dyDescent="0.25">
      <c r="B10" s="67"/>
      <c r="C10" s="72"/>
      <c r="D10" s="72"/>
      <c r="E10" s="72"/>
      <c r="F10" s="72"/>
      <c r="G10" s="72"/>
      <c r="H10" s="73"/>
      <c r="I10" s="80"/>
      <c r="J10" s="81"/>
      <c r="K10" s="81"/>
      <c r="L10" s="81"/>
      <c r="M10" s="81"/>
      <c r="N10" s="81"/>
      <c r="O10" s="81"/>
      <c r="P10" s="81"/>
      <c r="Q10" s="81"/>
      <c r="R10" s="19" t="s">
        <v>37</v>
      </c>
      <c r="S10" s="20" t="s">
        <v>38</v>
      </c>
      <c r="T10" s="81"/>
      <c r="U10" s="85"/>
    </row>
    <row r="11" spans="1:21" ht="75" customHeight="1" thickTop="1" thickBot="1" x14ac:dyDescent="0.25">
      <c r="A11" s="21"/>
      <c r="B11" s="22" t="s">
        <v>39</v>
      </c>
      <c r="C11" s="86" t="s">
        <v>40</v>
      </c>
      <c r="D11" s="86"/>
      <c r="E11" s="86"/>
      <c r="F11" s="86"/>
      <c r="G11" s="86"/>
      <c r="H11" s="86"/>
      <c r="I11" s="86" t="s">
        <v>41</v>
      </c>
      <c r="J11" s="86"/>
      <c r="K11" s="86"/>
      <c r="L11" s="86" t="s">
        <v>42</v>
      </c>
      <c r="M11" s="86"/>
      <c r="N11" s="86"/>
      <c r="O11" s="86"/>
      <c r="P11" s="23" t="s">
        <v>43</v>
      </c>
      <c r="Q11" s="23" t="s">
        <v>44</v>
      </c>
      <c r="R11" s="23">
        <v>100</v>
      </c>
      <c r="S11" s="23">
        <v>100</v>
      </c>
      <c r="T11" s="23">
        <v>87</v>
      </c>
      <c r="U11" s="46">
        <f>87</f>
        <v>87</v>
      </c>
    </row>
    <row r="12" spans="1:21" ht="75" customHeight="1" thickTop="1" thickBot="1" x14ac:dyDescent="0.25">
      <c r="A12" s="21"/>
      <c r="B12" s="22" t="s">
        <v>45</v>
      </c>
      <c r="C12" s="86" t="s">
        <v>46</v>
      </c>
      <c r="D12" s="86"/>
      <c r="E12" s="86"/>
      <c r="F12" s="86"/>
      <c r="G12" s="86"/>
      <c r="H12" s="86"/>
      <c r="I12" s="86" t="s">
        <v>47</v>
      </c>
      <c r="J12" s="86"/>
      <c r="K12" s="86"/>
      <c r="L12" s="86" t="s">
        <v>48</v>
      </c>
      <c r="M12" s="86"/>
      <c r="N12" s="86"/>
      <c r="O12" s="86"/>
      <c r="P12" s="23" t="s">
        <v>43</v>
      </c>
      <c r="Q12" s="23" t="s">
        <v>49</v>
      </c>
      <c r="R12" s="23">
        <v>100</v>
      </c>
      <c r="S12" s="23">
        <v>100</v>
      </c>
      <c r="T12" s="23">
        <v>100</v>
      </c>
      <c r="U12" s="46">
        <f>100</f>
        <v>100</v>
      </c>
    </row>
    <row r="13" spans="1:21" ht="75" customHeight="1" thickTop="1" thickBot="1" x14ac:dyDescent="0.25">
      <c r="A13" s="21"/>
      <c r="B13" s="22" t="s">
        <v>50</v>
      </c>
      <c r="C13" s="86" t="s">
        <v>51</v>
      </c>
      <c r="D13" s="86"/>
      <c r="E13" s="86"/>
      <c r="F13" s="86"/>
      <c r="G13" s="86"/>
      <c r="H13" s="86"/>
      <c r="I13" s="86" t="s">
        <v>52</v>
      </c>
      <c r="J13" s="86"/>
      <c r="K13" s="86"/>
      <c r="L13" s="86" t="s">
        <v>53</v>
      </c>
      <c r="M13" s="86"/>
      <c r="N13" s="86"/>
      <c r="O13" s="86"/>
      <c r="P13" s="23" t="s">
        <v>54</v>
      </c>
      <c r="Q13" s="23" t="s">
        <v>44</v>
      </c>
      <c r="R13" s="24">
        <v>100</v>
      </c>
      <c r="S13" s="24">
        <v>100</v>
      </c>
      <c r="T13" s="24">
        <v>200</v>
      </c>
      <c r="U13" s="46">
        <f>200</f>
        <v>200</v>
      </c>
    </row>
    <row r="14" spans="1:21" ht="75" customHeight="1" thickTop="1" x14ac:dyDescent="0.2">
      <c r="A14" s="21"/>
      <c r="B14" s="22" t="s">
        <v>55</v>
      </c>
      <c r="C14" s="86" t="s">
        <v>56</v>
      </c>
      <c r="D14" s="86"/>
      <c r="E14" s="86"/>
      <c r="F14" s="86"/>
      <c r="G14" s="86"/>
      <c r="H14" s="86"/>
      <c r="I14" s="86" t="s">
        <v>57</v>
      </c>
      <c r="J14" s="86"/>
      <c r="K14" s="86"/>
      <c r="L14" s="86" t="s">
        <v>58</v>
      </c>
      <c r="M14" s="86"/>
      <c r="N14" s="86"/>
      <c r="O14" s="86"/>
      <c r="P14" s="23" t="s">
        <v>59</v>
      </c>
      <c r="Q14" s="23" t="s">
        <v>60</v>
      </c>
      <c r="R14" s="24">
        <v>0.9</v>
      </c>
      <c r="S14" s="24">
        <v>0.9</v>
      </c>
      <c r="T14" s="24">
        <v>0.9</v>
      </c>
      <c r="U14" s="46">
        <f>100</f>
        <v>100</v>
      </c>
    </row>
    <row r="15" spans="1:21" ht="75" customHeight="1" x14ac:dyDescent="0.2">
      <c r="A15" s="21"/>
      <c r="B15" s="25" t="s">
        <v>61</v>
      </c>
      <c r="C15" s="87" t="s">
        <v>62</v>
      </c>
      <c r="D15" s="87"/>
      <c r="E15" s="87"/>
      <c r="F15" s="87"/>
      <c r="G15" s="87"/>
      <c r="H15" s="87"/>
      <c r="I15" s="87" t="s">
        <v>63</v>
      </c>
      <c r="J15" s="87"/>
      <c r="K15" s="87"/>
      <c r="L15" s="87" t="s">
        <v>64</v>
      </c>
      <c r="M15" s="87"/>
      <c r="N15" s="87"/>
      <c r="O15" s="87"/>
      <c r="P15" s="26" t="s">
        <v>59</v>
      </c>
      <c r="Q15" s="26" t="s">
        <v>65</v>
      </c>
      <c r="R15" s="27">
        <v>227</v>
      </c>
      <c r="S15" s="27">
        <v>227</v>
      </c>
      <c r="T15" s="27">
        <v>201</v>
      </c>
      <c r="U15" s="47">
        <f>88.54</f>
        <v>88.54</v>
      </c>
    </row>
    <row r="16" spans="1:21" ht="75" customHeight="1" thickBot="1" x14ac:dyDescent="0.25">
      <c r="A16" s="21"/>
      <c r="B16" s="25" t="s">
        <v>61</v>
      </c>
      <c r="C16" s="87" t="s">
        <v>66</v>
      </c>
      <c r="D16" s="87"/>
      <c r="E16" s="87"/>
      <c r="F16" s="87"/>
      <c r="G16" s="87"/>
      <c r="H16" s="87"/>
      <c r="I16" s="87" t="s">
        <v>67</v>
      </c>
      <c r="J16" s="87"/>
      <c r="K16" s="87"/>
      <c r="L16" s="87" t="s">
        <v>68</v>
      </c>
      <c r="M16" s="87"/>
      <c r="N16" s="87"/>
      <c r="O16" s="87"/>
      <c r="P16" s="26" t="s">
        <v>43</v>
      </c>
      <c r="Q16" s="26" t="s">
        <v>69</v>
      </c>
      <c r="R16" s="27" t="s">
        <v>70</v>
      </c>
      <c r="S16" s="27" t="s">
        <v>70</v>
      </c>
      <c r="T16" s="27">
        <v>159.1</v>
      </c>
      <c r="U16" s="47">
        <f>0</f>
        <v>0</v>
      </c>
    </row>
    <row r="17" spans="2:22" ht="14.25" customHeight="1" thickTop="1" thickBot="1" x14ac:dyDescent="0.25">
      <c r="B17" s="4" t="s">
        <v>71</v>
      </c>
      <c r="C17" s="5"/>
      <c r="D17" s="5"/>
      <c r="E17" s="5"/>
      <c r="F17" s="5"/>
      <c r="G17" s="5"/>
      <c r="H17" s="6"/>
      <c r="I17" s="6"/>
      <c r="J17" s="6"/>
      <c r="K17" s="6"/>
      <c r="L17" s="6"/>
      <c r="M17" s="6"/>
      <c r="N17" s="6"/>
      <c r="O17" s="6"/>
      <c r="P17" s="6"/>
      <c r="Q17" s="6"/>
      <c r="R17" s="6"/>
      <c r="S17" s="6"/>
      <c r="T17" s="6"/>
      <c r="U17" s="7"/>
      <c r="V17" s="29"/>
    </row>
    <row r="18" spans="2:22" ht="26.25" customHeight="1" thickTop="1" x14ac:dyDescent="0.2">
      <c r="B18" s="30"/>
      <c r="C18" s="31"/>
      <c r="D18" s="31"/>
      <c r="E18" s="31"/>
      <c r="F18" s="31"/>
      <c r="G18" s="31"/>
      <c r="H18" s="32"/>
      <c r="I18" s="32"/>
      <c r="J18" s="32"/>
      <c r="K18" s="32"/>
      <c r="L18" s="32"/>
      <c r="M18" s="32"/>
      <c r="N18" s="32"/>
      <c r="O18" s="32"/>
      <c r="P18" s="32"/>
      <c r="Q18" s="32"/>
      <c r="R18" s="33"/>
      <c r="S18" s="34" t="s">
        <v>34</v>
      </c>
      <c r="T18" s="34" t="s">
        <v>72</v>
      </c>
      <c r="U18" s="18" t="s">
        <v>73</v>
      </c>
    </row>
    <row r="19" spans="2:22" ht="26.25" customHeight="1" thickBot="1" x14ac:dyDescent="0.25">
      <c r="B19" s="35"/>
      <c r="C19" s="36"/>
      <c r="D19" s="36"/>
      <c r="E19" s="36"/>
      <c r="F19" s="36"/>
      <c r="G19" s="36"/>
      <c r="H19" s="37"/>
      <c r="I19" s="37"/>
      <c r="J19" s="37"/>
      <c r="K19" s="37"/>
      <c r="L19" s="37"/>
      <c r="M19" s="37"/>
      <c r="N19" s="37"/>
      <c r="O19" s="37"/>
      <c r="P19" s="37"/>
      <c r="Q19" s="37"/>
      <c r="R19" s="37"/>
      <c r="S19" s="38" t="s">
        <v>74</v>
      </c>
      <c r="T19" s="39" t="s">
        <v>74</v>
      </c>
      <c r="U19" s="39" t="s">
        <v>75</v>
      </c>
    </row>
    <row r="20" spans="2:22" ht="13.5" customHeight="1" thickBot="1" x14ac:dyDescent="0.25">
      <c r="B20" s="91" t="s">
        <v>76</v>
      </c>
      <c r="C20" s="92"/>
      <c r="D20" s="92"/>
      <c r="E20" s="40"/>
      <c r="F20" s="40"/>
      <c r="G20" s="40"/>
      <c r="H20" s="41"/>
      <c r="I20" s="41"/>
      <c r="J20" s="41"/>
      <c r="K20" s="41"/>
      <c r="L20" s="41"/>
      <c r="M20" s="41"/>
      <c r="N20" s="41"/>
      <c r="O20" s="41"/>
      <c r="P20" s="42"/>
      <c r="Q20" s="42"/>
      <c r="R20" s="42"/>
      <c r="S20" s="49">
        <v>1382.944</v>
      </c>
      <c r="T20" s="49">
        <v>2295.9456173200001</v>
      </c>
      <c r="U20" s="50">
        <f>+IF(ISERR(T20/S20*100),"N/A",ROUND(T20/S20*100,1))</f>
        <v>166</v>
      </c>
    </row>
    <row r="21" spans="2:22" ht="13.5" customHeight="1" thickBot="1" x14ac:dyDescent="0.25">
      <c r="B21" s="93" t="s">
        <v>77</v>
      </c>
      <c r="C21" s="94"/>
      <c r="D21" s="94"/>
      <c r="E21" s="43"/>
      <c r="F21" s="43"/>
      <c r="G21" s="43"/>
      <c r="H21" s="44"/>
      <c r="I21" s="44"/>
      <c r="J21" s="44"/>
      <c r="K21" s="44"/>
      <c r="L21" s="44"/>
      <c r="M21" s="44"/>
      <c r="N21" s="44"/>
      <c r="O21" s="44"/>
      <c r="P21" s="45"/>
      <c r="Q21" s="45"/>
      <c r="R21" s="45"/>
      <c r="S21" s="49">
        <v>2296.0422024400004</v>
      </c>
      <c r="T21" s="49">
        <v>2295.9456173200001</v>
      </c>
      <c r="U21" s="50">
        <f>+IF(ISERR(T21/S21*100),"N/A",ROUND(T21/S21*100,1))</f>
        <v>100</v>
      </c>
    </row>
    <row r="22" spans="2:22" ht="14.85" customHeight="1" thickTop="1" thickBot="1" x14ac:dyDescent="0.25">
      <c r="B22" s="4" t="s">
        <v>78</v>
      </c>
      <c r="C22" s="5"/>
      <c r="D22" s="5"/>
      <c r="E22" s="5"/>
      <c r="F22" s="5"/>
      <c r="G22" s="5"/>
      <c r="H22" s="6"/>
      <c r="I22" s="6"/>
      <c r="J22" s="6"/>
      <c r="K22" s="6"/>
      <c r="L22" s="6"/>
      <c r="M22" s="6"/>
      <c r="N22" s="6"/>
      <c r="O22" s="6"/>
      <c r="P22" s="6"/>
      <c r="Q22" s="6"/>
      <c r="R22" s="6"/>
      <c r="S22" s="6"/>
      <c r="T22" s="6"/>
      <c r="U22" s="7"/>
    </row>
    <row r="23" spans="2:22" ht="44.25" customHeight="1" thickTop="1" x14ac:dyDescent="0.2">
      <c r="B23" s="95" t="s">
        <v>79</v>
      </c>
      <c r="C23" s="96"/>
      <c r="D23" s="96"/>
      <c r="E23" s="96"/>
      <c r="F23" s="96"/>
      <c r="G23" s="96"/>
      <c r="H23" s="96"/>
      <c r="I23" s="96"/>
      <c r="J23" s="96"/>
      <c r="K23" s="96"/>
      <c r="L23" s="96"/>
      <c r="M23" s="96"/>
      <c r="N23" s="96"/>
      <c r="O23" s="96"/>
      <c r="P23" s="96"/>
      <c r="Q23" s="96"/>
      <c r="R23" s="96"/>
      <c r="S23" s="96"/>
      <c r="T23" s="96"/>
      <c r="U23" s="97"/>
    </row>
    <row r="24" spans="2:22" ht="48.75" customHeight="1" x14ac:dyDescent="0.2">
      <c r="B24" s="98" t="s">
        <v>80</v>
      </c>
      <c r="C24" s="99"/>
      <c r="D24" s="99"/>
      <c r="E24" s="99"/>
      <c r="F24" s="99"/>
      <c r="G24" s="99"/>
      <c r="H24" s="99"/>
      <c r="I24" s="99"/>
      <c r="J24" s="99"/>
      <c r="K24" s="99"/>
      <c r="L24" s="99"/>
      <c r="M24" s="99"/>
      <c r="N24" s="99"/>
      <c r="O24" s="99"/>
      <c r="P24" s="99"/>
      <c r="Q24" s="99"/>
      <c r="R24" s="99"/>
      <c r="S24" s="99"/>
      <c r="T24" s="99"/>
      <c r="U24" s="100"/>
    </row>
    <row r="25" spans="2:22" ht="36.75" customHeight="1" x14ac:dyDescent="0.2">
      <c r="B25" s="98" t="s">
        <v>81</v>
      </c>
      <c r="C25" s="99"/>
      <c r="D25" s="99"/>
      <c r="E25" s="99"/>
      <c r="F25" s="99"/>
      <c r="G25" s="99"/>
      <c r="H25" s="99"/>
      <c r="I25" s="99"/>
      <c r="J25" s="99"/>
      <c r="K25" s="99"/>
      <c r="L25" s="99"/>
      <c r="M25" s="99"/>
      <c r="N25" s="99"/>
      <c r="O25" s="99"/>
      <c r="P25" s="99"/>
      <c r="Q25" s="99"/>
      <c r="R25" s="99"/>
      <c r="S25" s="99"/>
      <c r="T25" s="99"/>
      <c r="U25" s="100"/>
    </row>
    <row r="26" spans="2:22" ht="46.5" customHeight="1" x14ac:dyDescent="0.2">
      <c r="B26" s="98" t="s">
        <v>82</v>
      </c>
      <c r="C26" s="99"/>
      <c r="D26" s="99"/>
      <c r="E26" s="99"/>
      <c r="F26" s="99"/>
      <c r="G26" s="99"/>
      <c r="H26" s="99"/>
      <c r="I26" s="99"/>
      <c r="J26" s="99"/>
      <c r="K26" s="99"/>
      <c r="L26" s="99"/>
      <c r="M26" s="99"/>
      <c r="N26" s="99"/>
      <c r="O26" s="99"/>
      <c r="P26" s="99"/>
      <c r="Q26" s="99"/>
      <c r="R26" s="99"/>
      <c r="S26" s="99"/>
      <c r="T26" s="99"/>
      <c r="U26" s="100"/>
    </row>
    <row r="27" spans="2:22" ht="34.5" customHeight="1" x14ac:dyDescent="0.2">
      <c r="B27" s="98" t="s">
        <v>83</v>
      </c>
      <c r="C27" s="99"/>
      <c r="D27" s="99"/>
      <c r="E27" s="99"/>
      <c r="F27" s="99"/>
      <c r="G27" s="99"/>
      <c r="H27" s="99"/>
      <c r="I27" s="99"/>
      <c r="J27" s="99"/>
      <c r="K27" s="99"/>
      <c r="L27" s="99"/>
      <c r="M27" s="99"/>
      <c r="N27" s="99"/>
      <c r="O27" s="99"/>
      <c r="P27" s="99"/>
      <c r="Q27" s="99"/>
      <c r="R27" s="99"/>
      <c r="S27" s="99"/>
      <c r="T27" s="99"/>
      <c r="U27" s="100"/>
    </row>
    <row r="28" spans="2:22" ht="62.25" customHeight="1" x14ac:dyDescent="0.2">
      <c r="B28" s="98" t="s">
        <v>84</v>
      </c>
      <c r="C28" s="99"/>
      <c r="D28" s="99"/>
      <c r="E28" s="99"/>
      <c r="F28" s="99"/>
      <c r="G28" s="99"/>
      <c r="H28" s="99"/>
      <c r="I28" s="99"/>
      <c r="J28" s="99"/>
      <c r="K28" s="99"/>
      <c r="L28" s="99"/>
      <c r="M28" s="99"/>
      <c r="N28" s="99"/>
      <c r="O28" s="99"/>
      <c r="P28" s="99"/>
      <c r="Q28" s="99"/>
      <c r="R28" s="99"/>
      <c r="S28" s="99"/>
      <c r="T28" s="99"/>
      <c r="U28" s="100"/>
    </row>
    <row r="29" spans="2:22" ht="69" customHeight="1" thickBot="1" x14ac:dyDescent="0.25">
      <c r="B29" s="88" t="s">
        <v>85</v>
      </c>
      <c r="C29" s="89"/>
      <c r="D29" s="89"/>
      <c r="E29" s="89"/>
      <c r="F29" s="89"/>
      <c r="G29" s="89"/>
      <c r="H29" s="89"/>
      <c r="I29" s="89"/>
      <c r="J29" s="89"/>
      <c r="K29" s="89"/>
      <c r="L29" s="89"/>
      <c r="M29" s="89"/>
      <c r="N29" s="89"/>
      <c r="O29" s="89"/>
      <c r="P29" s="89"/>
      <c r="Q29" s="89"/>
      <c r="R29" s="89"/>
      <c r="S29" s="89"/>
      <c r="T29" s="89"/>
      <c r="U29" s="90"/>
    </row>
  </sheetData>
  <mergeCells count="48">
    <mergeCell ref="B29:U29"/>
    <mergeCell ref="C16:H16"/>
    <mergeCell ref="I16:K16"/>
    <mergeCell ref="L16:O16"/>
    <mergeCell ref="B20:D20"/>
    <mergeCell ref="B21:D21"/>
    <mergeCell ref="B23:U23"/>
    <mergeCell ref="B24:U24"/>
    <mergeCell ref="B25:U25"/>
    <mergeCell ref="B26:U26"/>
    <mergeCell ref="B27:U27"/>
    <mergeCell ref="B28:U28"/>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5"/>
  <sheetViews>
    <sheetView view="pageBreakPreview" topLeftCell="L7" zoomScale="80" zoomScaleNormal="80" zoomScaleSheetLayoutView="80" workbookViewId="0">
      <selection activeCell="S20" sqref="B20:U21"/>
    </sheetView>
  </sheetViews>
  <sheetFormatPr baseColWidth="10" defaultColWidth="10" defaultRowHeight="12.75" x14ac:dyDescent="0.2"/>
  <cols>
    <col min="1" max="1" width="3.5" style="1" customWidth="1"/>
    <col min="2" max="2" width="14.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3" t="s">
        <v>0</v>
      </c>
      <c r="C1" s="53"/>
      <c r="D1" s="53"/>
      <c r="E1" s="53"/>
      <c r="F1" s="53"/>
      <c r="G1" s="53"/>
      <c r="H1" s="53"/>
      <c r="I1" s="53"/>
      <c r="J1" s="53"/>
      <c r="K1" s="53"/>
      <c r="L1" s="53"/>
      <c r="M1" s="3" t="s">
        <v>1</v>
      </c>
    </row>
    <row r="2" spans="1:22" ht="13.5" customHeight="1" thickBot="1" x14ac:dyDescent="0.25"/>
    <row r="3" spans="1:22" ht="13.5" customHeight="1" thickTop="1" thickBot="1" x14ac:dyDescent="0.25">
      <c r="B3" s="4" t="s">
        <v>5</v>
      </c>
      <c r="C3" s="5"/>
      <c r="D3" s="5"/>
      <c r="E3" s="5"/>
      <c r="F3" s="5"/>
      <c r="G3" s="5"/>
      <c r="H3" s="6"/>
      <c r="I3" s="6"/>
      <c r="J3" s="6"/>
      <c r="K3" s="6"/>
      <c r="L3" s="6"/>
      <c r="M3" s="6"/>
      <c r="N3" s="6"/>
      <c r="O3" s="6"/>
      <c r="P3" s="6"/>
      <c r="Q3" s="6"/>
      <c r="R3" s="6"/>
      <c r="S3" s="6"/>
      <c r="T3" s="6"/>
      <c r="U3" s="7"/>
    </row>
    <row r="4" spans="1:22" ht="59.25" customHeight="1" thickTop="1" x14ac:dyDescent="0.2">
      <c r="B4" s="8" t="s">
        <v>6</v>
      </c>
      <c r="C4" s="9" t="s">
        <v>86</v>
      </c>
      <c r="D4" s="60" t="s">
        <v>87</v>
      </c>
      <c r="E4" s="60"/>
      <c r="F4" s="60"/>
      <c r="G4" s="60"/>
      <c r="H4" s="60"/>
      <c r="I4" s="10"/>
      <c r="J4" s="11" t="s">
        <v>9</v>
      </c>
      <c r="K4" s="12" t="s">
        <v>10</v>
      </c>
      <c r="L4" s="61" t="s">
        <v>11</v>
      </c>
      <c r="M4" s="61"/>
      <c r="N4" s="61"/>
      <c r="O4" s="61"/>
      <c r="P4" s="11" t="s">
        <v>12</v>
      </c>
      <c r="Q4" s="61" t="s">
        <v>88</v>
      </c>
      <c r="R4" s="61"/>
      <c r="S4" s="11" t="s">
        <v>14</v>
      </c>
      <c r="T4" s="61"/>
      <c r="U4" s="62"/>
    </row>
    <row r="5" spans="1:22" ht="15.75" customHeight="1" x14ac:dyDescent="0.2">
      <c r="B5" s="57" t="s">
        <v>16</v>
      </c>
      <c r="C5" s="58"/>
      <c r="D5" s="58"/>
      <c r="E5" s="58"/>
      <c r="F5" s="58"/>
      <c r="G5" s="58"/>
      <c r="H5" s="58"/>
      <c r="I5" s="58"/>
      <c r="J5" s="58"/>
      <c r="K5" s="58"/>
      <c r="L5" s="58"/>
      <c r="M5" s="58"/>
      <c r="N5" s="58"/>
      <c r="O5" s="58"/>
      <c r="P5" s="58"/>
      <c r="Q5" s="58"/>
      <c r="R5" s="58"/>
      <c r="S5" s="58"/>
      <c r="T5" s="58"/>
      <c r="U5" s="59"/>
    </row>
    <row r="6" spans="1:22" ht="37.5" customHeight="1" thickBot="1" x14ac:dyDescent="0.25">
      <c r="B6" s="13" t="s">
        <v>17</v>
      </c>
      <c r="C6" s="63" t="s">
        <v>18</v>
      </c>
      <c r="D6" s="63"/>
      <c r="E6" s="63"/>
      <c r="F6" s="63"/>
      <c r="G6" s="63"/>
      <c r="H6" s="14"/>
      <c r="I6" s="14"/>
      <c r="J6" s="14" t="s">
        <v>19</v>
      </c>
      <c r="K6" s="63" t="s">
        <v>20</v>
      </c>
      <c r="L6" s="63"/>
      <c r="M6" s="63"/>
      <c r="N6" s="15"/>
      <c r="O6" s="16" t="s">
        <v>21</v>
      </c>
      <c r="P6" s="63" t="s">
        <v>22</v>
      </c>
      <c r="Q6" s="63"/>
      <c r="R6" s="17"/>
      <c r="S6" s="16" t="s">
        <v>23</v>
      </c>
      <c r="T6" s="63" t="s">
        <v>24</v>
      </c>
      <c r="U6" s="64"/>
    </row>
    <row r="7" spans="1:22" ht="14.25" customHeight="1" thickTop="1" thickBot="1" x14ac:dyDescent="0.25">
      <c r="B7" s="4" t="s">
        <v>25</v>
      </c>
      <c r="C7" s="5"/>
      <c r="D7" s="5"/>
      <c r="E7" s="5"/>
      <c r="F7" s="5"/>
      <c r="G7" s="5"/>
      <c r="H7" s="6"/>
      <c r="I7" s="6"/>
      <c r="J7" s="6"/>
      <c r="K7" s="6"/>
      <c r="L7" s="6"/>
      <c r="M7" s="6"/>
      <c r="N7" s="6"/>
      <c r="O7" s="6"/>
      <c r="P7" s="6"/>
      <c r="Q7" s="6"/>
      <c r="R7" s="6"/>
      <c r="S7" s="6"/>
      <c r="T7" s="6"/>
      <c r="U7" s="7"/>
    </row>
    <row r="8" spans="1:22" ht="16.5" customHeight="1" thickTop="1" x14ac:dyDescent="0.2">
      <c r="B8" s="65" t="s">
        <v>26</v>
      </c>
      <c r="C8" s="68" t="s">
        <v>27</v>
      </c>
      <c r="D8" s="68"/>
      <c r="E8" s="68"/>
      <c r="F8" s="68"/>
      <c r="G8" s="68"/>
      <c r="H8" s="69"/>
      <c r="I8" s="74" t="s">
        <v>28</v>
      </c>
      <c r="J8" s="75"/>
      <c r="K8" s="75"/>
      <c r="L8" s="75"/>
      <c r="M8" s="75"/>
      <c r="N8" s="75"/>
      <c r="O8" s="75"/>
      <c r="P8" s="75"/>
      <c r="Q8" s="75"/>
      <c r="R8" s="75"/>
      <c r="S8" s="76"/>
      <c r="T8" s="77" t="s">
        <v>29</v>
      </c>
      <c r="U8" s="78"/>
    </row>
    <row r="9" spans="1:22" ht="19.5" customHeight="1" x14ac:dyDescent="0.2">
      <c r="B9" s="66"/>
      <c r="C9" s="70"/>
      <c r="D9" s="70"/>
      <c r="E9" s="70"/>
      <c r="F9" s="70"/>
      <c r="G9" s="70"/>
      <c r="H9" s="71"/>
      <c r="I9" s="79" t="s">
        <v>30</v>
      </c>
      <c r="J9" s="68"/>
      <c r="K9" s="68"/>
      <c r="L9" s="68" t="s">
        <v>31</v>
      </c>
      <c r="M9" s="68"/>
      <c r="N9" s="68"/>
      <c r="O9" s="68"/>
      <c r="P9" s="68" t="s">
        <v>32</v>
      </c>
      <c r="Q9" s="68" t="s">
        <v>33</v>
      </c>
      <c r="R9" s="82" t="s">
        <v>34</v>
      </c>
      <c r="S9" s="83"/>
      <c r="T9" s="68" t="s">
        <v>35</v>
      </c>
      <c r="U9" s="84" t="s">
        <v>36</v>
      </c>
    </row>
    <row r="10" spans="1:22" ht="26.25" customHeight="1" thickBot="1" x14ac:dyDescent="0.25">
      <c r="B10" s="67"/>
      <c r="C10" s="72"/>
      <c r="D10" s="72"/>
      <c r="E10" s="72"/>
      <c r="F10" s="72"/>
      <c r="G10" s="72"/>
      <c r="H10" s="73"/>
      <c r="I10" s="80"/>
      <c r="J10" s="81"/>
      <c r="K10" s="81"/>
      <c r="L10" s="81"/>
      <c r="M10" s="81"/>
      <c r="N10" s="81"/>
      <c r="O10" s="81"/>
      <c r="P10" s="81"/>
      <c r="Q10" s="81"/>
      <c r="R10" s="19" t="s">
        <v>37</v>
      </c>
      <c r="S10" s="20" t="s">
        <v>38</v>
      </c>
      <c r="T10" s="81"/>
      <c r="U10" s="85"/>
    </row>
    <row r="11" spans="1:22" ht="75" customHeight="1" thickTop="1" thickBot="1" x14ac:dyDescent="0.25">
      <c r="A11" s="21"/>
      <c r="B11" s="22" t="s">
        <v>39</v>
      </c>
      <c r="C11" s="86" t="s">
        <v>89</v>
      </c>
      <c r="D11" s="86"/>
      <c r="E11" s="86"/>
      <c r="F11" s="86"/>
      <c r="G11" s="86"/>
      <c r="H11" s="86"/>
      <c r="I11" s="86" t="s">
        <v>90</v>
      </c>
      <c r="J11" s="86"/>
      <c r="K11" s="86"/>
      <c r="L11" s="86" t="s">
        <v>91</v>
      </c>
      <c r="M11" s="86"/>
      <c r="N11" s="86"/>
      <c r="O11" s="86"/>
      <c r="P11" s="23" t="s">
        <v>43</v>
      </c>
      <c r="Q11" s="23" t="s">
        <v>44</v>
      </c>
      <c r="R11" s="23">
        <v>0.12</v>
      </c>
      <c r="S11" s="23">
        <v>0.12</v>
      </c>
      <c r="T11" s="23">
        <v>0.11</v>
      </c>
      <c r="U11" s="48">
        <f>91.66</f>
        <v>91.66</v>
      </c>
    </row>
    <row r="12" spans="1:22" ht="75" customHeight="1" thickTop="1" thickBot="1" x14ac:dyDescent="0.25">
      <c r="A12" s="21"/>
      <c r="B12" s="22" t="s">
        <v>45</v>
      </c>
      <c r="C12" s="86" t="s">
        <v>92</v>
      </c>
      <c r="D12" s="86"/>
      <c r="E12" s="86"/>
      <c r="F12" s="86"/>
      <c r="G12" s="86"/>
      <c r="H12" s="86"/>
      <c r="I12" s="86" t="s">
        <v>93</v>
      </c>
      <c r="J12" s="86"/>
      <c r="K12" s="86"/>
      <c r="L12" s="86" t="s">
        <v>94</v>
      </c>
      <c r="M12" s="86"/>
      <c r="N12" s="86"/>
      <c r="O12" s="86"/>
      <c r="P12" s="23" t="s">
        <v>43</v>
      </c>
      <c r="Q12" s="23" t="s">
        <v>44</v>
      </c>
      <c r="R12" s="23">
        <v>0.93</v>
      </c>
      <c r="S12" s="23">
        <v>0.93</v>
      </c>
      <c r="T12" s="23">
        <v>0.99</v>
      </c>
      <c r="U12" s="48">
        <f>106.45</f>
        <v>106.45</v>
      </c>
    </row>
    <row r="13" spans="1:22" ht="82.5" customHeight="1" thickTop="1" thickBot="1" x14ac:dyDescent="0.25">
      <c r="A13" s="21"/>
      <c r="B13" s="22" t="s">
        <v>50</v>
      </c>
      <c r="C13" s="86" t="s">
        <v>95</v>
      </c>
      <c r="D13" s="86"/>
      <c r="E13" s="86"/>
      <c r="F13" s="86"/>
      <c r="G13" s="86"/>
      <c r="H13" s="86"/>
      <c r="I13" s="86" t="s">
        <v>96</v>
      </c>
      <c r="J13" s="86"/>
      <c r="K13" s="86"/>
      <c r="L13" s="86" t="s">
        <v>97</v>
      </c>
      <c r="M13" s="86"/>
      <c r="N13" s="86"/>
      <c r="O13" s="86"/>
      <c r="P13" s="23" t="s">
        <v>43</v>
      </c>
      <c r="Q13" s="23" t="s">
        <v>98</v>
      </c>
      <c r="R13" s="23">
        <v>100</v>
      </c>
      <c r="S13" s="23">
        <v>100</v>
      </c>
      <c r="T13" s="23">
        <v>106.3</v>
      </c>
      <c r="U13" s="48">
        <f>106.3</f>
        <v>106.3</v>
      </c>
    </row>
    <row r="14" spans="1:22" ht="97.5" customHeight="1" thickTop="1" thickBot="1" x14ac:dyDescent="0.25">
      <c r="A14" s="21"/>
      <c r="B14" s="22" t="s">
        <v>55</v>
      </c>
      <c r="C14" s="86" t="s">
        <v>99</v>
      </c>
      <c r="D14" s="86"/>
      <c r="E14" s="86"/>
      <c r="F14" s="86"/>
      <c r="G14" s="86"/>
      <c r="H14" s="86"/>
      <c r="I14" s="86" t="s">
        <v>100</v>
      </c>
      <c r="J14" s="86"/>
      <c r="K14" s="86"/>
      <c r="L14" s="86" t="s">
        <v>101</v>
      </c>
      <c r="M14" s="86"/>
      <c r="N14" s="86"/>
      <c r="O14" s="86"/>
      <c r="P14" s="23" t="s">
        <v>55</v>
      </c>
      <c r="Q14" s="23" t="s">
        <v>60</v>
      </c>
      <c r="R14" s="23">
        <v>50</v>
      </c>
      <c r="S14" s="23">
        <v>50</v>
      </c>
      <c r="T14" s="23">
        <v>93</v>
      </c>
      <c r="U14" s="48">
        <f>186</f>
        <v>186</v>
      </c>
    </row>
    <row r="15" spans="1:22" ht="14.25" customHeight="1" thickTop="1" thickBot="1" x14ac:dyDescent="0.25">
      <c r="B15" s="4" t="s">
        <v>71</v>
      </c>
      <c r="C15" s="5"/>
      <c r="D15" s="5"/>
      <c r="E15" s="5"/>
      <c r="F15" s="5"/>
      <c r="G15" s="5"/>
      <c r="H15" s="6"/>
      <c r="I15" s="6"/>
      <c r="J15" s="6"/>
      <c r="K15" s="6"/>
      <c r="L15" s="6"/>
      <c r="M15" s="6"/>
      <c r="N15" s="6"/>
      <c r="O15" s="6"/>
      <c r="P15" s="6"/>
      <c r="Q15" s="6"/>
      <c r="R15" s="6"/>
      <c r="S15" s="6"/>
      <c r="T15" s="6"/>
      <c r="U15" s="7"/>
      <c r="V15" s="29"/>
    </row>
    <row r="16" spans="1:22" ht="26.25" customHeight="1" thickTop="1" x14ac:dyDescent="0.2">
      <c r="B16" s="30"/>
      <c r="C16" s="31"/>
      <c r="D16" s="31"/>
      <c r="E16" s="31"/>
      <c r="F16" s="31"/>
      <c r="G16" s="31"/>
      <c r="H16" s="32"/>
      <c r="I16" s="32"/>
      <c r="J16" s="32"/>
      <c r="K16" s="32"/>
      <c r="L16" s="32"/>
      <c r="M16" s="32"/>
      <c r="N16" s="32"/>
      <c r="O16" s="32"/>
      <c r="P16" s="32"/>
      <c r="Q16" s="32"/>
      <c r="R16" s="33"/>
      <c r="S16" s="34" t="s">
        <v>34</v>
      </c>
      <c r="T16" s="34" t="s">
        <v>72</v>
      </c>
      <c r="U16" s="18" t="s">
        <v>73</v>
      </c>
    </row>
    <row r="17" spans="2:21" ht="26.25" customHeight="1" thickBot="1" x14ac:dyDescent="0.25">
      <c r="B17" s="35"/>
      <c r="C17" s="36"/>
      <c r="D17" s="36"/>
      <c r="E17" s="36"/>
      <c r="F17" s="36"/>
      <c r="G17" s="36"/>
      <c r="H17" s="37"/>
      <c r="I17" s="37"/>
      <c r="J17" s="37"/>
      <c r="K17" s="37"/>
      <c r="L17" s="37"/>
      <c r="M17" s="37"/>
      <c r="N17" s="37"/>
      <c r="O17" s="37"/>
      <c r="P17" s="37"/>
      <c r="Q17" s="37"/>
      <c r="R17" s="37"/>
      <c r="S17" s="38" t="s">
        <v>74</v>
      </c>
      <c r="T17" s="39" t="s">
        <v>74</v>
      </c>
      <c r="U17" s="39" t="s">
        <v>75</v>
      </c>
    </row>
    <row r="18" spans="2:21" ht="13.5" customHeight="1" thickBot="1" x14ac:dyDescent="0.25">
      <c r="B18" s="91" t="s">
        <v>76</v>
      </c>
      <c r="C18" s="92"/>
      <c r="D18" s="92"/>
      <c r="E18" s="40"/>
      <c r="F18" s="40"/>
      <c r="G18" s="40"/>
      <c r="H18" s="41"/>
      <c r="I18" s="41"/>
      <c r="J18" s="41"/>
      <c r="K18" s="41"/>
      <c r="L18" s="41"/>
      <c r="M18" s="41"/>
      <c r="N18" s="41"/>
      <c r="O18" s="41"/>
      <c r="P18" s="42"/>
      <c r="Q18" s="42"/>
      <c r="R18" s="42"/>
      <c r="S18" s="49">
        <v>22670.064381</v>
      </c>
      <c r="T18" s="49">
        <v>17272.383626139981</v>
      </c>
      <c r="U18" s="50">
        <f>+IF(ISERR(T18/S18*100),"N/A",ROUND(T18/S18*100,1))</f>
        <v>76.2</v>
      </c>
    </row>
    <row r="19" spans="2:21" ht="13.5" customHeight="1" thickBot="1" x14ac:dyDescent="0.25">
      <c r="B19" s="93" t="s">
        <v>77</v>
      </c>
      <c r="C19" s="94"/>
      <c r="D19" s="94"/>
      <c r="E19" s="43"/>
      <c r="F19" s="43"/>
      <c r="G19" s="43"/>
      <c r="H19" s="44"/>
      <c r="I19" s="44"/>
      <c r="J19" s="44"/>
      <c r="K19" s="44"/>
      <c r="L19" s="44"/>
      <c r="M19" s="44"/>
      <c r="N19" s="44"/>
      <c r="O19" s="44"/>
      <c r="P19" s="45"/>
      <c r="Q19" s="45"/>
      <c r="R19" s="45"/>
      <c r="S19" s="49">
        <v>17272.425953539987</v>
      </c>
      <c r="T19" s="49">
        <v>17272.383626139981</v>
      </c>
      <c r="U19" s="50">
        <f>+IF(ISERR(T19/S19*100),"N/A",ROUND(T19/S19*100,1))</f>
        <v>100</v>
      </c>
    </row>
    <row r="20" spans="2:21" ht="14.85" customHeight="1" thickTop="1" thickBot="1" x14ac:dyDescent="0.25">
      <c r="B20" s="4" t="s">
        <v>78</v>
      </c>
      <c r="C20" s="5"/>
      <c r="D20" s="5"/>
      <c r="E20" s="5"/>
      <c r="F20" s="5"/>
      <c r="G20" s="5"/>
      <c r="H20" s="6"/>
      <c r="I20" s="6"/>
      <c r="J20" s="6"/>
      <c r="K20" s="6"/>
      <c r="L20" s="6"/>
      <c r="M20" s="6"/>
      <c r="N20" s="6"/>
      <c r="O20" s="6"/>
      <c r="P20" s="6"/>
      <c r="Q20" s="6"/>
      <c r="R20" s="6"/>
      <c r="S20" s="6"/>
      <c r="T20" s="6"/>
      <c r="U20" s="7"/>
    </row>
    <row r="21" spans="2:21" ht="44.25" customHeight="1" thickTop="1" x14ac:dyDescent="0.2">
      <c r="B21" s="95" t="s">
        <v>79</v>
      </c>
      <c r="C21" s="96"/>
      <c r="D21" s="96"/>
      <c r="E21" s="96"/>
      <c r="F21" s="96"/>
      <c r="G21" s="96"/>
      <c r="H21" s="96"/>
      <c r="I21" s="96"/>
      <c r="J21" s="96"/>
      <c r="K21" s="96"/>
      <c r="L21" s="96"/>
      <c r="M21" s="96"/>
      <c r="N21" s="96"/>
      <c r="O21" s="96"/>
      <c r="P21" s="96"/>
      <c r="Q21" s="96"/>
      <c r="R21" s="96"/>
      <c r="S21" s="96"/>
      <c r="T21" s="96"/>
      <c r="U21" s="97"/>
    </row>
    <row r="22" spans="2:21" ht="47.25" customHeight="1" x14ac:dyDescent="0.2">
      <c r="B22" s="98" t="s">
        <v>102</v>
      </c>
      <c r="C22" s="99"/>
      <c r="D22" s="99"/>
      <c r="E22" s="99"/>
      <c r="F22" s="99"/>
      <c r="G22" s="99"/>
      <c r="H22" s="99"/>
      <c r="I22" s="99"/>
      <c r="J22" s="99"/>
      <c r="K22" s="99"/>
      <c r="L22" s="99"/>
      <c r="M22" s="99"/>
      <c r="N22" s="99"/>
      <c r="O22" s="99"/>
      <c r="P22" s="99"/>
      <c r="Q22" s="99"/>
      <c r="R22" s="99"/>
      <c r="S22" s="99"/>
      <c r="T22" s="99"/>
      <c r="U22" s="100"/>
    </row>
    <row r="23" spans="2:21" ht="34.5" customHeight="1" x14ac:dyDescent="0.2">
      <c r="B23" s="98" t="s">
        <v>103</v>
      </c>
      <c r="C23" s="99"/>
      <c r="D23" s="99"/>
      <c r="E23" s="99"/>
      <c r="F23" s="99"/>
      <c r="G23" s="99"/>
      <c r="H23" s="99"/>
      <c r="I23" s="99"/>
      <c r="J23" s="99"/>
      <c r="K23" s="99"/>
      <c r="L23" s="99"/>
      <c r="M23" s="99"/>
      <c r="N23" s="99"/>
      <c r="O23" s="99"/>
      <c r="P23" s="99"/>
      <c r="Q23" s="99"/>
      <c r="R23" s="99"/>
      <c r="S23" s="99"/>
      <c r="T23" s="99"/>
      <c r="U23" s="100"/>
    </row>
    <row r="24" spans="2:21" ht="34.5" customHeight="1" x14ac:dyDescent="0.2">
      <c r="B24" s="98" t="s">
        <v>104</v>
      </c>
      <c r="C24" s="99"/>
      <c r="D24" s="99"/>
      <c r="E24" s="99"/>
      <c r="F24" s="99"/>
      <c r="G24" s="99"/>
      <c r="H24" s="99"/>
      <c r="I24" s="99"/>
      <c r="J24" s="99"/>
      <c r="K24" s="99"/>
      <c r="L24" s="99"/>
      <c r="M24" s="99"/>
      <c r="N24" s="99"/>
      <c r="O24" s="99"/>
      <c r="P24" s="99"/>
      <c r="Q24" s="99"/>
      <c r="R24" s="99"/>
      <c r="S24" s="99"/>
      <c r="T24" s="99"/>
      <c r="U24" s="100"/>
    </row>
    <row r="25" spans="2:21" ht="33.75" customHeight="1" thickBot="1" x14ac:dyDescent="0.25">
      <c r="B25" s="88" t="s">
        <v>105</v>
      </c>
      <c r="C25" s="89"/>
      <c r="D25" s="89"/>
      <c r="E25" s="89"/>
      <c r="F25" s="89"/>
      <c r="G25" s="89"/>
      <c r="H25" s="89"/>
      <c r="I25" s="89"/>
      <c r="J25" s="89"/>
      <c r="K25" s="89"/>
      <c r="L25" s="89"/>
      <c r="M25" s="89"/>
      <c r="N25" s="89"/>
      <c r="O25" s="89"/>
      <c r="P25" s="89"/>
      <c r="Q25" s="89"/>
      <c r="R25" s="89"/>
      <c r="S25" s="89"/>
      <c r="T25" s="89"/>
      <c r="U25" s="90"/>
    </row>
  </sheetData>
  <mergeCells count="40">
    <mergeCell ref="B22:U22"/>
    <mergeCell ref="B23:U23"/>
    <mergeCell ref="B24:U24"/>
    <mergeCell ref="B25:U25"/>
    <mergeCell ref="C14:H14"/>
    <mergeCell ref="I14:K14"/>
    <mergeCell ref="L14:O14"/>
    <mergeCell ref="B18:D18"/>
    <mergeCell ref="B19:D19"/>
    <mergeCell ref="B21:U21"/>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9"/>
  <sheetViews>
    <sheetView view="pageBreakPreview" topLeftCell="L13" zoomScale="80" zoomScaleNormal="80" zoomScaleSheetLayoutView="80" workbookViewId="0">
      <selection activeCell="S20" sqref="B20:U21"/>
    </sheetView>
  </sheetViews>
  <sheetFormatPr baseColWidth="10" defaultColWidth="10" defaultRowHeight="12.75" x14ac:dyDescent="0.2"/>
  <cols>
    <col min="1" max="1" width="3.5" style="1" customWidth="1"/>
    <col min="2" max="2" width="14.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3" t="s">
        <v>0</v>
      </c>
      <c r="C1" s="53"/>
      <c r="D1" s="53"/>
      <c r="E1" s="53"/>
      <c r="F1" s="53"/>
      <c r="G1" s="53"/>
      <c r="H1" s="53"/>
      <c r="I1" s="53"/>
      <c r="J1" s="53"/>
      <c r="K1" s="53"/>
      <c r="L1" s="53"/>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90" customHeight="1" thickTop="1" x14ac:dyDescent="0.2">
      <c r="B4" s="8" t="s">
        <v>6</v>
      </c>
      <c r="C4" s="9" t="s">
        <v>106</v>
      </c>
      <c r="D4" s="60" t="s">
        <v>107</v>
      </c>
      <c r="E4" s="60"/>
      <c r="F4" s="60"/>
      <c r="G4" s="60"/>
      <c r="H4" s="60"/>
      <c r="I4" s="10"/>
      <c r="J4" s="11" t="s">
        <v>9</v>
      </c>
      <c r="K4" s="12" t="s">
        <v>10</v>
      </c>
      <c r="L4" s="61" t="s">
        <v>11</v>
      </c>
      <c r="M4" s="61"/>
      <c r="N4" s="61"/>
      <c r="O4" s="61"/>
      <c r="P4" s="11" t="s">
        <v>12</v>
      </c>
      <c r="Q4" s="61" t="s">
        <v>88</v>
      </c>
      <c r="R4" s="61"/>
      <c r="S4" s="11" t="s">
        <v>14</v>
      </c>
      <c r="T4" s="61"/>
      <c r="U4" s="62"/>
    </row>
    <row r="5" spans="1:21" ht="15.75" customHeight="1" x14ac:dyDescent="0.2">
      <c r="B5" s="57" t="s">
        <v>16</v>
      </c>
      <c r="C5" s="58"/>
      <c r="D5" s="58"/>
      <c r="E5" s="58"/>
      <c r="F5" s="58"/>
      <c r="G5" s="58"/>
      <c r="H5" s="58"/>
      <c r="I5" s="58"/>
      <c r="J5" s="58"/>
      <c r="K5" s="58"/>
      <c r="L5" s="58"/>
      <c r="M5" s="58"/>
      <c r="N5" s="58"/>
      <c r="O5" s="58"/>
      <c r="P5" s="58"/>
      <c r="Q5" s="58"/>
      <c r="R5" s="58"/>
      <c r="S5" s="58"/>
      <c r="T5" s="58"/>
      <c r="U5" s="59"/>
    </row>
    <row r="6" spans="1:21" ht="60" customHeight="1" thickBot="1" x14ac:dyDescent="0.25">
      <c r="B6" s="13" t="s">
        <v>17</v>
      </c>
      <c r="C6" s="63" t="s">
        <v>18</v>
      </c>
      <c r="D6" s="63"/>
      <c r="E6" s="63"/>
      <c r="F6" s="63"/>
      <c r="G6" s="63"/>
      <c r="H6" s="14"/>
      <c r="I6" s="14"/>
      <c r="J6" s="14" t="s">
        <v>19</v>
      </c>
      <c r="K6" s="63" t="s">
        <v>20</v>
      </c>
      <c r="L6" s="63"/>
      <c r="M6" s="63"/>
      <c r="N6" s="15"/>
      <c r="O6" s="16" t="s">
        <v>21</v>
      </c>
      <c r="P6" s="63" t="s">
        <v>22</v>
      </c>
      <c r="Q6" s="63"/>
      <c r="R6" s="17"/>
      <c r="S6" s="16" t="s">
        <v>23</v>
      </c>
      <c r="T6" s="63" t="s">
        <v>108</v>
      </c>
      <c r="U6" s="64"/>
    </row>
    <row r="7" spans="1:21" ht="14.25" customHeight="1" thickTop="1" thickBot="1" x14ac:dyDescent="0.25">
      <c r="B7" s="4" t="s">
        <v>25</v>
      </c>
      <c r="C7" s="5"/>
      <c r="D7" s="5"/>
      <c r="E7" s="5"/>
      <c r="F7" s="5"/>
      <c r="G7" s="5"/>
      <c r="H7" s="6"/>
      <c r="I7" s="6"/>
      <c r="J7" s="6"/>
      <c r="K7" s="6"/>
      <c r="L7" s="6"/>
      <c r="M7" s="6"/>
      <c r="N7" s="6"/>
      <c r="O7" s="6"/>
      <c r="P7" s="6"/>
      <c r="Q7" s="6"/>
      <c r="R7" s="6"/>
      <c r="S7" s="6"/>
      <c r="T7" s="6"/>
      <c r="U7" s="7"/>
    </row>
    <row r="8" spans="1:21" ht="16.5" customHeight="1" thickTop="1" x14ac:dyDescent="0.2">
      <c r="B8" s="65" t="s">
        <v>26</v>
      </c>
      <c r="C8" s="68" t="s">
        <v>27</v>
      </c>
      <c r="D8" s="68"/>
      <c r="E8" s="68"/>
      <c r="F8" s="68"/>
      <c r="G8" s="68"/>
      <c r="H8" s="69"/>
      <c r="I8" s="74" t="s">
        <v>28</v>
      </c>
      <c r="J8" s="75"/>
      <c r="K8" s="75"/>
      <c r="L8" s="75"/>
      <c r="M8" s="75"/>
      <c r="N8" s="75"/>
      <c r="O8" s="75"/>
      <c r="P8" s="75"/>
      <c r="Q8" s="75"/>
      <c r="R8" s="75"/>
      <c r="S8" s="76"/>
      <c r="T8" s="77" t="s">
        <v>29</v>
      </c>
      <c r="U8" s="78"/>
    </row>
    <row r="9" spans="1:21" ht="19.5" customHeight="1" x14ac:dyDescent="0.2">
      <c r="B9" s="66"/>
      <c r="C9" s="70"/>
      <c r="D9" s="70"/>
      <c r="E9" s="70"/>
      <c r="F9" s="70"/>
      <c r="G9" s="70"/>
      <c r="H9" s="71"/>
      <c r="I9" s="79" t="s">
        <v>30</v>
      </c>
      <c r="J9" s="68"/>
      <c r="K9" s="68"/>
      <c r="L9" s="68" t="s">
        <v>31</v>
      </c>
      <c r="M9" s="68"/>
      <c r="N9" s="68"/>
      <c r="O9" s="68"/>
      <c r="P9" s="68" t="s">
        <v>32</v>
      </c>
      <c r="Q9" s="68" t="s">
        <v>33</v>
      </c>
      <c r="R9" s="82" t="s">
        <v>34</v>
      </c>
      <c r="S9" s="83"/>
      <c r="T9" s="68" t="s">
        <v>35</v>
      </c>
      <c r="U9" s="84" t="s">
        <v>36</v>
      </c>
    </row>
    <row r="10" spans="1:21" ht="26.25" customHeight="1" thickBot="1" x14ac:dyDescent="0.25">
      <c r="B10" s="67"/>
      <c r="C10" s="72"/>
      <c r="D10" s="72"/>
      <c r="E10" s="72"/>
      <c r="F10" s="72"/>
      <c r="G10" s="72"/>
      <c r="H10" s="73"/>
      <c r="I10" s="80"/>
      <c r="J10" s="81"/>
      <c r="K10" s="81"/>
      <c r="L10" s="81"/>
      <c r="M10" s="81"/>
      <c r="N10" s="81"/>
      <c r="O10" s="81"/>
      <c r="P10" s="81"/>
      <c r="Q10" s="81"/>
      <c r="R10" s="19" t="s">
        <v>37</v>
      </c>
      <c r="S10" s="20" t="s">
        <v>38</v>
      </c>
      <c r="T10" s="81"/>
      <c r="U10" s="85"/>
    </row>
    <row r="11" spans="1:21" ht="132" customHeight="1" thickTop="1" thickBot="1" x14ac:dyDescent="0.25">
      <c r="A11" s="21"/>
      <c r="B11" s="22" t="s">
        <v>39</v>
      </c>
      <c r="C11" s="86" t="s">
        <v>109</v>
      </c>
      <c r="D11" s="86"/>
      <c r="E11" s="86"/>
      <c r="F11" s="86"/>
      <c r="G11" s="86"/>
      <c r="H11" s="86"/>
      <c r="I11" s="86" t="s">
        <v>110</v>
      </c>
      <c r="J11" s="86"/>
      <c r="K11" s="86"/>
      <c r="L11" s="86" t="s">
        <v>111</v>
      </c>
      <c r="M11" s="86"/>
      <c r="N11" s="86"/>
      <c r="O11" s="86"/>
      <c r="P11" s="23" t="s">
        <v>43</v>
      </c>
      <c r="Q11" s="23" t="s">
        <v>112</v>
      </c>
      <c r="R11" s="23" t="s">
        <v>70</v>
      </c>
      <c r="S11" s="23">
        <v>184.77</v>
      </c>
      <c r="T11" s="23">
        <v>0</v>
      </c>
      <c r="U11" s="48">
        <f>0</f>
        <v>0</v>
      </c>
    </row>
    <row r="12" spans="1:21" ht="139.5" customHeight="1" thickTop="1" thickBot="1" x14ac:dyDescent="0.25">
      <c r="A12" s="21"/>
      <c r="B12" s="22" t="s">
        <v>45</v>
      </c>
      <c r="C12" s="86" t="s">
        <v>113</v>
      </c>
      <c r="D12" s="86"/>
      <c r="E12" s="86"/>
      <c r="F12" s="86"/>
      <c r="G12" s="86"/>
      <c r="H12" s="86"/>
      <c r="I12" s="86" t="s">
        <v>114</v>
      </c>
      <c r="J12" s="86"/>
      <c r="K12" s="86"/>
      <c r="L12" s="86" t="s">
        <v>115</v>
      </c>
      <c r="M12" s="86"/>
      <c r="N12" s="86"/>
      <c r="O12" s="86"/>
      <c r="P12" s="23" t="s">
        <v>43</v>
      </c>
      <c r="Q12" s="23" t="s">
        <v>49</v>
      </c>
      <c r="R12" s="23" t="s">
        <v>70</v>
      </c>
      <c r="S12" s="23">
        <v>100</v>
      </c>
      <c r="T12" s="23">
        <v>94.7</v>
      </c>
      <c r="U12" s="48">
        <f>94.7</f>
        <v>94.7</v>
      </c>
    </row>
    <row r="13" spans="1:21" ht="127.5" customHeight="1" thickTop="1" x14ac:dyDescent="0.2">
      <c r="A13" s="21"/>
      <c r="B13" s="22" t="s">
        <v>50</v>
      </c>
      <c r="C13" s="86" t="s">
        <v>116</v>
      </c>
      <c r="D13" s="86"/>
      <c r="E13" s="86"/>
      <c r="F13" s="86"/>
      <c r="G13" s="86"/>
      <c r="H13" s="86"/>
      <c r="I13" s="86" t="s">
        <v>117</v>
      </c>
      <c r="J13" s="86"/>
      <c r="K13" s="86"/>
      <c r="L13" s="86" t="s">
        <v>118</v>
      </c>
      <c r="M13" s="86"/>
      <c r="N13" s="86"/>
      <c r="O13" s="86"/>
      <c r="P13" s="23" t="s">
        <v>43</v>
      </c>
      <c r="Q13" s="23" t="s">
        <v>119</v>
      </c>
      <c r="R13" s="23" t="s">
        <v>70</v>
      </c>
      <c r="S13" s="23">
        <v>100</v>
      </c>
      <c r="T13" s="23">
        <v>72.7</v>
      </c>
      <c r="U13" s="48">
        <f>72.7</f>
        <v>72.7</v>
      </c>
    </row>
    <row r="14" spans="1:21" ht="118.5" customHeight="1" thickBot="1" x14ac:dyDescent="0.25">
      <c r="A14" s="21"/>
      <c r="B14" s="25" t="s">
        <v>61</v>
      </c>
      <c r="C14" s="87" t="s">
        <v>120</v>
      </c>
      <c r="D14" s="87"/>
      <c r="E14" s="87"/>
      <c r="F14" s="87"/>
      <c r="G14" s="87"/>
      <c r="H14" s="87"/>
      <c r="I14" s="87" t="s">
        <v>121</v>
      </c>
      <c r="J14" s="87"/>
      <c r="K14" s="87"/>
      <c r="L14" s="87" t="s">
        <v>122</v>
      </c>
      <c r="M14" s="87"/>
      <c r="N14" s="87"/>
      <c r="O14" s="87"/>
      <c r="P14" s="26" t="s">
        <v>43</v>
      </c>
      <c r="Q14" s="26" t="s">
        <v>119</v>
      </c>
      <c r="R14" s="26">
        <v>100</v>
      </c>
      <c r="S14" s="26">
        <v>100</v>
      </c>
      <c r="T14" s="26">
        <v>94.7</v>
      </c>
      <c r="U14" s="28">
        <f>94.7</f>
        <v>94.7</v>
      </c>
    </row>
    <row r="15" spans="1:21" ht="117.75" customHeight="1" thickTop="1" x14ac:dyDescent="0.2">
      <c r="A15" s="21"/>
      <c r="B15" s="22" t="s">
        <v>55</v>
      </c>
      <c r="C15" s="86" t="s">
        <v>123</v>
      </c>
      <c r="D15" s="86"/>
      <c r="E15" s="86"/>
      <c r="F15" s="86"/>
      <c r="G15" s="86"/>
      <c r="H15" s="86"/>
      <c r="I15" s="86" t="s">
        <v>124</v>
      </c>
      <c r="J15" s="86"/>
      <c r="K15" s="86"/>
      <c r="L15" s="86" t="s">
        <v>125</v>
      </c>
      <c r="M15" s="86"/>
      <c r="N15" s="86"/>
      <c r="O15" s="86"/>
      <c r="P15" s="23" t="s">
        <v>43</v>
      </c>
      <c r="Q15" s="23" t="s">
        <v>119</v>
      </c>
      <c r="R15" s="23" t="s">
        <v>70</v>
      </c>
      <c r="S15" s="23">
        <v>100</v>
      </c>
      <c r="T15" s="23">
        <v>96.9</v>
      </c>
      <c r="U15" s="48">
        <f>96.9</f>
        <v>96.9</v>
      </c>
    </row>
    <row r="16" spans="1:21" ht="116.25" customHeight="1" thickBot="1" x14ac:dyDescent="0.25">
      <c r="A16" s="21"/>
      <c r="B16" s="25" t="s">
        <v>61</v>
      </c>
      <c r="C16" s="87" t="s">
        <v>126</v>
      </c>
      <c r="D16" s="87"/>
      <c r="E16" s="87"/>
      <c r="F16" s="87"/>
      <c r="G16" s="87"/>
      <c r="H16" s="87"/>
      <c r="I16" s="87" t="s">
        <v>127</v>
      </c>
      <c r="J16" s="87"/>
      <c r="K16" s="87"/>
      <c r="L16" s="87" t="s">
        <v>128</v>
      </c>
      <c r="M16" s="87"/>
      <c r="N16" s="87"/>
      <c r="O16" s="87"/>
      <c r="P16" s="26" t="s">
        <v>43</v>
      </c>
      <c r="Q16" s="26" t="s">
        <v>119</v>
      </c>
      <c r="R16" s="26">
        <v>100</v>
      </c>
      <c r="S16" s="26">
        <v>100</v>
      </c>
      <c r="T16" s="26">
        <v>94.7</v>
      </c>
      <c r="U16" s="28">
        <f>94.7</f>
        <v>94.7</v>
      </c>
    </row>
    <row r="17" spans="2:22" ht="14.25" customHeight="1" thickTop="1" thickBot="1" x14ac:dyDescent="0.25">
      <c r="B17" s="4" t="s">
        <v>71</v>
      </c>
      <c r="C17" s="5"/>
      <c r="D17" s="5"/>
      <c r="E17" s="5"/>
      <c r="F17" s="5"/>
      <c r="G17" s="5"/>
      <c r="H17" s="6"/>
      <c r="I17" s="6"/>
      <c r="J17" s="6"/>
      <c r="K17" s="6"/>
      <c r="L17" s="6"/>
      <c r="M17" s="6"/>
      <c r="N17" s="6"/>
      <c r="O17" s="6"/>
      <c r="P17" s="6"/>
      <c r="Q17" s="6"/>
      <c r="R17" s="6"/>
      <c r="S17" s="6"/>
      <c r="T17" s="6"/>
      <c r="U17" s="7"/>
      <c r="V17" s="29"/>
    </row>
    <row r="18" spans="2:22" ht="26.25" customHeight="1" thickTop="1" x14ac:dyDescent="0.2">
      <c r="B18" s="30"/>
      <c r="C18" s="31"/>
      <c r="D18" s="31"/>
      <c r="E18" s="31"/>
      <c r="F18" s="31"/>
      <c r="G18" s="31"/>
      <c r="H18" s="32"/>
      <c r="I18" s="32"/>
      <c r="J18" s="32"/>
      <c r="K18" s="32"/>
      <c r="L18" s="32"/>
      <c r="M18" s="32"/>
      <c r="N18" s="32"/>
      <c r="O18" s="32"/>
      <c r="P18" s="32"/>
      <c r="Q18" s="32"/>
      <c r="R18" s="33"/>
      <c r="S18" s="34" t="s">
        <v>34</v>
      </c>
      <c r="T18" s="34" t="s">
        <v>72</v>
      </c>
      <c r="U18" s="18" t="s">
        <v>73</v>
      </c>
    </row>
    <row r="19" spans="2:22" ht="26.25" customHeight="1" thickBot="1" x14ac:dyDescent="0.25">
      <c r="B19" s="35"/>
      <c r="C19" s="36"/>
      <c r="D19" s="36"/>
      <c r="E19" s="36"/>
      <c r="F19" s="36"/>
      <c r="G19" s="36"/>
      <c r="H19" s="37"/>
      <c r="I19" s="37"/>
      <c r="J19" s="37"/>
      <c r="K19" s="37"/>
      <c r="L19" s="37"/>
      <c r="M19" s="37"/>
      <c r="N19" s="37"/>
      <c r="O19" s="37"/>
      <c r="P19" s="37"/>
      <c r="Q19" s="37"/>
      <c r="R19" s="37"/>
      <c r="S19" s="38" t="s">
        <v>74</v>
      </c>
      <c r="T19" s="39" t="s">
        <v>74</v>
      </c>
      <c r="U19" s="39" t="s">
        <v>75</v>
      </c>
    </row>
    <row r="20" spans="2:22" ht="13.5" customHeight="1" thickBot="1" x14ac:dyDescent="0.25">
      <c r="B20" s="91" t="s">
        <v>76</v>
      </c>
      <c r="C20" s="92"/>
      <c r="D20" s="92"/>
      <c r="E20" s="40"/>
      <c r="F20" s="40"/>
      <c r="G20" s="40"/>
      <c r="H20" s="41"/>
      <c r="I20" s="41"/>
      <c r="J20" s="41"/>
      <c r="K20" s="41"/>
      <c r="L20" s="41"/>
      <c r="M20" s="41"/>
      <c r="N20" s="41"/>
      <c r="O20" s="41"/>
      <c r="P20" s="42"/>
      <c r="Q20" s="42"/>
      <c r="R20" s="42"/>
      <c r="S20" s="49">
        <v>12928.468403999999</v>
      </c>
      <c r="T20" s="49">
        <v>10234.394921589967</v>
      </c>
      <c r="U20" s="50">
        <f>+IF(ISERR(T20/S20*100),"N/A",ROUND(T20/S20*100,1))</f>
        <v>79.2</v>
      </c>
    </row>
    <row r="21" spans="2:22" ht="13.5" customHeight="1" thickBot="1" x14ac:dyDescent="0.25">
      <c r="B21" s="93" t="s">
        <v>77</v>
      </c>
      <c r="C21" s="94"/>
      <c r="D21" s="94"/>
      <c r="E21" s="43"/>
      <c r="F21" s="43"/>
      <c r="G21" s="43"/>
      <c r="H21" s="44"/>
      <c r="I21" s="44"/>
      <c r="J21" s="44"/>
      <c r="K21" s="44"/>
      <c r="L21" s="44"/>
      <c r="M21" s="44"/>
      <c r="N21" s="44"/>
      <c r="O21" s="44"/>
      <c r="P21" s="45"/>
      <c r="Q21" s="45"/>
      <c r="R21" s="45"/>
      <c r="S21" s="49">
        <v>10234.579903499964</v>
      </c>
      <c r="T21" s="49">
        <v>10234.394921589967</v>
      </c>
      <c r="U21" s="50">
        <f>+IF(ISERR(T21/S21*100),"N/A",ROUND(T21/S21*100,1))</f>
        <v>100</v>
      </c>
    </row>
    <row r="22" spans="2:22" ht="14.85" customHeight="1" thickTop="1" thickBot="1" x14ac:dyDescent="0.25">
      <c r="B22" s="4" t="s">
        <v>78</v>
      </c>
      <c r="C22" s="5"/>
      <c r="D22" s="5"/>
      <c r="E22" s="5"/>
      <c r="F22" s="5"/>
      <c r="G22" s="5"/>
      <c r="H22" s="6"/>
      <c r="I22" s="6"/>
      <c r="J22" s="6"/>
      <c r="K22" s="6"/>
      <c r="L22" s="6"/>
      <c r="M22" s="6"/>
      <c r="N22" s="6"/>
      <c r="O22" s="6"/>
      <c r="P22" s="6"/>
      <c r="Q22" s="6"/>
      <c r="R22" s="6"/>
      <c r="S22" s="6"/>
      <c r="T22" s="6"/>
      <c r="U22" s="7"/>
    </row>
    <row r="23" spans="2:22" ht="44.25" customHeight="1" thickTop="1" x14ac:dyDescent="0.2">
      <c r="B23" s="95" t="s">
        <v>79</v>
      </c>
      <c r="C23" s="96"/>
      <c r="D23" s="96"/>
      <c r="E23" s="96"/>
      <c r="F23" s="96"/>
      <c r="G23" s="96"/>
      <c r="H23" s="96"/>
      <c r="I23" s="96"/>
      <c r="J23" s="96"/>
      <c r="K23" s="96"/>
      <c r="L23" s="96"/>
      <c r="M23" s="96"/>
      <c r="N23" s="96"/>
      <c r="O23" s="96"/>
      <c r="P23" s="96"/>
      <c r="Q23" s="96"/>
      <c r="R23" s="96"/>
      <c r="S23" s="96"/>
      <c r="T23" s="96"/>
      <c r="U23" s="97"/>
    </row>
    <row r="24" spans="2:22" ht="54.75" customHeight="1" x14ac:dyDescent="0.2">
      <c r="B24" s="98" t="s">
        <v>129</v>
      </c>
      <c r="C24" s="99"/>
      <c r="D24" s="99"/>
      <c r="E24" s="99"/>
      <c r="F24" s="99"/>
      <c r="G24" s="99"/>
      <c r="H24" s="99"/>
      <c r="I24" s="99"/>
      <c r="J24" s="99"/>
      <c r="K24" s="99"/>
      <c r="L24" s="99"/>
      <c r="M24" s="99"/>
      <c r="N24" s="99"/>
      <c r="O24" s="99"/>
      <c r="P24" s="99"/>
      <c r="Q24" s="99"/>
      <c r="R24" s="99"/>
      <c r="S24" s="99"/>
      <c r="T24" s="99"/>
      <c r="U24" s="100"/>
    </row>
    <row r="25" spans="2:22" ht="68.25" customHeight="1" x14ac:dyDescent="0.2">
      <c r="B25" s="98" t="s">
        <v>130</v>
      </c>
      <c r="C25" s="99"/>
      <c r="D25" s="99"/>
      <c r="E25" s="99"/>
      <c r="F25" s="99"/>
      <c r="G25" s="99"/>
      <c r="H25" s="99"/>
      <c r="I25" s="99"/>
      <c r="J25" s="99"/>
      <c r="K25" s="99"/>
      <c r="L25" s="99"/>
      <c r="M25" s="99"/>
      <c r="N25" s="99"/>
      <c r="O25" s="99"/>
      <c r="P25" s="99"/>
      <c r="Q25" s="99"/>
      <c r="R25" s="99"/>
      <c r="S25" s="99"/>
      <c r="T25" s="99"/>
      <c r="U25" s="100"/>
    </row>
    <row r="26" spans="2:22" ht="68.25" customHeight="1" x14ac:dyDescent="0.2">
      <c r="B26" s="98" t="s">
        <v>131</v>
      </c>
      <c r="C26" s="99"/>
      <c r="D26" s="99"/>
      <c r="E26" s="99"/>
      <c r="F26" s="99"/>
      <c r="G26" s="99"/>
      <c r="H26" s="99"/>
      <c r="I26" s="99"/>
      <c r="J26" s="99"/>
      <c r="K26" s="99"/>
      <c r="L26" s="99"/>
      <c r="M26" s="99"/>
      <c r="N26" s="99"/>
      <c r="O26" s="99"/>
      <c r="P26" s="99"/>
      <c r="Q26" s="99"/>
      <c r="R26" s="99"/>
      <c r="S26" s="99"/>
      <c r="T26" s="99"/>
      <c r="U26" s="100"/>
    </row>
    <row r="27" spans="2:22" ht="68.25" customHeight="1" x14ac:dyDescent="0.2">
      <c r="B27" s="98" t="s">
        <v>132</v>
      </c>
      <c r="C27" s="99"/>
      <c r="D27" s="99"/>
      <c r="E27" s="99"/>
      <c r="F27" s="99"/>
      <c r="G27" s="99"/>
      <c r="H27" s="99"/>
      <c r="I27" s="99"/>
      <c r="J27" s="99"/>
      <c r="K27" s="99"/>
      <c r="L27" s="99"/>
      <c r="M27" s="99"/>
      <c r="N27" s="99"/>
      <c r="O27" s="99"/>
      <c r="P27" s="99"/>
      <c r="Q27" s="99"/>
      <c r="R27" s="99"/>
      <c r="S27" s="99"/>
      <c r="T27" s="99"/>
      <c r="U27" s="100"/>
    </row>
    <row r="28" spans="2:22" ht="68.25" customHeight="1" x14ac:dyDescent="0.2">
      <c r="B28" s="98" t="s">
        <v>133</v>
      </c>
      <c r="C28" s="99"/>
      <c r="D28" s="99"/>
      <c r="E28" s="99"/>
      <c r="F28" s="99"/>
      <c r="G28" s="99"/>
      <c r="H28" s="99"/>
      <c r="I28" s="99"/>
      <c r="J28" s="99"/>
      <c r="K28" s="99"/>
      <c r="L28" s="99"/>
      <c r="M28" s="99"/>
      <c r="N28" s="99"/>
      <c r="O28" s="99"/>
      <c r="P28" s="99"/>
      <c r="Q28" s="99"/>
      <c r="R28" s="99"/>
      <c r="S28" s="99"/>
      <c r="T28" s="99"/>
      <c r="U28" s="100"/>
    </row>
    <row r="29" spans="2:22" ht="90" customHeight="1" thickBot="1" x14ac:dyDescent="0.25">
      <c r="B29" s="88" t="s">
        <v>134</v>
      </c>
      <c r="C29" s="89"/>
      <c r="D29" s="89"/>
      <c r="E29" s="89"/>
      <c r="F29" s="89"/>
      <c r="G29" s="89"/>
      <c r="H29" s="89"/>
      <c r="I29" s="89"/>
      <c r="J29" s="89"/>
      <c r="K29" s="89"/>
      <c r="L29" s="89"/>
      <c r="M29" s="89"/>
      <c r="N29" s="89"/>
      <c r="O29" s="89"/>
      <c r="P29" s="89"/>
      <c r="Q29" s="89"/>
      <c r="R29" s="89"/>
      <c r="S29" s="89"/>
      <c r="T29" s="89"/>
      <c r="U29" s="90"/>
    </row>
  </sheetData>
  <mergeCells count="48">
    <mergeCell ref="B29:U29"/>
    <mergeCell ref="C16:H16"/>
    <mergeCell ref="I16:K16"/>
    <mergeCell ref="L16:O16"/>
    <mergeCell ref="B20:D20"/>
    <mergeCell ref="B21:D21"/>
    <mergeCell ref="B23:U23"/>
    <mergeCell ref="B24:U24"/>
    <mergeCell ref="B25:U25"/>
    <mergeCell ref="B26:U26"/>
    <mergeCell ref="B27:U27"/>
    <mergeCell ref="B28:U28"/>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8"/>
  <sheetViews>
    <sheetView view="pageBreakPreview" topLeftCell="L19" zoomScale="80" zoomScaleNormal="80" zoomScaleSheetLayoutView="80" workbookViewId="0">
      <selection activeCell="S20" sqref="B20:U21"/>
    </sheetView>
  </sheetViews>
  <sheetFormatPr baseColWidth="10" defaultColWidth="10" defaultRowHeight="12.75" x14ac:dyDescent="0.2"/>
  <cols>
    <col min="1" max="1" width="3.5" style="1" customWidth="1"/>
    <col min="2" max="2" width="14.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3" t="s">
        <v>0</v>
      </c>
      <c r="C1" s="53"/>
      <c r="D1" s="53"/>
      <c r="E1" s="53"/>
      <c r="F1" s="53"/>
      <c r="G1" s="53"/>
      <c r="H1" s="53"/>
      <c r="I1" s="53"/>
      <c r="J1" s="53"/>
      <c r="K1" s="53"/>
      <c r="L1" s="53"/>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135</v>
      </c>
      <c r="D4" s="60" t="s">
        <v>136</v>
      </c>
      <c r="E4" s="60"/>
      <c r="F4" s="60"/>
      <c r="G4" s="60"/>
      <c r="H4" s="60"/>
      <c r="I4" s="10"/>
      <c r="J4" s="11" t="s">
        <v>9</v>
      </c>
      <c r="K4" s="12" t="s">
        <v>10</v>
      </c>
      <c r="L4" s="61" t="s">
        <v>11</v>
      </c>
      <c r="M4" s="61"/>
      <c r="N4" s="61"/>
      <c r="O4" s="61"/>
      <c r="P4" s="11" t="s">
        <v>12</v>
      </c>
      <c r="Q4" s="61" t="s">
        <v>137</v>
      </c>
      <c r="R4" s="61"/>
      <c r="S4" s="11" t="s">
        <v>14</v>
      </c>
      <c r="T4" s="61"/>
      <c r="U4" s="62"/>
    </row>
    <row r="5" spans="1:21" ht="15.75" customHeight="1" x14ac:dyDescent="0.2">
      <c r="B5" s="57" t="s">
        <v>16</v>
      </c>
      <c r="C5" s="58"/>
      <c r="D5" s="58"/>
      <c r="E5" s="58"/>
      <c r="F5" s="58"/>
      <c r="G5" s="58"/>
      <c r="H5" s="58"/>
      <c r="I5" s="58"/>
      <c r="J5" s="58"/>
      <c r="K5" s="58"/>
      <c r="L5" s="58"/>
      <c r="M5" s="58"/>
      <c r="N5" s="58"/>
      <c r="O5" s="58"/>
      <c r="P5" s="58"/>
      <c r="Q5" s="58"/>
      <c r="R5" s="58"/>
      <c r="S5" s="58"/>
      <c r="T5" s="58"/>
      <c r="U5" s="59"/>
    </row>
    <row r="6" spans="1:21" ht="37.5" customHeight="1" thickBot="1" x14ac:dyDescent="0.25">
      <c r="B6" s="13" t="s">
        <v>17</v>
      </c>
      <c r="C6" s="63" t="s">
        <v>18</v>
      </c>
      <c r="D6" s="63"/>
      <c r="E6" s="63"/>
      <c r="F6" s="63"/>
      <c r="G6" s="63"/>
      <c r="H6" s="14"/>
      <c r="I6" s="14"/>
      <c r="J6" s="14" t="s">
        <v>19</v>
      </c>
      <c r="K6" s="63" t="s">
        <v>20</v>
      </c>
      <c r="L6" s="63"/>
      <c r="M6" s="63"/>
      <c r="N6" s="15"/>
      <c r="O6" s="16" t="s">
        <v>21</v>
      </c>
      <c r="P6" s="63" t="s">
        <v>22</v>
      </c>
      <c r="Q6" s="63"/>
      <c r="R6" s="17"/>
      <c r="S6" s="16" t="s">
        <v>23</v>
      </c>
      <c r="T6" s="63" t="s">
        <v>24</v>
      </c>
      <c r="U6" s="64"/>
    </row>
    <row r="7" spans="1:21" ht="14.25" customHeight="1" thickTop="1" thickBot="1" x14ac:dyDescent="0.25">
      <c r="B7" s="4" t="s">
        <v>25</v>
      </c>
      <c r="C7" s="5"/>
      <c r="D7" s="5"/>
      <c r="E7" s="5"/>
      <c r="F7" s="5"/>
      <c r="G7" s="5"/>
      <c r="H7" s="6"/>
      <c r="I7" s="6"/>
      <c r="J7" s="6"/>
      <c r="K7" s="6"/>
      <c r="L7" s="6"/>
      <c r="M7" s="6"/>
      <c r="N7" s="6"/>
      <c r="O7" s="6"/>
      <c r="P7" s="6"/>
      <c r="Q7" s="6"/>
      <c r="R7" s="6"/>
      <c r="S7" s="6"/>
      <c r="T7" s="6"/>
      <c r="U7" s="7"/>
    </row>
    <row r="8" spans="1:21" ht="16.5" customHeight="1" thickTop="1" x14ac:dyDescent="0.2">
      <c r="B8" s="65" t="s">
        <v>26</v>
      </c>
      <c r="C8" s="68" t="s">
        <v>27</v>
      </c>
      <c r="D8" s="68"/>
      <c r="E8" s="68"/>
      <c r="F8" s="68"/>
      <c r="G8" s="68"/>
      <c r="H8" s="69"/>
      <c r="I8" s="74" t="s">
        <v>28</v>
      </c>
      <c r="J8" s="75"/>
      <c r="K8" s="75"/>
      <c r="L8" s="75"/>
      <c r="M8" s="75"/>
      <c r="N8" s="75"/>
      <c r="O8" s="75"/>
      <c r="P8" s="75"/>
      <c r="Q8" s="75"/>
      <c r="R8" s="75"/>
      <c r="S8" s="76"/>
      <c r="T8" s="77" t="s">
        <v>29</v>
      </c>
      <c r="U8" s="78"/>
    </row>
    <row r="9" spans="1:21" ht="19.5" customHeight="1" x14ac:dyDescent="0.2">
      <c r="B9" s="66"/>
      <c r="C9" s="70"/>
      <c r="D9" s="70"/>
      <c r="E9" s="70"/>
      <c r="F9" s="70"/>
      <c r="G9" s="70"/>
      <c r="H9" s="71"/>
      <c r="I9" s="79" t="s">
        <v>30</v>
      </c>
      <c r="J9" s="68"/>
      <c r="K9" s="68"/>
      <c r="L9" s="68" t="s">
        <v>31</v>
      </c>
      <c r="M9" s="68"/>
      <c r="N9" s="68"/>
      <c r="O9" s="68"/>
      <c r="P9" s="68" t="s">
        <v>32</v>
      </c>
      <c r="Q9" s="68" t="s">
        <v>33</v>
      </c>
      <c r="R9" s="82" t="s">
        <v>34</v>
      </c>
      <c r="S9" s="83"/>
      <c r="T9" s="68" t="s">
        <v>35</v>
      </c>
      <c r="U9" s="84" t="s">
        <v>36</v>
      </c>
    </row>
    <row r="10" spans="1:21" ht="26.25" customHeight="1" thickBot="1" x14ac:dyDescent="0.25">
      <c r="B10" s="67"/>
      <c r="C10" s="72"/>
      <c r="D10" s="72"/>
      <c r="E10" s="72"/>
      <c r="F10" s="72"/>
      <c r="G10" s="72"/>
      <c r="H10" s="73"/>
      <c r="I10" s="80"/>
      <c r="J10" s="81"/>
      <c r="K10" s="81"/>
      <c r="L10" s="81"/>
      <c r="M10" s="81"/>
      <c r="N10" s="81"/>
      <c r="O10" s="81"/>
      <c r="P10" s="81"/>
      <c r="Q10" s="81"/>
      <c r="R10" s="19" t="s">
        <v>37</v>
      </c>
      <c r="S10" s="20" t="s">
        <v>38</v>
      </c>
      <c r="T10" s="81"/>
      <c r="U10" s="85"/>
    </row>
    <row r="11" spans="1:21" ht="102.75" customHeight="1" thickTop="1" thickBot="1" x14ac:dyDescent="0.25">
      <c r="A11" s="21"/>
      <c r="B11" s="22" t="s">
        <v>39</v>
      </c>
      <c r="C11" s="86" t="s">
        <v>138</v>
      </c>
      <c r="D11" s="86"/>
      <c r="E11" s="86"/>
      <c r="F11" s="86"/>
      <c r="G11" s="86"/>
      <c r="H11" s="86"/>
      <c r="I11" s="86" t="s">
        <v>139</v>
      </c>
      <c r="J11" s="86"/>
      <c r="K11" s="86"/>
      <c r="L11" s="86" t="s">
        <v>140</v>
      </c>
      <c r="M11" s="86"/>
      <c r="N11" s="86"/>
      <c r="O11" s="86"/>
      <c r="P11" s="23" t="s">
        <v>43</v>
      </c>
      <c r="Q11" s="23" t="s">
        <v>141</v>
      </c>
      <c r="R11" s="23">
        <v>81</v>
      </c>
      <c r="S11" s="23">
        <v>81</v>
      </c>
      <c r="T11" s="23">
        <v>82</v>
      </c>
      <c r="U11" s="48">
        <f>101.23</f>
        <v>101.23</v>
      </c>
    </row>
    <row r="12" spans="1:21" ht="117" customHeight="1" thickTop="1" thickBot="1" x14ac:dyDescent="0.25">
      <c r="A12" s="21"/>
      <c r="B12" s="22" t="s">
        <v>45</v>
      </c>
      <c r="C12" s="86" t="s">
        <v>142</v>
      </c>
      <c r="D12" s="86"/>
      <c r="E12" s="86"/>
      <c r="F12" s="86"/>
      <c r="G12" s="86"/>
      <c r="H12" s="86"/>
      <c r="I12" s="86" t="s">
        <v>143</v>
      </c>
      <c r="J12" s="86"/>
      <c r="K12" s="86"/>
      <c r="L12" s="86" t="s">
        <v>144</v>
      </c>
      <c r="M12" s="86"/>
      <c r="N12" s="86"/>
      <c r="O12" s="86"/>
      <c r="P12" s="23" t="s">
        <v>43</v>
      </c>
      <c r="Q12" s="23" t="s">
        <v>49</v>
      </c>
      <c r="R12" s="23">
        <v>5.0999999999999996</v>
      </c>
      <c r="S12" s="23">
        <v>5.0999999999999996</v>
      </c>
      <c r="T12" s="23">
        <v>3.86</v>
      </c>
      <c r="U12" s="48">
        <f>75.68</f>
        <v>75.680000000000007</v>
      </c>
    </row>
    <row r="13" spans="1:21" ht="75" customHeight="1" thickTop="1" x14ac:dyDescent="0.2">
      <c r="A13" s="21"/>
      <c r="B13" s="22" t="s">
        <v>50</v>
      </c>
      <c r="C13" s="86" t="s">
        <v>145</v>
      </c>
      <c r="D13" s="86"/>
      <c r="E13" s="86"/>
      <c r="F13" s="86"/>
      <c r="G13" s="86"/>
      <c r="H13" s="86"/>
      <c r="I13" s="86" t="s">
        <v>146</v>
      </c>
      <c r="J13" s="86"/>
      <c r="K13" s="86"/>
      <c r="L13" s="86" t="s">
        <v>147</v>
      </c>
      <c r="M13" s="86"/>
      <c r="N13" s="86"/>
      <c r="O13" s="86"/>
      <c r="P13" s="23" t="s">
        <v>43</v>
      </c>
      <c r="Q13" s="23" t="s">
        <v>148</v>
      </c>
      <c r="R13" s="23">
        <v>100</v>
      </c>
      <c r="S13" s="23">
        <v>100</v>
      </c>
      <c r="T13" s="23">
        <v>108.24</v>
      </c>
      <c r="U13" s="48">
        <f>108.24</f>
        <v>108.24</v>
      </c>
    </row>
    <row r="14" spans="1:21" ht="75" customHeight="1" x14ac:dyDescent="0.2">
      <c r="A14" s="21"/>
      <c r="B14" s="25" t="s">
        <v>61</v>
      </c>
      <c r="C14" s="87" t="s">
        <v>61</v>
      </c>
      <c r="D14" s="87"/>
      <c r="E14" s="87"/>
      <c r="F14" s="87"/>
      <c r="G14" s="87"/>
      <c r="H14" s="87"/>
      <c r="I14" s="87" t="s">
        <v>149</v>
      </c>
      <c r="J14" s="87"/>
      <c r="K14" s="87"/>
      <c r="L14" s="87" t="s">
        <v>150</v>
      </c>
      <c r="M14" s="87"/>
      <c r="N14" s="87"/>
      <c r="O14" s="87"/>
      <c r="P14" s="26" t="s">
        <v>43</v>
      </c>
      <c r="Q14" s="26" t="s">
        <v>148</v>
      </c>
      <c r="R14" s="26">
        <v>100</v>
      </c>
      <c r="S14" s="26">
        <v>100</v>
      </c>
      <c r="T14" s="26">
        <v>92.5</v>
      </c>
      <c r="U14" s="28">
        <f>92.5</f>
        <v>92.5</v>
      </c>
    </row>
    <row r="15" spans="1:21" ht="75" customHeight="1" x14ac:dyDescent="0.2">
      <c r="A15" s="21"/>
      <c r="B15" s="25" t="s">
        <v>61</v>
      </c>
      <c r="C15" s="87" t="s">
        <v>61</v>
      </c>
      <c r="D15" s="87"/>
      <c r="E15" s="87"/>
      <c r="F15" s="87"/>
      <c r="G15" s="87"/>
      <c r="H15" s="87"/>
      <c r="I15" s="87" t="s">
        <v>151</v>
      </c>
      <c r="J15" s="87"/>
      <c r="K15" s="87"/>
      <c r="L15" s="87" t="s">
        <v>152</v>
      </c>
      <c r="M15" s="87"/>
      <c r="N15" s="87"/>
      <c r="O15" s="87"/>
      <c r="P15" s="26" t="s">
        <v>43</v>
      </c>
      <c r="Q15" s="26" t="s">
        <v>148</v>
      </c>
      <c r="R15" s="26">
        <v>100</v>
      </c>
      <c r="S15" s="26">
        <v>100</v>
      </c>
      <c r="T15" s="26">
        <v>251.48</v>
      </c>
      <c r="U15" s="28">
        <f>251.48</f>
        <v>251.48</v>
      </c>
    </row>
    <row r="16" spans="1:21" ht="75" customHeight="1" x14ac:dyDescent="0.2">
      <c r="A16" s="21"/>
      <c r="B16" s="25" t="s">
        <v>61</v>
      </c>
      <c r="C16" s="87" t="s">
        <v>61</v>
      </c>
      <c r="D16" s="87"/>
      <c r="E16" s="87"/>
      <c r="F16" s="87"/>
      <c r="G16" s="87"/>
      <c r="H16" s="87"/>
      <c r="I16" s="87" t="s">
        <v>153</v>
      </c>
      <c r="J16" s="87"/>
      <c r="K16" s="87"/>
      <c r="L16" s="87" t="s">
        <v>154</v>
      </c>
      <c r="M16" s="87"/>
      <c r="N16" s="87"/>
      <c r="O16" s="87"/>
      <c r="P16" s="26" t="s">
        <v>43</v>
      </c>
      <c r="Q16" s="26" t="s">
        <v>148</v>
      </c>
      <c r="R16" s="26">
        <v>100</v>
      </c>
      <c r="S16" s="26">
        <v>100</v>
      </c>
      <c r="T16" s="26">
        <v>99.85</v>
      </c>
      <c r="U16" s="28">
        <f>99.85</f>
        <v>99.85</v>
      </c>
    </row>
    <row r="17" spans="1:22" ht="75" customHeight="1" thickBot="1" x14ac:dyDescent="0.25">
      <c r="A17" s="21"/>
      <c r="B17" s="25" t="s">
        <v>61</v>
      </c>
      <c r="C17" s="87" t="s">
        <v>61</v>
      </c>
      <c r="D17" s="87"/>
      <c r="E17" s="87"/>
      <c r="F17" s="87"/>
      <c r="G17" s="87"/>
      <c r="H17" s="87"/>
      <c r="I17" s="87" t="s">
        <v>155</v>
      </c>
      <c r="J17" s="87"/>
      <c r="K17" s="87"/>
      <c r="L17" s="87" t="s">
        <v>156</v>
      </c>
      <c r="M17" s="87"/>
      <c r="N17" s="87"/>
      <c r="O17" s="87"/>
      <c r="P17" s="26" t="s">
        <v>43</v>
      </c>
      <c r="Q17" s="26" t="s">
        <v>148</v>
      </c>
      <c r="R17" s="26">
        <v>100</v>
      </c>
      <c r="S17" s="26">
        <v>100</v>
      </c>
      <c r="T17" s="26">
        <v>97.77</v>
      </c>
      <c r="U17" s="28">
        <f>97.77</f>
        <v>97.77</v>
      </c>
    </row>
    <row r="18" spans="1:22" ht="182.25" customHeight="1" thickTop="1" x14ac:dyDescent="0.2">
      <c r="A18" s="21"/>
      <c r="B18" s="22" t="s">
        <v>55</v>
      </c>
      <c r="C18" s="86" t="s">
        <v>157</v>
      </c>
      <c r="D18" s="86"/>
      <c r="E18" s="86"/>
      <c r="F18" s="86"/>
      <c r="G18" s="86"/>
      <c r="H18" s="86"/>
      <c r="I18" s="86" t="s">
        <v>158</v>
      </c>
      <c r="J18" s="86"/>
      <c r="K18" s="86"/>
      <c r="L18" s="86" t="s">
        <v>159</v>
      </c>
      <c r="M18" s="86"/>
      <c r="N18" s="86"/>
      <c r="O18" s="86"/>
      <c r="P18" s="23" t="s">
        <v>43</v>
      </c>
      <c r="Q18" s="23" t="s">
        <v>65</v>
      </c>
      <c r="R18" s="23">
        <v>100</v>
      </c>
      <c r="S18" s="23">
        <v>100</v>
      </c>
      <c r="T18" s="23">
        <v>100</v>
      </c>
      <c r="U18" s="48">
        <f>100</f>
        <v>100</v>
      </c>
    </row>
    <row r="19" spans="1:22" ht="75" customHeight="1" x14ac:dyDescent="0.2">
      <c r="A19" s="21"/>
      <c r="B19" s="25" t="s">
        <v>61</v>
      </c>
      <c r="C19" s="87" t="s">
        <v>61</v>
      </c>
      <c r="D19" s="87"/>
      <c r="E19" s="87"/>
      <c r="F19" s="87"/>
      <c r="G19" s="87"/>
      <c r="H19" s="87"/>
      <c r="I19" s="87" t="s">
        <v>160</v>
      </c>
      <c r="J19" s="87"/>
      <c r="K19" s="87"/>
      <c r="L19" s="87" t="s">
        <v>161</v>
      </c>
      <c r="M19" s="87"/>
      <c r="N19" s="87"/>
      <c r="O19" s="87"/>
      <c r="P19" s="26" t="s">
        <v>43</v>
      </c>
      <c r="Q19" s="26" t="s">
        <v>65</v>
      </c>
      <c r="R19" s="26">
        <v>100</v>
      </c>
      <c r="S19" s="26">
        <v>100</v>
      </c>
      <c r="T19" s="26">
        <v>100</v>
      </c>
      <c r="U19" s="28">
        <f>100</f>
        <v>100</v>
      </c>
    </row>
    <row r="20" spans="1:22" ht="75" customHeight="1" thickBot="1" x14ac:dyDescent="0.25">
      <c r="A20" s="21"/>
      <c r="B20" s="25" t="s">
        <v>61</v>
      </c>
      <c r="C20" s="87" t="s">
        <v>61</v>
      </c>
      <c r="D20" s="87"/>
      <c r="E20" s="87"/>
      <c r="F20" s="87"/>
      <c r="G20" s="87"/>
      <c r="H20" s="87"/>
      <c r="I20" s="87" t="s">
        <v>162</v>
      </c>
      <c r="J20" s="87"/>
      <c r="K20" s="87"/>
      <c r="L20" s="87" t="s">
        <v>163</v>
      </c>
      <c r="M20" s="87"/>
      <c r="N20" s="87"/>
      <c r="O20" s="87"/>
      <c r="P20" s="26" t="s">
        <v>43</v>
      </c>
      <c r="Q20" s="26" t="s">
        <v>65</v>
      </c>
      <c r="R20" s="26">
        <v>100</v>
      </c>
      <c r="S20" s="26">
        <v>100</v>
      </c>
      <c r="T20" s="26">
        <v>100</v>
      </c>
      <c r="U20" s="28">
        <f>100</f>
        <v>100</v>
      </c>
    </row>
    <row r="21" spans="1:22" ht="14.25" customHeight="1" thickTop="1" thickBot="1" x14ac:dyDescent="0.25">
      <c r="B21" s="4" t="s">
        <v>71</v>
      </c>
      <c r="C21" s="5"/>
      <c r="D21" s="5"/>
      <c r="E21" s="5"/>
      <c r="F21" s="5"/>
      <c r="G21" s="5"/>
      <c r="H21" s="6"/>
      <c r="I21" s="6"/>
      <c r="J21" s="6"/>
      <c r="K21" s="6"/>
      <c r="L21" s="6"/>
      <c r="M21" s="6"/>
      <c r="N21" s="6"/>
      <c r="O21" s="6"/>
      <c r="P21" s="6"/>
      <c r="Q21" s="6"/>
      <c r="R21" s="6"/>
      <c r="S21" s="6"/>
      <c r="T21" s="6"/>
      <c r="U21" s="7"/>
      <c r="V21" s="29"/>
    </row>
    <row r="22" spans="1:22" ht="26.25" customHeight="1" thickTop="1" x14ac:dyDescent="0.2">
      <c r="B22" s="30"/>
      <c r="C22" s="31"/>
      <c r="D22" s="31"/>
      <c r="E22" s="31"/>
      <c r="F22" s="31"/>
      <c r="G22" s="31"/>
      <c r="H22" s="32"/>
      <c r="I22" s="32"/>
      <c r="J22" s="32"/>
      <c r="K22" s="32"/>
      <c r="L22" s="32"/>
      <c r="M22" s="32"/>
      <c r="N22" s="32"/>
      <c r="O22" s="32"/>
      <c r="P22" s="32"/>
      <c r="Q22" s="32"/>
      <c r="R22" s="33"/>
      <c r="S22" s="34" t="s">
        <v>34</v>
      </c>
      <c r="T22" s="34" t="s">
        <v>72</v>
      </c>
      <c r="U22" s="18" t="s">
        <v>73</v>
      </c>
    </row>
    <row r="23" spans="1:22" ht="26.25" customHeight="1" thickBot="1" x14ac:dyDescent="0.25">
      <c r="B23" s="35"/>
      <c r="C23" s="36"/>
      <c r="D23" s="36"/>
      <c r="E23" s="36"/>
      <c r="F23" s="36"/>
      <c r="G23" s="36"/>
      <c r="H23" s="37"/>
      <c r="I23" s="37"/>
      <c r="J23" s="37"/>
      <c r="K23" s="37"/>
      <c r="L23" s="37"/>
      <c r="M23" s="37"/>
      <c r="N23" s="37"/>
      <c r="O23" s="37"/>
      <c r="P23" s="37"/>
      <c r="Q23" s="37"/>
      <c r="R23" s="37"/>
      <c r="S23" s="38" t="s">
        <v>74</v>
      </c>
      <c r="T23" s="39" t="s">
        <v>74</v>
      </c>
      <c r="U23" s="39" t="s">
        <v>75</v>
      </c>
    </row>
    <row r="24" spans="1:22" ht="13.5" customHeight="1" thickBot="1" x14ac:dyDescent="0.25">
      <c r="B24" s="91" t="s">
        <v>76</v>
      </c>
      <c r="C24" s="92"/>
      <c r="D24" s="92"/>
      <c r="E24" s="40"/>
      <c r="F24" s="40"/>
      <c r="G24" s="40"/>
      <c r="H24" s="41"/>
      <c r="I24" s="41"/>
      <c r="J24" s="41"/>
      <c r="K24" s="41"/>
      <c r="L24" s="41"/>
      <c r="M24" s="41"/>
      <c r="N24" s="41"/>
      <c r="O24" s="41"/>
      <c r="P24" s="42"/>
      <c r="Q24" s="42"/>
      <c r="R24" s="42"/>
      <c r="S24" s="49">
        <v>12961.790589</v>
      </c>
      <c r="T24" s="49">
        <v>14849.489329429996</v>
      </c>
      <c r="U24" s="50">
        <f>+IF(ISERR(T24/S24*100),"N/A",ROUND(T24/S24*100,1))</f>
        <v>114.6</v>
      </c>
    </row>
    <row r="25" spans="1:22" ht="13.5" customHeight="1" thickBot="1" x14ac:dyDescent="0.25">
      <c r="B25" s="93" t="s">
        <v>77</v>
      </c>
      <c r="C25" s="94"/>
      <c r="D25" s="94"/>
      <c r="E25" s="43"/>
      <c r="F25" s="43"/>
      <c r="G25" s="43"/>
      <c r="H25" s="44"/>
      <c r="I25" s="44"/>
      <c r="J25" s="44"/>
      <c r="K25" s="44"/>
      <c r="L25" s="44"/>
      <c r="M25" s="44"/>
      <c r="N25" s="44"/>
      <c r="O25" s="44"/>
      <c r="P25" s="45"/>
      <c r="Q25" s="45"/>
      <c r="R25" s="45"/>
      <c r="S25" s="49">
        <v>14850.764152959997</v>
      </c>
      <c r="T25" s="49">
        <v>14849.489329429996</v>
      </c>
      <c r="U25" s="50">
        <f>+IF(ISERR(T25/S25*100),"N/A",ROUND(T25/S25*100,1))</f>
        <v>100</v>
      </c>
    </row>
    <row r="26" spans="1:22" ht="14.85" customHeight="1" thickTop="1" thickBot="1" x14ac:dyDescent="0.25">
      <c r="B26" s="4" t="s">
        <v>78</v>
      </c>
      <c r="C26" s="5"/>
      <c r="D26" s="5"/>
      <c r="E26" s="5"/>
      <c r="F26" s="5"/>
      <c r="G26" s="5"/>
      <c r="H26" s="6"/>
      <c r="I26" s="6"/>
      <c r="J26" s="6"/>
      <c r="K26" s="6"/>
      <c r="L26" s="6"/>
      <c r="M26" s="6"/>
      <c r="N26" s="6"/>
      <c r="O26" s="6"/>
      <c r="P26" s="6"/>
      <c r="Q26" s="6"/>
      <c r="R26" s="6"/>
      <c r="S26" s="6"/>
      <c r="T26" s="6"/>
      <c r="U26" s="7"/>
    </row>
    <row r="27" spans="1:22" ht="44.25" customHeight="1" thickTop="1" x14ac:dyDescent="0.2">
      <c r="B27" s="95" t="s">
        <v>79</v>
      </c>
      <c r="C27" s="96"/>
      <c r="D27" s="96"/>
      <c r="E27" s="96"/>
      <c r="F27" s="96"/>
      <c r="G27" s="96"/>
      <c r="H27" s="96"/>
      <c r="I27" s="96"/>
      <c r="J27" s="96"/>
      <c r="K27" s="96"/>
      <c r="L27" s="96"/>
      <c r="M27" s="96"/>
      <c r="N27" s="96"/>
      <c r="O27" s="96"/>
      <c r="P27" s="96"/>
      <c r="Q27" s="96"/>
      <c r="R27" s="96"/>
      <c r="S27" s="96"/>
      <c r="T27" s="96"/>
      <c r="U27" s="97"/>
    </row>
    <row r="28" spans="1:22" ht="126.75" customHeight="1" x14ac:dyDescent="0.2">
      <c r="B28" s="98" t="s">
        <v>164</v>
      </c>
      <c r="C28" s="99"/>
      <c r="D28" s="99"/>
      <c r="E28" s="99"/>
      <c r="F28" s="99"/>
      <c r="G28" s="99"/>
      <c r="H28" s="99"/>
      <c r="I28" s="99"/>
      <c r="J28" s="99"/>
      <c r="K28" s="99"/>
      <c r="L28" s="99"/>
      <c r="M28" s="99"/>
      <c r="N28" s="99"/>
      <c r="O28" s="99"/>
      <c r="P28" s="99"/>
      <c r="Q28" s="99"/>
      <c r="R28" s="99"/>
      <c r="S28" s="99"/>
      <c r="T28" s="99"/>
      <c r="U28" s="100"/>
    </row>
    <row r="29" spans="1:22" ht="142.69999999999999" customHeight="1" x14ac:dyDescent="0.2">
      <c r="B29" s="98" t="s">
        <v>165</v>
      </c>
      <c r="C29" s="99"/>
      <c r="D29" s="99"/>
      <c r="E29" s="99"/>
      <c r="F29" s="99"/>
      <c r="G29" s="99"/>
      <c r="H29" s="99"/>
      <c r="I29" s="99"/>
      <c r="J29" s="99"/>
      <c r="K29" s="99"/>
      <c r="L29" s="99"/>
      <c r="M29" s="99"/>
      <c r="N29" s="99"/>
      <c r="O29" s="99"/>
      <c r="P29" s="99"/>
      <c r="Q29" s="99"/>
      <c r="R29" s="99"/>
      <c r="S29" s="99"/>
      <c r="T29" s="99"/>
      <c r="U29" s="100"/>
    </row>
    <row r="30" spans="1:22" ht="75.2" customHeight="1" x14ac:dyDescent="0.2">
      <c r="B30" s="98" t="s">
        <v>166</v>
      </c>
      <c r="C30" s="99"/>
      <c r="D30" s="99"/>
      <c r="E30" s="99"/>
      <c r="F30" s="99"/>
      <c r="G30" s="99"/>
      <c r="H30" s="99"/>
      <c r="I30" s="99"/>
      <c r="J30" s="99"/>
      <c r="K30" s="99"/>
      <c r="L30" s="99"/>
      <c r="M30" s="99"/>
      <c r="N30" s="99"/>
      <c r="O30" s="99"/>
      <c r="P30" s="99"/>
      <c r="Q30" s="99"/>
      <c r="R30" s="99"/>
      <c r="S30" s="99"/>
      <c r="T30" s="99"/>
      <c r="U30" s="100"/>
    </row>
    <row r="31" spans="1:22" ht="93" customHeight="1" x14ac:dyDescent="0.2">
      <c r="B31" s="98" t="s">
        <v>167</v>
      </c>
      <c r="C31" s="99"/>
      <c r="D31" s="99"/>
      <c r="E31" s="99"/>
      <c r="F31" s="99"/>
      <c r="G31" s="99"/>
      <c r="H31" s="99"/>
      <c r="I31" s="99"/>
      <c r="J31" s="99"/>
      <c r="K31" s="99"/>
      <c r="L31" s="99"/>
      <c r="M31" s="99"/>
      <c r="N31" s="99"/>
      <c r="O31" s="99"/>
      <c r="P31" s="99"/>
      <c r="Q31" s="99"/>
      <c r="R31" s="99"/>
      <c r="S31" s="99"/>
      <c r="T31" s="99"/>
      <c r="U31" s="100"/>
    </row>
    <row r="32" spans="1:22" ht="94.5" customHeight="1" x14ac:dyDescent="0.2">
      <c r="B32" s="98" t="s">
        <v>168</v>
      </c>
      <c r="C32" s="99"/>
      <c r="D32" s="99"/>
      <c r="E32" s="99"/>
      <c r="F32" s="99"/>
      <c r="G32" s="99"/>
      <c r="H32" s="99"/>
      <c r="I32" s="99"/>
      <c r="J32" s="99"/>
      <c r="K32" s="99"/>
      <c r="L32" s="99"/>
      <c r="M32" s="99"/>
      <c r="N32" s="99"/>
      <c r="O32" s="99"/>
      <c r="P32" s="99"/>
      <c r="Q32" s="99"/>
      <c r="R32" s="99"/>
      <c r="S32" s="99"/>
      <c r="T32" s="99"/>
      <c r="U32" s="100"/>
    </row>
    <row r="33" spans="2:21" ht="75.75" customHeight="1" x14ac:dyDescent="0.2">
      <c r="B33" s="98" t="s">
        <v>169</v>
      </c>
      <c r="C33" s="99"/>
      <c r="D33" s="99"/>
      <c r="E33" s="99"/>
      <c r="F33" s="99"/>
      <c r="G33" s="99"/>
      <c r="H33" s="99"/>
      <c r="I33" s="99"/>
      <c r="J33" s="99"/>
      <c r="K33" s="99"/>
      <c r="L33" s="99"/>
      <c r="M33" s="99"/>
      <c r="N33" s="99"/>
      <c r="O33" s="99"/>
      <c r="P33" s="99"/>
      <c r="Q33" s="99"/>
      <c r="R33" s="99"/>
      <c r="S33" s="99"/>
      <c r="T33" s="99"/>
      <c r="U33" s="100"/>
    </row>
    <row r="34" spans="2:21" ht="74.25" customHeight="1" x14ac:dyDescent="0.2">
      <c r="B34" s="98" t="s">
        <v>170</v>
      </c>
      <c r="C34" s="99"/>
      <c r="D34" s="99"/>
      <c r="E34" s="99"/>
      <c r="F34" s="99"/>
      <c r="G34" s="99"/>
      <c r="H34" s="99"/>
      <c r="I34" s="99"/>
      <c r="J34" s="99"/>
      <c r="K34" s="99"/>
      <c r="L34" s="99"/>
      <c r="M34" s="99"/>
      <c r="N34" s="99"/>
      <c r="O34" s="99"/>
      <c r="P34" s="99"/>
      <c r="Q34" s="99"/>
      <c r="R34" s="99"/>
      <c r="S34" s="99"/>
      <c r="T34" s="99"/>
      <c r="U34" s="100"/>
    </row>
    <row r="35" spans="2:21" ht="46.5" customHeight="1" x14ac:dyDescent="0.2">
      <c r="B35" s="98" t="s">
        <v>171</v>
      </c>
      <c r="C35" s="99"/>
      <c r="D35" s="99"/>
      <c r="E35" s="99"/>
      <c r="F35" s="99"/>
      <c r="G35" s="99"/>
      <c r="H35" s="99"/>
      <c r="I35" s="99"/>
      <c r="J35" s="99"/>
      <c r="K35" s="99"/>
      <c r="L35" s="99"/>
      <c r="M35" s="99"/>
      <c r="N35" s="99"/>
      <c r="O35" s="99"/>
      <c r="P35" s="99"/>
      <c r="Q35" s="99"/>
      <c r="R35" s="99"/>
      <c r="S35" s="99"/>
      <c r="T35" s="99"/>
      <c r="U35" s="100"/>
    </row>
    <row r="36" spans="2:21" ht="37.5" customHeight="1" x14ac:dyDescent="0.2">
      <c r="B36" s="98" t="s">
        <v>172</v>
      </c>
      <c r="C36" s="99"/>
      <c r="D36" s="99"/>
      <c r="E36" s="99"/>
      <c r="F36" s="99"/>
      <c r="G36" s="99"/>
      <c r="H36" s="99"/>
      <c r="I36" s="99"/>
      <c r="J36" s="99"/>
      <c r="K36" s="99"/>
      <c r="L36" s="99"/>
      <c r="M36" s="99"/>
      <c r="N36" s="99"/>
      <c r="O36" s="99"/>
      <c r="P36" s="99"/>
      <c r="Q36" s="99"/>
      <c r="R36" s="99"/>
      <c r="S36" s="99"/>
      <c r="T36" s="99"/>
      <c r="U36" s="100"/>
    </row>
    <row r="37" spans="2:21" ht="38.25" customHeight="1" thickBot="1" x14ac:dyDescent="0.25">
      <c r="B37" s="88" t="s">
        <v>173</v>
      </c>
      <c r="C37" s="89"/>
      <c r="D37" s="89"/>
      <c r="E37" s="89"/>
      <c r="F37" s="89"/>
      <c r="G37" s="89"/>
      <c r="H37" s="89"/>
      <c r="I37" s="89"/>
      <c r="J37" s="89"/>
      <c r="K37" s="89"/>
      <c r="L37" s="89"/>
      <c r="M37" s="89"/>
      <c r="N37" s="89"/>
      <c r="O37" s="89"/>
      <c r="P37" s="89"/>
      <c r="Q37" s="89"/>
      <c r="R37" s="89"/>
      <c r="S37" s="89"/>
      <c r="T37" s="89"/>
      <c r="U37" s="90"/>
    </row>
    <row r="38" spans="2:21" ht="53.25" customHeight="1" x14ac:dyDescent="0.2"/>
  </sheetData>
  <mergeCells count="64">
    <mergeCell ref="B34:U34"/>
    <mergeCell ref="B35:U35"/>
    <mergeCell ref="B36:U36"/>
    <mergeCell ref="B37:U37"/>
    <mergeCell ref="B28:U28"/>
    <mergeCell ref="B29:U29"/>
    <mergeCell ref="B30:U30"/>
    <mergeCell ref="B31:U31"/>
    <mergeCell ref="B32:U32"/>
    <mergeCell ref="B33:U33"/>
    <mergeCell ref="B27:U27"/>
    <mergeCell ref="C18:H18"/>
    <mergeCell ref="I18:K18"/>
    <mergeCell ref="L18:O18"/>
    <mergeCell ref="C19:H19"/>
    <mergeCell ref="I19:K19"/>
    <mergeCell ref="L19:O19"/>
    <mergeCell ref="C20:H20"/>
    <mergeCell ref="I20:K20"/>
    <mergeCell ref="L20:O20"/>
    <mergeCell ref="B24:D24"/>
    <mergeCell ref="B25:D25"/>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5"/>
  <sheetViews>
    <sheetView view="pageBreakPreview" topLeftCell="L7" zoomScale="80" zoomScaleNormal="80" zoomScaleSheetLayoutView="80" workbookViewId="0">
      <selection activeCell="S20" sqref="B20:U21"/>
    </sheetView>
  </sheetViews>
  <sheetFormatPr baseColWidth="10" defaultColWidth="10" defaultRowHeight="12.75" x14ac:dyDescent="0.2"/>
  <cols>
    <col min="1" max="1" width="3.5" style="1" customWidth="1"/>
    <col min="2" max="2" width="14.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3" t="s">
        <v>0</v>
      </c>
      <c r="C1" s="53"/>
      <c r="D1" s="53"/>
      <c r="E1" s="53"/>
      <c r="F1" s="53"/>
      <c r="G1" s="53"/>
      <c r="H1" s="53"/>
      <c r="I1" s="53"/>
      <c r="J1" s="53"/>
      <c r="K1" s="53"/>
      <c r="L1" s="53"/>
      <c r="M1" s="3" t="s">
        <v>1</v>
      </c>
    </row>
    <row r="2" spans="1:22" ht="13.5" customHeight="1" thickBot="1" x14ac:dyDescent="0.25"/>
    <row r="3" spans="1:22" ht="13.5" customHeight="1" thickTop="1" thickBot="1" x14ac:dyDescent="0.25">
      <c r="B3" s="4" t="s">
        <v>5</v>
      </c>
      <c r="C3" s="5"/>
      <c r="D3" s="5"/>
      <c r="E3" s="5"/>
      <c r="F3" s="5"/>
      <c r="G3" s="5"/>
      <c r="H3" s="6"/>
      <c r="I3" s="6"/>
      <c r="J3" s="6"/>
      <c r="K3" s="6"/>
      <c r="L3" s="6"/>
      <c r="M3" s="6"/>
      <c r="N3" s="6"/>
      <c r="O3" s="6"/>
      <c r="P3" s="6"/>
      <c r="Q3" s="6"/>
      <c r="R3" s="6"/>
      <c r="S3" s="6"/>
      <c r="T3" s="6"/>
      <c r="U3" s="7"/>
    </row>
    <row r="4" spans="1:22" ht="51.75" customHeight="1" thickTop="1" x14ac:dyDescent="0.2">
      <c r="B4" s="8" t="s">
        <v>6</v>
      </c>
      <c r="C4" s="9" t="s">
        <v>174</v>
      </c>
      <c r="D4" s="60" t="s">
        <v>175</v>
      </c>
      <c r="E4" s="60"/>
      <c r="F4" s="60"/>
      <c r="G4" s="60"/>
      <c r="H4" s="60"/>
      <c r="I4" s="10"/>
      <c r="J4" s="11" t="s">
        <v>9</v>
      </c>
      <c r="K4" s="12" t="s">
        <v>10</v>
      </c>
      <c r="L4" s="61" t="s">
        <v>11</v>
      </c>
      <c r="M4" s="61"/>
      <c r="N4" s="61"/>
      <c r="O4" s="61"/>
      <c r="P4" s="11" t="s">
        <v>12</v>
      </c>
      <c r="Q4" s="61" t="s">
        <v>88</v>
      </c>
      <c r="R4" s="61"/>
      <c r="S4" s="11" t="s">
        <v>14</v>
      </c>
      <c r="T4" s="61" t="s">
        <v>15</v>
      </c>
      <c r="U4" s="62"/>
    </row>
    <row r="5" spans="1:22" ht="15.75" customHeight="1" x14ac:dyDescent="0.2">
      <c r="B5" s="57" t="s">
        <v>16</v>
      </c>
      <c r="C5" s="58"/>
      <c r="D5" s="58"/>
      <c r="E5" s="58"/>
      <c r="F5" s="58"/>
      <c r="G5" s="58"/>
      <c r="H5" s="58"/>
      <c r="I5" s="58"/>
      <c r="J5" s="58"/>
      <c r="K5" s="58"/>
      <c r="L5" s="58"/>
      <c r="M5" s="58"/>
      <c r="N5" s="58"/>
      <c r="O5" s="58"/>
      <c r="P5" s="58"/>
      <c r="Q5" s="58"/>
      <c r="R5" s="58"/>
      <c r="S5" s="58"/>
      <c r="T5" s="58"/>
      <c r="U5" s="59"/>
    </row>
    <row r="6" spans="1:22" ht="37.5" customHeight="1" thickBot="1" x14ac:dyDescent="0.25">
      <c r="B6" s="13" t="s">
        <v>17</v>
      </c>
      <c r="C6" s="63" t="s">
        <v>18</v>
      </c>
      <c r="D6" s="63"/>
      <c r="E6" s="63"/>
      <c r="F6" s="63"/>
      <c r="G6" s="63"/>
      <c r="H6" s="14"/>
      <c r="I6" s="14"/>
      <c r="J6" s="14" t="s">
        <v>19</v>
      </c>
      <c r="K6" s="63" t="s">
        <v>20</v>
      </c>
      <c r="L6" s="63"/>
      <c r="M6" s="63"/>
      <c r="N6" s="15"/>
      <c r="O6" s="16" t="s">
        <v>21</v>
      </c>
      <c r="P6" s="63" t="s">
        <v>22</v>
      </c>
      <c r="Q6" s="63"/>
      <c r="R6" s="17"/>
      <c r="S6" s="16" t="s">
        <v>23</v>
      </c>
      <c r="T6" s="63" t="s">
        <v>24</v>
      </c>
      <c r="U6" s="64"/>
    </row>
    <row r="7" spans="1:22" ht="14.25" customHeight="1" thickTop="1" thickBot="1" x14ac:dyDescent="0.25">
      <c r="B7" s="4" t="s">
        <v>25</v>
      </c>
      <c r="C7" s="5"/>
      <c r="D7" s="5"/>
      <c r="E7" s="5"/>
      <c r="F7" s="5"/>
      <c r="G7" s="5"/>
      <c r="H7" s="6"/>
      <c r="I7" s="6"/>
      <c r="J7" s="6"/>
      <c r="K7" s="6"/>
      <c r="L7" s="6"/>
      <c r="M7" s="6"/>
      <c r="N7" s="6"/>
      <c r="O7" s="6"/>
      <c r="P7" s="6"/>
      <c r="Q7" s="6"/>
      <c r="R7" s="6"/>
      <c r="S7" s="6"/>
      <c r="T7" s="6"/>
      <c r="U7" s="7"/>
    </row>
    <row r="8" spans="1:22" ht="16.5" customHeight="1" thickTop="1" x14ac:dyDescent="0.2">
      <c r="B8" s="65" t="s">
        <v>26</v>
      </c>
      <c r="C8" s="68" t="s">
        <v>27</v>
      </c>
      <c r="D8" s="68"/>
      <c r="E8" s="68"/>
      <c r="F8" s="68"/>
      <c r="G8" s="68"/>
      <c r="H8" s="69"/>
      <c r="I8" s="74" t="s">
        <v>28</v>
      </c>
      <c r="J8" s="75"/>
      <c r="K8" s="75"/>
      <c r="L8" s="75"/>
      <c r="M8" s="75"/>
      <c r="N8" s="75"/>
      <c r="O8" s="75"/>
      <c r="P8" s="75"/>
      <c r="Q8" s="75"/>
      <c r="R8" s="75"/>
      <c r="S8" s="76"/>
      <c r="T8" s="77" t="s">
        <v>29</v>
      </c>
      <c r="U8" s="78"/>
    </row>
    <row r="9" spans="1:22" ht="19.5" customHeight="1" x14ac:dyDescent="0.2">
      <c r="B9" s="66"/>
      <c r="C9" s="70"/>
      <c r="D9" s="70"/>
      <c r="E9" s="70"/>
      <c r="F9" s="70"/>
      <c r="G9" s="70"/>
      <c r="H9" s="71"/>
      <c r="I9" s="79" t="s">
        <v>30</v>
      </c>
      <c r="J9" s="68"/>
      <c r="K9" s="68"/>
      <c r="L9" s="68" t="s">
        <v>31</v>
      </c>
      <c r="M9" s="68"/>
      <c r="N9" s="68"/>
      <c r="O9" s="68"/>
      <c r="P9" s="68" t="s">
        <v>32</v>
      </c>
      <c r="Q9" s="68" t="s">
        <v>33</v>
      </c>
      <c r="R9" s="82" t="s">
        <v>34</v>
      </c>
      <c r="S9" s="83"/>
      <c r="T9" s="68" t="s">
        <v>35</v>
      </c>
      <c r="U9" s="84" t="s">
        <v>36</v>
      </c>
    </row>
    <row r="10" spans="1:22" ht="26.25" customHeight="1" thickBot="1" x14ac:dyDescent="0.25">
      <c r="B10" s="67"/>
      <c r="C10" s="72"/>
      <c r="D10" s="72"/>
      <c r="E10" s="72"/>
      <c r="F10" s="72"/>
      <c r="G10" s="72"/>
      <c r="H10" s="73"/>
      <c r="I10" s="80"/>
      <c r="J10" s="81"/>
      <c r="K10" s="81"/>
      <c r="L10" s="81"/>
      <c r="M10" s="81"/>
      <c r="N10" s="81"/>
      <c r="O10" s="81"/>
      <c r="P10" s="81"/>
      <c r="Q10" s="81"/>
      <c r="R10" s="19" t="s">
        <v>37</v>
      </c>
      <c r="S10" s="20" t="s">
        <v>38</v>
      </c>
      <c r="T10" s="81"/>
      <c r="U10" s="85"/>
    </row>
    <row r="11" spans="1:22" ht="78.75" customHeight="1" thickTop="1" thickBot="1" x14ac:dyDescent="0.25">
      <c r="A11" s="21"/>
      <c r="B11" s="22" t="s">
        <v>39</v>
      </c>
      <c r="C11" s="86" t="s">
        <v>176</v>
      </c>
      <c r="D11" s="86"/>
      <c r="E11" s="86"/>
      <c r="F11" s="86"/>
      <c r="G11" s="86"/>
      <c r="H11" s="86"/>
      <c r="I11" s="86" t="s">
        <v>177</v>
      </c>
      <c r="J11" s="86"/>
      <c r="K11" s="86"/>
      <c r="L11" s="86" t="s">
        <v>178</v>
      </c>
      <c r="M11" s="86"/>
      <c r="N11" s="86"/>
      <c r="O11" s="86"/>
      <c r="P11" s="23" t="s">
        <v>43</v>
      </c>
      <c r="Q11" s="23" t="s">
        <v>44</v>
      </c>
      <c r="R11" s="23">
        <v>0.93</v>
      </c>
      <c r="S11" s="23">
        <v>0.93</v>
      </c>
      <c r="T11" s="23">
        <v>0.99</v>
      </c>
      <c r="U11" s="48">
        <f>106.45</f>
        <v>106.45</v>
      </c>
    </row>
    <row r="12" spans="1:22" ht="75" customHeight="1" thickTop="1" thickBot="1" x14ac:dyDescent="0.25">
      <c r="A12" s="21"/>
      <c r="B12" s="22" t="s">
        <v>45</v>
      </c>
      <c r="C12" s="86" t="s">
        <v>179</v>
      </c>
      <c r="D12" s="86"/>
      <c r="E12" s="86"/>
      <c r="F12" s="86"/>
      <c r="G12" s="86"/>
      <c r="H12" s="86"/>
      <c r="I12" s="86" t="s">
        <v>180</v>
      </c>
      <c r="J12" s="86"/>
      <c r="K12" s="86"/>
      <c r="L12" s="86" t="s">
        <v>181</v>
      </c>
      <c r="M12" s="86"/>
      <c r="N12" s="86"/>
      <c r="O12" s="86"/>
      <c r="P12" s="23" t="s">
        <v>43</v>
      </c>
      <c r="Q12" s="23" t="s">
        <v>44</v>
      </c>
      <c r="R12" s="23">
        <v>100</v>
      </c>
      <c r="S12" s="23">
        <v>100</v>
      </c>
      <c r="T12" s="23">
        <v>106.3</v>
      </c>
      <c r="U12" s="48">
        <f>106.3</f>
        <v>106.3</v>
      </c>
    </row>
    <row r="13" spans="1:22" ht="75" customHeight="1" thickTop="1" thickBot="1" x14ac:dyDescent="0.25">
      <c r="A13" s="21"/>
      <c r="B13" s="22" t="s">
        <v>50</v>
      </c>
      <c r="C13" s="86" t="s">
        <v>182</v>
      </c>
      <c r="D13" s="86"/>
      <c r="E13" s="86"/>
      <c r="F13" s="86"/>
      <c r="G13" s="86"/>
      <c r="H13" s="86"/>
      <c r="I13" s="86" t="s">
        <v>183</v>
      </c>
      <c r="J13" s="86"/>
      <c r="K13" s="86"/>
      <c r="L13" s="86" t="s">
        <v>184</v>
      </c>
      <c r="M13" s="86"/>
      <c r="N13" s="86"/>
      <c r="O13" s="86"/>
      <c r="P13" s="23" t="s">
        <v>43</v>
      </c>
      <c r="Q13" s="23" t="s">
        <v>98</v>
      </c>
      <c r="R13" s="23">
        <v>100</v>
      </c>
      <c r="S13" s="23">
        <v>100</v>
      </c>
      <c r="T13" s="23">
        <v>100</v>
      </c>
      <c r="U13" s="48">
        <f>100</f>
        <v>100</v>
      </c>
    </row>
    <row r="14" spans="1:22" ht="75" customHeight="1" thickTop="1" thickBot="1" x14ac:dyDescent="0.25">
      <c r="A14" s="21"/>
      <c r="B14" s="22" t="s">
        <v>55</v>
      </c>
      <c r="C14" s="86" t="s">
        <v>185</v>
      </c>
      <c r="D14" s="86"/>
      <c r="E14" s="86"/>
      <c r="F14" s="86"/>
      <c r="G14" s="86"/>
      <c r="H14" s="86"/>
      <c r="I14" s="86" t="s">
        <v>186</v>
      </c>
      <c r="J14" s="86"/>
      <c r="K14" s="86"/>
      <c r="L14" s="86" t="s">
        <v>187</v>
      </c>
      <c r="M14" s="86"/>
      <c r="N14" s="86"/>
      <c r="O14" s="86"/>
      <c r="P14" s="23" t="s">
        <v>43</v>
      </c>
      <c r="Q14" s="23" t="s">
        <v>60</v>
      </c>
      <c r="R14" s="23">
        <v>100</v>
      </c>
      <c r="S14" s="23">
        <v>100</v>
      </c>
      <c r="T14" s="23">
        <v>52.16</v>
      </c>
      <c r="U14" s="48">
        <f>52.16</f>
        <v>52.16</v>
      </c>
    </row>
    <row r="15" spans="1:22" ht="14.25" customHeight="1" thickTop="1" thickBot="1" x14ac:dyDescent="0.25">
      <c r="B15" s="4" t="s">
        <v>71</v>
      </c>
      <c r="C15" s="5"/>
      <c r="D15" s="5"/>
      <c r="E15" s="5"/>
      <c r="F15" s="5"/>
      <c r="G15" s="5"/>
      <c r="H15" s="6"/>
      <c r="I15" s="6"/>
      <c r="J15" s="6"/>
      <c r="K15" s="6"/>
      <c r="L15" s="6"/>
      <c r="M15" s="6"/>
      <c r="N15" s="6"/>
      <c r="O15" s="6"/>
      <c r="P15" s="6"/>
      <c r="Q15" s="6"/>
      <c r="R15" s="6"/>
      <c r="S15" s="6"/>
      <c r="T15" s="6"/>
      <c r="U15" s="7"/>
      <c r="V15" s="29"/>
    </row>
    <row r="16" spans="1:22" ht="26.25" customHeight="1" thickTop="1" x14ac:dyDescent="0.2">
      <c r="B16" s="30"/>
      <c r="C16" s="31"/>
      <c r="D16" s="31"/>
      <c r="E16" s="31"/>
      <c r="F16" s="31"/>
      <c r="G16" s="31"/>
      <c r="H16" s="32"/>
      <c r="I16" s="32"/>
      <c r="J16" s="32"/>
      <c r="K16" s="32"/>
      <c r="L16" s="32"/>
      <c r="M16" s="32"/>
      <c r="N16" s="32"/>
      <c r="O16" s="32"/>
      <c r="P16" s="32"/>
      <c r="Q16" s="32"/>
      <c r="R16" s="33"/>
      <c r="S16" s="34" t="s">
        <v>34</v>
      </c>
      <c r="T16" s="34" t="s">
        <v>72</v>
      </c>
      <c r="U16" s="18" t="s">
        <v>73</v>
      </c>
    </row>
    <row r="17" spans="2:21" ht="26.25" customHeight="1" thickBot="1" x14ac:dyDescent="0.25">
      <c r="B17" s="35"/>
      <c r="C17" s="36"/>
      <c r="D17" s="36"/>
      <c r="E17" s="36"/>
      <c r="F17" s="36"/>
      <c r="G17" s="36"/>
      <c r="H17" s="37"/>
      <c r="I17" s="37"/>
      <c r="J17" s="37"/>
      <c r="K17" s="37"/>
      <c r="L17" s="37"/>
      <c r="M17" s="37"/>
      <c r="N17" s="37"/>
      <c r="O17" s="37"/>
      <c r="P17" s="37"/>
      <c r="Q17" s="37"/>
      <c r="R17" s="37"/>
      <c r="S17" s="38" t="s">
        <v>74</v>
      </c>
      <c r="T17" s="39" t="s">
        <v>74</v>
      </c>
      <c r="U17" s="39" t="s">
        <v>75</v>
      </c>
    </row>
    <row r="18" spans="2:21" ht="13.5" customHeight="1" thickBot="1" x14ac:dyDescent="0.25">
      <c r="B18" s="91" t="s">
        <v>76</v>
      </c>
      <c r="C18" s="92"/>
      <c r="D18" s="92"/>
      <c r="E18" s="40"/>
      <c r="F18" s="40"/>
      <c r="G18" s="40"/>
      <c r="H18" s="41"/>
      <c r="I18" s="41"/>
      <c r="J18" s="41"/>
      <c r="K18" s="41"/>
      <c r="L18" s="41"/>
      <c r="M18" s="41"/>
      <c r="N18" s="41"/>
      <c r="O18" s="41"/>
      <c r="P18" s="42"/>
      <c r="Q18" s="42"/>
      <c r="R18" s="42"/>
      <c r="S18" s="49">
        <v>1035</v>
      </c>
      <c r="T18" s="49">
        <v>550.07844346000013</v>
      </c>
      <c r="U18" s="50">
        <f>+IF(ISERR(T18/S18*100),"N/A",ROUND(T18/S18*100,1))</f>
        <v>53.1</v>
      </c>
    </row>
    <row r="19" spans="2:21" ht="13.5" customHeight="1" thickBot="1" x14ac:dyDescent="0.25">
      <c r="B19" s="93" t="s">
        <v>77</v>
      </c>
      <c r="C19" s="94"/>
      <c r="D19" s="94"/>
      <c r="E19" s="43"/>
      <c r="F19" s="43"/>
      <c r="G19" s="43"/>
      <c r="H19" s="44"/>
      <c r="I19" s="44"/>
      <c r="J19" s="44"/>
      <c r="K19" s="44"/>
      <c r="L19" s="44"/>
      <c r="M19" s="44"/>
      <c r="N19" s="44"/>
      <c r="O19" s="44"/>
      <c r="P19" s="45"/>
      <c r="Q19" s="45"/>
      <c r="R19" s="45"/>
      <c r="S19" s="49">
        <v>550.0803692500001</v>
      </c>
      <c r="T19" s="49">
        <v>550.07844346000013</v>
      </c>
      <c r="U19" s="50">
        <f>+IF(ISERR(T19/S19*100),"N/A",ROUND(T19/S19*100,1))</f>
        <v>100</v>
      </c>
    </row>
    <row r="20" spans="2:21" ht="14.85" customHeight="1" thickTop="1" thickBot="1" x14ac:dyDescent="0.25">
      <c r="B20" s="4" t="s">
        <v>78</v>
      </c>
      <c r="C20" s="5"/>
      <c r="D20" s="5"/>
      <c r="E20" s="5"/>
      <c r="F20" s="5"/>
      <c r="G20" s="5"/>
      <c r="H20" s="6"/>
      <c r="I20" s="6"/>
      <c r="J20" s="6"/>
      <c r="K20" s="6"/>
      <c r="L20" s="6"/>
      <c r="M20" s="6"/>
      <c r="N20" s="6"/>
      <c r="O20" s="6"/>
      <c r="P20" s="6"/>
      <c r="Q20" s="6"/>
      <c r="R20" s="6"/>
      <c r="S20" s="6"/>
      <c r="T20" s="6"/>
      <c r="U20" s="7"/>
    </row>
    <row r="21" spans="2:21" ht="44.25" customHeight="1" thickTop="1" x14ac:dyDescent="0.2">
      <c r="B21" s="95" t="s">
        <v>79</v>
      </c>
      <c r="C21" s="96"/>
      <c r="D21" s="96"/>
      <c r="E21" s="96"/>
      <c r="F21" s="96"/>
      <c r="G21" s="96"/>
      <c r="H21" s="96"/>
      <c r="I21" s="96"/>
      <c r="J21" s="96"/>
      <c r="K21" s="96"/>
      <c r="L21" s="96"/>
      <c r="M21" s="96"/>
      <c r="N21" s="96"/>
      <c r="O21" s="96"/>
      <c r="P21" s="96"/>
      <c r="Q21" s="96"/>
      <c r="R21" s="96"/>
      <c r="S21" s="96"/>
      <c r="T21" s="96"/>
      <c r="U21" s="97"/>
    </row>
    <row r="22" spans="2:21" ht="34.5" customHeight="1" x14ac:dyDescent="0.2">
      <c r="B22" s="98" t="s">
        <v>188</v>
      </c>
      <c r="C22" s="99"/>
      <c r="D22" s="99"/>
      <c r="E22" s="99"/>
      <c r="F22" s="99"/>
      <c r="G22" s="99"/>
      <c r="H22" s="99"/>
      <c r="I22" s="99"/>
      <c r="J22" s="99"/>
      <c r="K22" s="99"/>
      <c r="L22" s="99"/>
      <c r="M22" s="99"/>
      <c r="N22" s="99"/>
      <c r="O22" s="99"/>
      <c r="P22" s="99"/>
      <c r="Q22" s="99"/>
      <c r="R22" s="99"/>
      <c r="S22" s="99"/>
      <c r="T22" s="99"/>
      <c r="U22" s="100"/>
    </row>
    <row r="23" spans="2:21" ht="58.5" customHeight="1" x14ac:dyDescent="0.2">
      <c r="B23" s="98" t="s">
        <v>189</v>
      </c>
      <c r="C23" s="99"/>
      <c r="D23" s="99"/>
      <c r="E23" s="99"/>
      <c r="F23" s="99"/>
      <c r="G23" s="99"/>
      <c r="H23" s="99"/>
      <c r="I23" s="99"/>
      <c r="J23" s="99"/>
      <c r="K23" s="99"/>
      <c r="L23" s="99"/>
      <c r="M23" s="99"/>
      <c r="N23" s="99"/>
      <c r="O23" s="99"/>
      <c r="P23" s="99"/>
      <c r="Q23" s="99"/>
      <c r="R23" s="99"/>
      <c r="S23" s="99"/>
      <c r="T23" s="99"/>
      <c r="U23" s="100"/>
    </row>
    <row r="24" spans="2:21" ht="38.25" customHeight="1" x14ac:dyDescent="0.2">
      <c r="B24" s="98" t="s">
        <v>190</v>
      </c>
      <c r="C24" s="99"/>
      <c r="D24" s="99"/>
      <c r="E24" s="99"/>
      <c r="F24" s="99"/>
      <c r="G24" s="99"/>
      <c r="H24" s="99"/>
      <c r="I24" s="99"/>
      <c r="J24" s="99"/>
      <c r="K24" s="99"/>
      <c r="L24" s="99"/>
      <c r="M24" s="99"/>
      <c r="N24" s="99"/>
      <c r="O24" s="99"/>
      <c r="P24" s="99"/>
      <c r="Q24" s="99"/>
      <c r="R24" s="99"/>
      <c r="S24" s="99"/>
      <c r="T24" s="99"/>
      <c r="U24" s="100"/>
    </row>
    <row r="25" spans="2:21" ht="51.75" customHeight="1" thickBot="1" x14ac:dyDescent="0.25">
      <c r="B25" s="88" t="s">
        <v>191</v>
      </c>
      <c r="C25" s="89"/>
      <c r="D25" s="89"/>
      <c r="E25" s="89"/>
      <c r="F25" s="89"/>
      <c r="G25" s="89"/>
      <c r="H25" s="89"/>
      <c r="I25" s="89"/>
      <c r="J25" s="89"/>
      <c r="K25" s="89"/>
      <c r="L25" s="89"/>
      <c r="M25" s="89"/>
      <c r="N25" s="89"/>
      <c r="O25" s="89"/>
      <c r="P25" s="89"/>
      <c r="Q25" s="89"/>
      <c r="R25" s="89"/>
      <c r="S25" s="89"/>
      <c r="T25" s="89"/>
      <c r="U25" s="90"/>
    </row>
  </sheetData>
  <mergeCells count="40">
    <mergeCell ref="B22:U22"/>
    <mergeCell ref="B23:U23"/>
    <mergeCell ref="B24:U24"/>
    <mergeCell ref="B25:U25"/>
    <mergeCell ref="C14:H14"/>
    <mergeCell ref="I14:K14"/>
    <mergeCell ref="L14:O14"/>
    <mergeCell ref="B18:D18"/>
    <mergeCell ref="B19:D19"/>
    <mergeCell ref="B21:U21"/>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3"/>
  <sheetViews>
    <sheetView view="pageBreakPreview" topLeftCell="L16" zoomScale="80" zoomScaleNormal="80" zoomScaleSheetLayoutView="80" workbookViewId="0">
      <selection activeCell="S20" sqref="B20:U21"/>
    </sheetView>
  </sheetViews>
  <sheetFormatPr baseColWidth="10" defaultColWidth="10" defaultRowHeight="12.75" x14ac:dyDescent="0.2"/>
  <cols>
    <col min="1" max="1" width="3.5" style="1" customWidth="1"/>
    <col min="2" max="2" width="14.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3" t="s">
        <v>0</v>
      </c>
      <c r="C1" s="53"/>
      <c r="D1" s="53"/>
      <c r="E1" s="53"/>
      <c r="F1" s="53"/>
      <c r="G1" s="53"/>
      <c r="H1" s="53"/>
      <c r="I1" s="53"/>
      <c r="J1" s="53"/>
      <c r="K1" s="53"/>
      <c r="L1" s="53"/>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48" customHeight="1" thickTop="1" x14ac:dyDescent="0.2">
      <c r="B4" s="8" t="s">
        <v>6</v>
      </c>
      <c r="C4" s="9" t="s">
        <v>192</v>
      </c>
      <c r="D4" s="60" t="s">
        <v>193</v>
      </c>
      <c r="E4" s="60"/>
      <c r="F4" s="60"/>
      <c r="G4" s="60"/>
      <c r="H4" s="60"/>
      <c r="I4" s="10"/>
      <c r="J4" s="11" t="s">
        <v>9</v>
      </c>
      <c r="K4" s="12" t="s">
        <v>10</v>
      </c>
      <c r="L4" s="61" t="s">
        <v>11</v>
      </c>
      <c r="M4" s="61"/>
      <c r="N4" s="61"/>
      <c r="O4" s="61"/>
      <c r="P4" s="11" t="s">
        <v>12</v>
      </c>
      <c r="Q4" s="61" t="s">
        <v>137</v>
      </c>
      <c r="R4" s="61"/>
      <c r="S4" s="11" t="s">
        <v>14</v>
      </c>
      <c r="T4" s="61"/>
      <c r="U4" s="62"/>
    </row>
    <row r="5" spans="1:21" ht="15.75" customHeight="1" x14ac:dyDescent="0.2">
      <c r="B5" s="57" t="s">
        <v>16</v>
      </c>
      <c r="C5" s="58"/>
      <c r="D5" s="58"/>
      <c r="E5" s="58"/>
      <c r="F5" s="58"/>
      <c r="G5" s="58"/>
      <c r="H5" s="58"/>
      <c r="I5" s="58"/>
      <c r="J5" s="58"/>
      <c r="K5" s="58"/>
      <c r="L5" s="58"/>
      <c r="M5" s="58"/>
      <c r="N5" s="58"/>
      <c r="O5" s="58"/>
      <c r="P5" s="58"/>
      <c r="Q5" s="58"/>
      <c r="R5" s="58"/>
      <c r="S5" s="58"/>
      <c r="T5" s="58"/>
      <c r="U5" s="59"/>
    </row>
    <row r="6" spans="1:21" ht="37.5" customHeight="1" thickBot="1" x14ac:dyDescent="0.25">
      <c r="B6" s="13" t="s">
        <v>17</v>
      </c>
      <c r="C6" s="63" t="s">
        <v>18</v>
      </c>
      <c r="D6" s="63"/>
      <c r="E6" s="63"/>
      <c r="F6" s="63"/>
      <c r="G6" s="63"/>
      <c r="H6" s="14"/>
      <c r="I6" s="14"/>
      <c r="J6" s="14" t="s">
        <v>19</v>
      </c>
      <c r="K6" s="63" t="s">
        <v>20</v>
      </c>
      <c r="L6" s="63"/>
      <c r="M6" s="63"/>
      <c r="N6" s="15"/>
      <c r="O6" s="16" t="s">
        <v>21</v>
      </c>
      <c r="P6" s="63" t="s">
        <v>22</v>
      </c>
      <c r="Q6" s="63"/>
      <c r="R6" s="17"/>
      <c r="S6" s="16" t="s">
        <v>23</v>
      </c>
      <c r="T6" s="63" t="s">
        <v>24</v>
      </c>
      <c r="U6" s="64"/>
    </row>
    <row r="7" spans="1:21" ht="14.25" customHeight="1" thickTop="1" thickBot="1" x14ac:dyDescent="0.25">
      <c r="B7" s="4" t="s">
        <v>25</v>
      </c>
      <c r="C7" s="5"/>
      <c r="D7" s="5"/>
      <c r="E7" s="5"/>
      <c r="F7" s="5"/>
      <c r="G7" s="5"/>
      <c r="H7" s="6"/>
      <c r="I7" s="6"/>
      <c r="J7" s="6"/>
      <c r="K7" s="6"/>
      <c r="L7" s="6"/>
      <c r="M7" s="6"/>
      <c r="N7" s="6"/>
      <c r="O7" s="6"/>
      <c r="P7" s="6"/>
      <c r="Q7" s="6"/>
      <c r="R7" s="6"/>
      <c r="S7" s="6"/>
      <c r="T7" s="6"/>
      <c r="U7" s="7"/>
    </row>
    <row r="8" spans="1:21" ht="16.5" customHeight="1" thickTop="1" x14ac:dyDescent="0.2">
      <c r="B8" s="65" t="s">
        <v>26</v>
      </c>
      <c r="C8" s="68" t="s">
        <v>27</v>
      </c>
      <c r="D8" s="68"/>
      <c r="E8" s="68"/>
      <c r="F8" s="68"/>
      <c r="G8" s="68"/>
      <c r="H8" s="69"/>
      <c r="I8" s="74" t="s">
        <v>28</v>
      </c>
      <c r="J8" s="75"/>
      <c r="K8" s="75"/>
      <c r="L8" s="75"/>
      <c r="M8" s="75"/>
      <c r="N8" s="75"/>
      <c r="O8" s="75"/>
      <c r="P8" s="75"/>
      <c r="Q8" s="75"/>
      <c r="R8" s="75"/>
      <c r="S8" s="76"/>
      <c r="T8" s="77" t="s">
        <v>29</v>
      </c>
      <c r="U8" s="78"/>
    </row>
    <row r="9" spans="1:21" ht="19.5" customHeight="1" x14ac:dyDescent="0.2">
      <c r="B9" s="66"/>
      <c r="C9" s="70"/>
      <c r="D9" s="70"/>
      <c r="E9" s="70"/>
      <c r="F9" s="70"/>
      <c r="G9" s="70"/>
      <c r="H9" s="71"/>
      <c r="I9" s="79" t="s">
        <v>30</v>
      </c>
      <c r="J9" s="68"/>
      <c r="K9" s="68"/>
      <c r="L9" s="68" t="s">
        <v>31</v>
      </c>
      <c r="M9" s="68"/>
      <c r="N9" s="68"/>
      <c r="O9" s="68"/>
      <c r="P9" s="68" t="s">
        <v>32</v>
      </c>
      <c r="Q9" s="68" t="s">
        <v>33</v>
      </c>
      <c r="R9" s="82" t="s">
        <v>34</v>
      </c>
      <c r="S9" s="83"/>
      <c r="T9" s="68" t="s">
        <v>35</v>
      </c>
      <c r="U9" s="84" t="s">
        <v>36</v>
      </c>
    </row>
    <row r="10" spans="1:21" ht="26.25" customHeight="1" thickBot="1" x14ac:dyDescent="0.25">
      <c r="B10" s="67"/>
      <c r="C10" s="72"/>
      <c r="D10" s="72"/>
      <c r="E10" s="72"/>
      <c r="F10" s="72"/>
      <c r="G10" s="72"/>
      <c r="H10" s="73"/>
      <c r="I10" s="80"/>
      <c r="J10" s="81"/>
      <c r="K10" s="81"/>
      <c r="L10" s="81"/>
      <c r="M10" s="81"/>
      <c r="N10" s="81"/>
      <c r="O10" s="81"/>
      <c r="P10" s="81"/>
      <c r="Q10" s="81"/>
      <c r="R10" s="19" t="s">
        <v>37</v>
      </c>
      <c r="S10" s="20" t="s">
        <v>38</v>
      </c>
      <c r="T10" s="81"/>
      <c r="U10" s="85"/>
    </row>
    <row r="11" spans="1:21" ht="90.75" customHeight="1" thickTop="1" thickBot="1" x14ac:dyDescent="0.25">
      <c r="A11" s="21"/>
      <c r="B11" s="22" t="s">
        <v>39</v>
      </c>
      <c r="C11" s="86" t="s">
        <v>194</v>
      </c>
      <c r="D11" s="86"/>
      <c r="E11" s="86"/>
      <c r="F11" s="86"/>
      <c r="G11" s="86"/>
      <c r="H11" s="86"/>
      <c r="I11" s="86" t="s">
        <v>139</v>
      </c>
      <c r="J11" s="86"/>
      <c r="K11" s="86"/>
      <c r="L11" s="86" t="s">
        <v>140</v>
      </c>
      <c r="M11" s="86"/>
      <c r="N11" s="86"/>
      <c r="O11" s="86"/>
      <c r="P11" s="23" t="s">
        <v>43</v>
      </c>
      <c r="Q11" s="23" t="s">
        <v>141</v>
      </c>
      <c r="R11" s="23">
        <v>81</v>
      </c>
      <c r="S11" s="23">
        <v>81</v>
      </c>
      <c r="T11" s="23">
        <v>82</v>
      </c>
      <c r="U11" s="48">
        <f>101.23</f>
        <v>101.23</v>
      </c>
    </row>
    <row r="12" spans="1:21" ht="121.5" customHeight="1" thickTop="1" thickBot="1" x14ac:dyDescent="0.25">
      <c r="A12" s="21"/>
      <c r="B12" s="22" t="s">
        <v>45</v>
      </c>
      <c r="C12" s="86" t="s">
        <v>195</v>
      </c>
      <c r="D12" s="86"/>
      <c r="E12" s="86"/>
      <c r="F12" s="86"/>
      <c r="G12" s="86"/>
      <c r="H12" s="86"/>
      <c r="I12" s="86" t="s">
        <v>196</v>
      </c>
      <c r="J12" s="86"/>
      <c r="K12" s="86"/>
      <c r="L12" s="86" t="s">
        <v>197</v>
      </c>
      <c r="M12" s="86"/>
      <c r="N12" s="86"/>
      <c r="O12" s="86"/>
      <c r="P12" s="23" t="s">
        <v>43</v>
      </c>
      <c r="Q12" s="23" t="s">
        <v>49</v>
      </c>
      <c r="R12" s="23">
        <v>5.0999999999999996</v>
      </c>
      <c r="S12" s="23">
        <v>5.0999999999999996</v>
      </c>
      <c r="T12" s="23">
        <v>3.86</v>
      </c>
      <c r="U12" s="48">
        <f>75.68</f>
        <v>75.680000000000007</v>
      </c>
    </row>
    <row r="13" spans="1:21" ht="79.5" customHeight="1" thickTop="1" x14ac:dyDescent="0.2">
      <c r="A13" s="21"/>
      <c r="B13" s="22" t="s">
        <v>50</v>
      </c>
      <c r="C13" s="86" t="s">
        <v>198</v>
      </c>
      <c r="D13" s="86"/>
      <c r="E13" s="86"/>
      <c r="F13" s="86"/>
      <c r="G13" s="86"/>
      <c r="H13" s="86"/>
      <c r="I13" s="86" t="s">
        <v>199</v>
      </c>
      <c r="J13" s="86"/>
      <c r="K13" s="86"/>
      <c r="L13" s="86" t="s">
        <v>200</v>
      </c>
      <c r="M13" s="86"/>
      <c r="N13" s="86"/>
      <c r="O13" s="86"/>
      <c r="P13" s="23" t="s">
        <v>43</v>
      </c>
      <c r="Q13" s="23" t="s">
        <v>148</v>
      </c>
      <c r="R13" s="23">
        <v>100</v>
      </c>
      <c r="S13" s="23">
        <v>100</v>
      </c>
      <c r="T13" s="23">
        <v>119.46</v>
      </c>
      <c r="U13" s="48">
        <f>119.46</f>
        <v>119.46</v>
      </c>
    </row>
    <row r="14" spans="1:21" ht="75" customHeight="1" x14ac:dyDescent="0.2">
      <c r="A14" s="21"/>
      <c r="B14" s="25" t="s">
        <v>61</v>
      </c>
      <c r="C14" s="87" t="s">
        <v>61</v>
      </c>
      <c r="D14" s="87"/>
      <c r="E14" s="87"/>
      <c r="F14" s="87"/>
      <c r="G14" s="87"/>
      <c r="H14" s="87"/>
      <c r="I14" s="87" t="s">
        <v>201</v>
      </c>
      <c r="J14" s="87"/>
      <c r="K14" s="87"/>
      <c r="L14" s="87" t="s">
        <v>202</v>
      </c>
      <c r="M14" s="87"/>
      <c r="N14" s="87"/>
      <c r="O14" s="87"/>
      <c r="P14" s="26" t="s">
        <v>43</v>
      </c>
      <c r="Q14" s="26" t="s">
        <v>148</v>
      </c>
      <c r="R14" s="26">
        <v>100</v>
      </c>
      <c r="S14" s="26">
        <v>100</v>
      </c>
      <c r="T14" s="26">
        <v>187.27</v>
      </c>
      <c r="U14" s="28">
        <f>187.27</f>
        <v>187.27</v>
      </c>
    </row>
    <row r="15" spans="1:21" ht="84.75" customHeight="1" thickBot="1" x14ac:dyDescent="0.25">
      <c r="A15" s="21"/>
      <c r="B15" s="25" t="s">
        <v>61</v>
      </c>
      <c r="C15" s="87" t="s">
        <v>61</v>
      </c>
      <c r="D15" s="87"/>
      <c r="E15" s="87"/>
      <c r="F15" s="87"/>
      <c r="G15" s="87"/>
      <c r="H15" s="87"/>
      <c r="I15" s="87" t="s">
        <v>203</v>
      </c>
      <c r="J15" s="87"/>
      <c r="K15" s="87"/>
      <c r="L15" s="87" t="s">
        <v>204</v>
      </c>
      <c r="M15" s="87"/>
      <c r="N15" s="87"/>
      <c r="O15" s="87"/>
      <c r="P15" s="26" t="s">
        <v>43</v>
      </c>
      <c r="Q15" s="26" t="s">
        <v>148</v>
      </c>
      <c r="R15" s="26">
        <v>100</v>
      </c>
      <c r="S15" s="26">
        <v>100</v>
      </c>
      <c r="T15" s="26">
        <v>112</v>
      </c>
      <c r="U15" s="28">
        <f>112</f>
        <v>112</v>
      </c>
    </row>
    <row r="16" spans="1:21" ht="149.25" customHeight="1" thickTop="1" x14ac:dyDescent="0.2">
      <c r="A16" s="21"/>
      <c r="B16" s="22" t="s">
        <v>55</v>
      </c>
      <c r="C16" s="86" t="s">
        <v>205</v>
      </c>
      <c r="D16" s="86"/>
      <c r="E16" s="86"/>
      <c r="F16" s="86"/>
      <c r="G16" s="86"/>
      <c r="H16" s="86"/>
      <c r="I16" s="86" t="s">
        <v>206</v>
      </c>
      <c r="J16" s="86"/>
      <c r="K16" s="86"/>
      <c r="L16" s="86" t="s">
        <v>159</v>
      </c>
      <c r="M16" s="86"/>
      <c r="N16" s="86"/>
      <c r="O16" s="86"/>
      <c r="P16" s="23" t="s">
        <v>43</v>
      </c>
      <c r="Q16" s="23" t="s">
        <v>65</v>
      </c>
      <c r="R16" s="23">
        <v>100</v>
      </c>
      <c r="S16" s="23">
        <v>100</v>
      </c>
      <c r="T16" s="23">
        <v>100</v>
      </c>
      <c r="U16" s="48">
        <f>100</f>
        <v>100</v>
      </c>
    </row>
    <row r="17" spans="1:22" ht="81" customHeight="1" x14ac:dyDescent="0.2">
      <c r="A17" s="21"/>
      <c r="B17" s="25" t="s">
        <v>61</v>
      </c>
      <c r="C17" s="87" t="s">
        <v>61</v>
      </c>
      <c r="D17" s="87"/>
      <c r="E17" s="87"/>
      <c r="F17" s="87"/>
      <c r="G17" s="87"/>
      <c r="H17" s="87"/>
      <c r="I17" s="87" t="s">
        <v>160</v>
      </c>
      <c r="J17" s="87"/>
      <c r="K17" s="87"/>
      <c r="L17" s="87" t="s">
        <v>207</v>
      </c>
      <c r="M17" s="87"/>
      <c r="N17" s="87"/>
      <c r="O17" s="87"/>
      <c r="P17" s="26" t="s">
        <v>43</v>
      </c>
      <c r="Q17" s="26" t="s">
        <v>65</v>
      </c>
      <c r="R17" s="26">
        <v>100</v>
      </c>
      <c r="S17" s="26">
        <v>100</v>
      </c>
      <c r="T17" s="26">
        <v>100</v>
      </c>
      <c r="U17" s="28">
        <f>100</f>
        <v>100</v>
      </c>
    </row>
    <row r="18" spans="1:22" ht="75" customHeight="1" thickBot="1" x14ac:dyDescent="0.25">
      <c r="A18" s="21"/>
      <c r="B18" s="25" t="s">
        <v>61</v>
      </c>
      <c r="C18" s="87" t="s">
        <v>61</v>
      </c>
      <c r="D18" s="87"/>
      <c r="E18" s="87"/>
      <c r="F18" s="87"/>
      <c r="G18" s="87"/>
      <c r="H18" s="87"/>
      <c r="I18" s="87" t="s">
        <v>162</v>
      </c>
      <c r="J18" s="87"/>
      <c r="K18" s="87"/>
      <c r="L18" s="87" t="s">
        <v>208</v>
      </c>
      <c r="M18" s="87"/>
      <c r="N18" s="87"/>
      <c r="O18" s="87"/>
      <c r="P18" s="26" t="s">
        <v>43</v>
      </c>
      <c r="Q18" s="26" t="s">
        <v>65</v>
      </c>
      <c r="R18" s="26">
        <v>100</v>
      </c>
      <c r="S18" s="26">
        <v>100</v>
      </c>
      <c r="T18" s="26">
        <v>100</v>
      </c>
      <c r="U18" s="28">
        <f>100</f>
        <v>100</v>
      </c>
    </row>
    <row r="19" spans="1:22" ht="14.25" customHeight="1" thickTop="1" thickBot="1" x14ac:dyDescent="0.25">
      <c r="B19" s="4" t="s">
        <v>71</v>
      </c>
      <c r="C19" s="5"/>
      <c r="D19" s="5"/>
      <c r="E19" s="5"/>
      <c r="F19" s="5"/>
      <c r="G19" s="5"/>
      <c r="H19" s="6"/>
      <c r="I19" s="6"/>
      <c r="J19" s="6"/>
      <c r="K19" s="6"/>
      <c r="L19" s="6"/>
      <c r="M19" s="6"/>
      <c r="N19" s="6"/>
      <c r="O19" s="6"/>
      <c r="P19" s="6"/>
      <c r="Q19" s="6"/>
      <c r="R19" s="6"/>
      <c r="S19" s="6"/>
      <c r="T19" s="6"/>
      <c r="U19" s="7"/>
      <c r="V19" s="29"/>
    </row>
    <row r="20" spans="1:22" ht="26.25" customHeight="1" thickTop="1" x14ac:dyDescent="0.2">
      <c r="B20" s="30"/>
      <c r="C20" s="31"/>
      <c r="D20" s="31"/>
      <c r="E20" s="31"/>
      <c r="F20" s="31"/>
      <c r="G20" s="31"/>
      <c r="H20" s="32"/>
      <c r="I20" s="32"/>
      <c r="J20" s="32"/>
      <c r="K20" s="32"/>
      <c r="L20" s="32"/>
      <c r="M20" s="32"/>
      <c r="N20" s="32"/>
      <c r="O20" s="32"/>
      <c r="P20" s="32"/>
      <c r="Q20" s="32"/>
      <c r="R20" s="33"/>
      <c r="S20" s="34" t="s">
        <v>34</v>
      </c>
      <c r="T20" s="34" t="s">
        <v>72</v>
      </c>
      <c r="U20" s="18" t="s">
        <v>73</v>
      </c>
    </row>
    <row r="21" spans="1:22" ht="26.25" customHeight="1" thickBot="1" x14ac:dyDescent="0.25">
      <c r="B21" s="35"/>
      <c r="C21" s="36"/>
      <c r="D21" s="36"/>
      <c r="E21" s="36"/>
      <c r="F21" s="36"/>
      <c r="G21" s="36"/>
      <c r="H21" s="37"/>
      <c r="I21" s="37"/>
      <c r="J21" s="37"/>
      <c r="K21" s="37"/>
      <c r="L21" s="37"/>
      <c r="M21" s="37"/>
      <c r="N21" s="37"/>
      <c r="O21" s="37"/>
      <c r="P21" s="37"/>
      <c r="Q21" s="37"/>
      <c r="R21" s="37"/>
      <c r="S21" s="38" t="s">
        <v>74</v>
      </c>
      <c r="T21" s="39" t="s">
        <v>74</v>
      </c>
      <c r="U21" s="39" t="s">
        <v>75</v>
      </c>
    </row>
    <row r="22" spans="1:22" ht="13.5" customHeight="1" thickBot="1" x14ac:dyDescent="0.25">
      <c r="B22" s="91" t="s">
        <v>76</v>
      </c>
      <c r="C22" s="92"/>
      <c r="D22" s="92"/>
      <c r="E22" s="40"/>
      <c r="F22" s="40"/>
      <c r="G22" s="40"/>
      <c r="H22" s="41"/>
      <c r="I22" s="41"/>
      <c r="J22" s="41"/>
      <c r="K22" s="41"/>
      <c r="L22" s="41"/>
      <c r="M22" s="41"/>
      <c r="N22" s="41"/>
      <c r="O22" s="41"/>
      <c r="P22" s="42"/>
      <c r="Q22" s="42"/>
      <c r="R22" s="42"/>
      <c r="S22" s="49">
        <v>1068.5999999999999</v>
      </c>
      <c r="T22" s="49">
        <v>1431.8497104200001</v>
      </c>
      <c r="U22" s="50">
        <f>+IF(ISERR(T22/S22*100),"N/A",ROUND(T22/S22*100,1))</f>
        <v>134</v>
      </c>
    </row>
    <row r="23" spans="1:22" ht="13.5" customHeight="1" thickBot="1" x14ac:dyDescent="0.25">
      <c r="B23" s="93" t="s">
        <v>77</v>
      </c>
      <c r="C23" s="94"/>
      <c r="D23" s="94"/>
      <c r="E23" s="43"/>
      <c r="F23" s="43"/>
      <c r="G23" s="43"/>
      <c r="H23" s="44"/>
      <c r="I23" s="44"/>
      <c r="J23" s="44"/>
      <c r="K23" s="44"/>
      <c r="L23" s="44"/>
      <c r="M23" s="44"/>
      <c r="N23" s="44"/>
      <c r="O23" s="44"/>
      <c r="P23" s="45"/>
      <c r="Q23" s="45"/>
      <c r="R23" s="45"/>
      <c r="S23" s="49">
        <v>1431.8497104200001</v>
      </c>
      <c r="T23" s="49">
        <v>1431.8497104200001</v>
      </c>
      <c r="U23" s="50">
        <f>+IF(ISERR(T23/S23*100),"N/A",ROUND(T23/S23*100,1))</f>
        <v>100</v>
      </c>
    </row>
    <row r="24" spans="1:22" ht="14.85" customHeight="1" thickTop="1" thickBot="1" x14ac:dyDescent="0.25">
      <c r="B24" s="4" t="s">
        <v>78</v>
      </c>
      <c r="C24" s="5"/>
      <c r="D24" s="5"/>
      <c r="E24" s="5"/>
      <c r="F24" s="5"/>
      <c r="G24" s="5"/>
      <c r="H24" s="6"/>
      <c r="I24" s="6"/>
      <c r="J24" s="6"/>
      <c r="K24" s="6"/>
      <c r="L24" s="6"/>
      <c r="M24" s="6"/>
      <c r="N24" s="6"/>
      <c r="O24" s="6"/>
      <c r="P24" s="6"/>
      <c r="Q24" s="6"/>
      <c r="R24" s="6"/>
      <c r="S24" s="6"/>
      <c r="T24" s="6"/>
      <c r="U24" s="7"/>
    </row>
    <row r="25" spans="1:22" ht="44.25" customHeight="1" thickTop="1" x14ac:dyDescent="0.2">
      <c r="B25" s="95" t="s">
        <v>79</v>
      </c>
      <c r="C25" s="96"/>
      <c r="D25" s="96"/>
      <c r="E25" s="96"/>
      <c r="F25" s="96"/>
      <c r="G25" s="96"/>
      <c r="H25" s="96"/>
      <c r="I25" s="96"/>
      <c r="J25" s="96"/>
      <c r="K25" s="96"/>
      <c r="L25" s="96"/>
      <c r="M25" s="96"/>
      <c r="N25" s="96"/>
      <c r="O25" s="96"/>
      <c r="P25" s="96"/>
      <c r="Q25" s="96"/>
      <c r="R25" s="96"/>
      <c r="S25" s="96"/>
      <c r="T25" s="96"/>
      <c r="U25" s="97"/>
    </row>
    <row r="26" spans="1:22" ht="126.75" customHeight="1" x14ac:dyDescent="0.2">
      <c r="B26" s="98" t="s">
        <v>209</v>
      </c>
      <c r="C26" s="99"/>
      <c r="D26" s="99"/>
      <c r="E26" s="99"/>
      <c r="F26" s="99"/>
      <c r="G26" s="99"/>
      <c r="H26" s="99"/>
      <c r="I26" s="99"/>
      <c r="J26" s="99"/>
      <c r="K26" s="99"/>
      <c r="L26" s="99"/>
      <c r="M26" s="99"/>
      <c r="N26" s="99"/>
      <c r="O26" s="99"/>
      <c r="P26" s="99"/>
      <c r="Q26" s="99"/>
      <c r="R26" s="99"/>
      <c r="S26" s="99"/>
      <c r="T26" s="99"/>
      <c r="U26" s="100"/>
    </row>
    <row r="27" spans="1:22" ht="159" customHeight="1" x14ac:dyDescent="0.2">
      <c r="B27" s="98" t="s">
        <v>210</v>
      </c>
      <c r="C27" s="99"/>
      <c r="D27" s="99"/>
      <c r="E27" s="99"/>
      <c r="F27" s="99"/>
      <c r="G27" s="99"/>
      <c r="H27" s="99"/>
      <c r="I27" s="99"/>
      <c r="J27" s="99"/>
      <c r="K27" s="99"/>
      <c r="L27" s="99"/>
      <c r="M27" s="99"/>
      <c r="N27" s="99"/>
      <c r="O27" s="99"/>
      <c r="P27" s="99"/>
      <c r="Q27" s="99"/>
      <c r="R27" s="99"/>
      <c r="S27" s="99"/>
      <c r="T27" s="99"/>
      <c r="U27" s="100"/>
    </row>
    <row r="28" spans="1:22" ht="67.5" customHeight="1" x14ac:dyDescent="0.2">
      <c r="B28" s="98" t="s">
        <v>211</v>
      </c>
      <c r="C28" s="99"/>
      <c r="D28" s="99"/>
      <c r="E28" s="99"/>
      <c r="F28" s="99"/>
      <c r="G28" s="99"/>
      <c r="H28" s="99"/>
      <c r="I28" s="99"/>
      <c r="J28" s="99"/>
      <c r="K28" s="99"/>
      <c r="L28" s="99"/>
      <c r="M28" s="99"/>
      <c r="N28" s="99"/>
      <c r="O28" s="99"/>
      <c r="P28" s="99"/>
      <c r="Q28" s="99"/>
      <c r="R28" s="99"/>
      <c r="S28" s="99"/>
      <c r="T28" s="99"/>
      <c r="U28" s="100"/>
    </row>
    <row r="29" spans="1:22" ht="78" customHeight="1" x14ac:dyDescent="0.2">
      <c r="B29" s="98" t="s">
        <v>212</v>
      </c>
      <c r="C29" s="99"/>
      <c r="D29" s="99"/>
      <c r="E29" s="99"/>
      <c r="F29" s="99"/>
      <c r="G29" s="99"/>
      <c r="H29" s="99"/>
      <c r="I29" s="99"/>
      <c r="J29" s="99"/>
      <c r="K29" s="99"/>
      <c r="L29" s="99"/>
      <c r="M29" s="99"/>
      <c r="N29" s="99"/>
      <c r="O29" s="99"/>
      <c r="P29" s="99"/>
      <c r="Q29" s="99"/>
      <c r="R29" s="99"/>
      <c r="S29" s="99"/>
      <c r="T29" s="99"/>
      <c r="U29" s="100"/>
    </row>
    <row r="30" spans="1:22" ht="80.25" customHeight="1" x14ac:dyDescent="0.2">
      <c r="B30" s="98" t="s">
        <v>213</v>
      </c>
      <c r="C30" s="99"/>
      <c r="D30" s="99"/>
      <c r="E30" s="99"/>
      <c r="F30" s="99"/>
      <c r="G30" s="99"/>
      <c r="H30" s="99"/>
      <c r="I30" s="99"/>
      <c r="J30" s="99"/>
      <c r="K30" s="99"/>
      <c r="L30" s="99"/>
      <c r="M30" s="99"/>
      <c r="N30" s="99"/>
      <c r="O30" s="99"/>
      <c r="P30" s="99"/>
      <c r="Q30" s="99"/>
      <c r="R30" s="99"/>
      <c r="S30" s="99"/>
      <c r="T30" s="99"/>
      <c r="U30" s="100"/>
    </row>
    <row r="31" spans="1:22" ht="51" customHeight="1" x14ac:dyDescent="0.2">
      <c r="B31" s="98" t="s">
        <v>214</v>
      </c>
      <c r="C31" s="99"/>
      <c r="D31" s="99"/>
      <c r="E31" s="99"/>
      <c r="F31" s="99"/>
      <c r="G31" s="99"/>
      <c r="H31" s="99"/>
      <c r="I31" s="99"/>
      <c r="J31" s="99"/>
      <c r="K31" s="99"/>
      <c r="L31" s="99"/>
      <c r="M31" s="99"/>
      <c r="N31" s="99"/>
      <c r="O31" s="99"/>
      <c r="P31" s="99"/>
      <c r="Q31" s="99"/>
      <c r="R31" s="99"/>
      <c r="S31" s="99"/>
      <c r="T31" s="99"/>
      <c r="U31" s="100"/>
    </row>
    <row r="32" spans="1:22" ht="36" customHeight="1" x14ac:dyDescent="0.2">
      <c r="B32" s="98" t="s">
        <v>215</v>
      </c>
      <c r="C32" s="99"/>
      <c r="D32" s="99"/>
      <c r="E32" s="99"/>
      <c r="F32" s="99"/>
      <c r="G32" s="99"/>
      <c r="H32" s="99"/>
      <c r="I32" s="99"/>
      <c r="J32" s="99"/>
      <c r="K32" s="99"/>
      <c r="L32" s="99"/>
      <c r="M32" s="99"/>
      <c r="N32" s="99"/>
      <c r="O32" s="99"/>
      <c r="P32" s="99"/>
      <c r="Q32" s="99"/>
      <c r="R32" s="99"/>
      <c r="S32" s="99"/>
      <c r="T32" s="99"/>
      <c r="U32" s="100"/>
    </row>
    <row r="33" spans="2:21" ht="35.25" customHeight="1" thickBot="1" x14ac:dyDescent="0.25">
      <c r="B33" s="88" t="s">
        <v>216</v>
      </c>
      <c r="C33" s="89"/>
      <c r="D33" s="89"/>
      <c r="E33" s="89"/>
      <c r="F33" s="89"/>
      <c r="G33" s="89"/>
      <c r="H33" s="89"/>
      <c r="I33" s="89"/>
      <c r="J33" s="89"/>
      <c r="K33" s="89"/>
      <c r="L33" s="89"/>
      <c r="M33" s="89"/>
      <c r="N33" s="89"/>
      <c r="O33" s="89"/>
      <c r="P33" s="89"/>
      <c r="Q33" s="89"/>
      <c r="R33" s="89"/>
      <c r="S33" s="89"/>
      <c r="T33" s="89"/>
      <c r="U33" s="90"/>
    </row>
  </sheetData>
  <mergeCells count="56">
    <mergeCell ref="B32:U32"/>
    <mergeCell ref="B33:U33"/>
    <mergeCell ref="B26:U26"/>
    <mergeCell ref="B27:U27"/>
    <mergeCell ref="B28:U28"/>
    <mergeCell ref="B29:U29"/>
    <mergeCell ref="B30:U30"/>
    <mergeCell ref="B31:U31"/>
    <mergeCell ref="B25:U25"/>
    <mergeCell ref="C16:H16"/>
    <mergeCell ref="I16:K16"/>
    <mergeCell ref="L16:O16"/>
    <mergeCell ref="C17:H17"/>
    <mergeCell ref="I17:K17"/>
    <mergeCell ref="L17:O17"/>
    <mergeCell ref="C18:H18"/>
    <mergeCell ref="I18:K18"/>
    <mergeCell ref="L18:O18"/>
    <mergeCell ref="B22:D22"/>
    <mergeCell ref="B23:D23"/>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5"/>
  <sheetViews>
    <sheetView view="pageBreakPreview" topLeftCell="L7" zoomScale="80" zoomScaleNormal="80" zoomScaleSheetLayoutView="80" workbookViewId="0">
      <selection activeCell="S20" sqref="B20:U21"/>
    </sheetView>
  </sheetViews>
  <sheetFormatPr baseColWidth="10" defaultColWidth="10" defaultRowHeight="12.75" x14ac:dyDescent="0.2"/>
  <cols>
    <col min="1" max="1" width="3.5" style="1" customWidth="1"/>
    <col min="2" max="2" width="14.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3" t="s">
        <v>0</v>
      </c>
      <c r="C1" s="53"/>
      <c r="D1" s="53"/>
      <c r="E1" s="53"/>
      <c r="F1" s="53"/>
      <c r="G1" s="53"/>
      <c r="H1" s="53"/>
      <c r="I1" s="53"/>
      <c r="J1" s="53"/>
      <c r="K1" s="53"/>
      <c r="L1" s="53"/>
      <c r="M1" s="3" t="s">
        <v>1</v>
      </c>
    </row>
    <row r="2" spans="1:22" ht="13.5" customHeight="1" thickBot="1" x14ac:dyDescent="0.25"/>
    <row r="3" spans="1:22" ht="13.5" customHeight="1" thickTop="1" thickBot="1" x14ac:dyDescent="0.25">
      <c r="B3" s="4" t="s">
        <v>5</v>
      </c>
      <c r="C3" s="5"/>
      <c r="D3" s="5"/>
      <c r="E3" s="5"/>
      <c r="F3" s="5"/>
      <c r="G3" s="5"/>
      <c r="H3" s="6"/>
      <c r="I3" s="6"/>
      <c r="J3" s="6"/>
      <c r="K3" s="6"/>
      <c r="L3" s="6"/>
      <c r="M3" s="6"/>
      <c r="N3" s="6"/>
      <c r="O3" s="6"/>
      <c r="P3" s="6"/>
      <c r="Q3" s="6"/>
      <c r="R3" s="6"/>
      <c r="S3" s="6"/>
      <c r="T3" s="6"/>
      <c r="U3" s="7"/>
    </row>
    <row r="4" spans="1:22" ht="51.75" customHeight="1" thickTop="1" x14ac:dyDescent="0.2">
      <c r="B4" s="8" t="s">
        <v>6</v>
      </c>
      <c r="C4" s="9" t="s">
        <v>217</v>
      </c>
      <c r="D4" s="60" t="s">
        <v>218</v>
      </c>
      <c r="E4" s="60"/>
      <c r="F4" s="60"/>
      <c r="G4" s="60"/>
      <c r="H4" s="60"/>
      <c r="I4" s="10"/>
      <c r="J4" s="11" t="s">
        <v>9</v>
      </c>
      <c r="K4" s="12" t="s">
        <v>10</v>
      </c>
      <c r="L4" s="61" t="s">
        <v>11</v>
      </c>
      <c r="M4" s="61"/>
      <c r="N4" s="61"/>
      <c r="O4" s="61"/>
      <c r="P4" s="11" t="s">
        <v>12</v>
      </c>
      <c r="Q4" s="61" t="s">
        <v>219</v>
      </c>
      <c r="R4" s="61"/>
      <c r="S4" s="11" t="s">
        <v>14</v>
      </c>
      <c r="T4" s="61"/>
      <c r="U4" s="62"/>
    </row>
    <row r="5" spans="1:22" ht="15.75" customHeight="1" x14ac:dyDescent="0.2">
      <c r="B5" s="57" t="s">
        <v>16</v>
      </c>
      <c r="C5" s="58"/>
      <c r="D5" s="58"/>
      <c r="E5" s="58"/>
      <c r="F5" s="58"/>
      <c r="G5" s="58"/>
      <c r="H5" s="58"/>
      <c r="I5" s="58"/>
      <c r="J5" s="58"/>
      <c r="K5" s="58"/>
      <c r="L5" s="58"/>
      <c r="M5" s="58"/>
      <c r="N5" s="58"/>
      <c r="O5" s="58"/>
      <c r="P5" s="58"/>
      <c r="Q5" s="58"/>
      <c r="R5" s="58"/>
      <c r="S5" s="58"/>
      <c r="T5" s="58"/>
      <c r="U5" s="59"/>
    </row>
    <row r="6" spans="1:22" ht="37.5" customHeight="1" thickBot="1" x14ac:dyDescent="0.25">
      <c r="B6" s="13" t="s">
        <v>17</v>
      </c>
      <c r="C6" s="63" t="s">
        <v>18</v>
      </c>
      <c r="D6" s="63"/>
      <c r="E6" s="63"/>
      <c r="F6" s="63"/>
      <c r="G6" s="63"/>
      <c r="H6" s="14"/>
      <c r="I6" s="14"/>
      <c r="J6" s="14" t="s">
        <v>19</v>
      </c>
      <c r="K6" s="63" t="s">
        <v>20</v>
      </c>
      <c r="L6" s="63"/>
      <c r="M6" s="63"/>
      <c r="N6" s="15"/>
      <c r="O6" s="16" t="s">
        <v>21</v>
      </c>
      <c r="P6" s="63" t="s">
        <v>220</v>
      </c>
      <c r="Q6" s="63"/>
      <c r="R6" s="17"/>
      <c r="S6" s="16" t="s">
        <v>23</v>
      </c>
      <c r="T6" s="63" t="s">
        <v>221</v>
      </c>
      <c r="U6" s="64"/>
    </row>
    <row r="7" spans="1:22" ht="14.25" customHeight="1" thickTop="1" thickBot="1" x14ac:dyDescent="0.25">
      <c r="B7" s="4" t="s">
        <v>25</v>
      </c>
      <c r="C7" s="5"/>
      <c r="D7" s="5"/>
      <c r="E7" s="5"/>
      <c r="F7" s="5"/>
      <c r="G7" s="5"/>
      <c r="H7" s="6"/>
      <c r="I7" s="6"/>
      <c r="J7" s="6"/>
      <c r="K7" s="6"/>
      <c r="L7" s="6"/>
      <c r="M7" s="6"/>
      <c r="N7" s="6"/>
      <c r="O7" s="6"/>
      <c r="P7" s="6"/>
      <c r="Q7" s="6"/>
      <c r="R7" s="6"/>
      <c r="S7" s="6"/>
      <c r="T7" s="6"/>
      <c r="U7" s="7"/>
    </row>
    <row r="8" spans="1:22" ht="16.5" customHeight="1" thickTop="1" x14ac:dyDescent="0.2">
      <c r="B8" s="65" t="s">
        <v>26</v>
      </c>
      <c r="C8" s="68" t="s">
        <v>27</v>
      </c>
      <c r="D8" s="68"/>
      <c r="E8" s="68"/>
      <c r="F8" s="68"/>
      <c r="G8" s="68"/>
      <c r="H8" s="69"/>
      <c r="I8" s="74" t="s">
        <v>28</v>
      </c>
      <c r="J8" s="75"/>
      <c r="K8" s="75"/>
      <c r="L8" s="75"/>
      <c r="M8" s="75"/>
      <c r="N8" s="75"/>
      <c r="O8" s="75"/>
      <c r="P8" s="75"/>
      <c r="Q8" s="75"/>
      <c r="R8" s="75"/>
      <c r="S8" s="76"/>
      <c r="T8" s="77" t="s">
        <v>29</v>
      </c>
      <c r="U8" s="78"/>
    </row>
    <row r="9" spans="1:22" ht="19.5" customHeight="1" x14ac:dyDescent="0.2">
      <c r="B9" s="66"/>
      <c r="C9" s="70"/>
      <c r="D9" s="70"/>
      <c r="E9" s="70"/>
      <c r="F9" s="70"/>
      <c r="G9" s="70"/>
      <c r="H9" s="71"/>
      <c r="I9" s="79" t="s">
        <v>30</v>
      </c>
      <c r="J9" s="68"/>
      <c r="K9" s="68"/>
      <c r="L9" s="68" t="s">
        <v>31</v>
      </c>
      <c r="M9" s="68"/>
      <c r="N9" s="68"/>
      <c r="O9" s="68"/>
      <c r="P9" s="68" t="s">
        <v>32</v>
      </c>
      <c r="Q9" s="68" t="s">
        <v>33</v>
      </c>
      <c r="R9" s="82" t="s">
        <v>34</v>
      </c>
      <c r="S9" s="83"/>
      <c r="T9" s="68" t="s">
        <v>35</v>
      </c>
      <c r="U9" s="84" t="s">
        <v>36</v>
      </c>
    </row>
    <row r="10" spans="1:22" ht="26.25" customHeight="1" thickBot="1" x14ac:dyDescent="0.25">
      <c r="B10" s="67"/>
      <c r="C10" s="72"/>
      <c r="D10" s="72"/>
      <c r="E10" s="72"/>
      <c r="F10" s="72"/>
      <c r="G10" s="72"/>
      <c r="H10" s="73"/>
      <c r="I10" s="80"/>
      <c r="J10" s="81"/>
      <c r="K10" s="81"/>
      <c r="L10" s="81"/>
      <c r="M10" s="81"/>
      <c r="N10" s="81"/>
      <c r="O10" s="81"/>
      <c r="P10" s="81"/>
      <c r="Q10" s="81"/>
      <c r="R10" s="19" t="s">
        <v>37</v>
      </c>
      <c r="S10" s="20" t="s">
        <v>38</v>
      </c>
      <c r="T10" s="81"/>
      <c r="U10" s="85"/>
    </row>
    <row r="11" spans="1:22" ht="116.25" customHeight="1" thickTop="1" thickBot="1" x14ac:dyDescent="0.25">
      <c r="A11" s="21"/>
      <c r="B11" s="22" t="s">
        <v>39</v>
      </c>
      <c r="C11" s="86" t="s">
        <v>222</v>
      </c>
      <c r="D11" s="86"/>
      <c r="E11" s="86"/>
      <c r="F11" s="86"/>
      <c r="G11" s="86"/>
      <c r="H11" s="86"/>
      <c r="I11" s="86" t="s">
        <v>223</v>
      </c>
      <c r="J11" s="86"/>
      <c r="K11" s="86"/>
      <c r="L11" s="86" t="s">
        <v>224</v>
      </c>
      <c r="M11" s="86"/>
      <c r="N11" s="86"/>
      <c r="O11" s="86"/>
      <c r="P11" s="23" t="s">
        <v>225</v>
      </c>
      <c r="Q11" s="23" t="s">
        <v>44</v>
      </c>
      <c r="R11" s="24">
        <v>111</v>
      </c>
      <c r="S11" s="24">
        <v>114.4</v>
      </c>
      <c r="T11" s="24">
        <v>111.6</v>
      </c>
      <c r="U11" s="48">
        <f>97.55</f>
        <v>97.55</v>
      </c>
    </row>
    <row r="12" spans="1:22" ht="75" customHeight="1" thickTop="1" thickBot="1" x14ac:dyDescent="0.25">
      <c r="A12" s="21"/>
      <c r="B12" s="22" t="s">
        <v>45</v>
      </c>
      <c r="C12" s="86" t="s">
        <v>226</v>
      </c>
      <c r="D12" s="86"/>
      <c r="E12" s="86"/>
      <c r="F12" s="86"/>
      <c r="G12" s="86"/>
      <c r="H12" s="86"/>
      <c r="I12" s="86" t="s">
        <v>227</v>
      </c>
      <c r="J12" s="86"/>
      <c r="K12" s="86"/>
      <c r="L12" s="86" t="s">
        <v>228</v>
      </c>
      <c r="M12" s="86"/>
      <c r="N12" s="86"/>
      <c r="O12" s="86"/>
      <c r="P12" s="23" t="s">
        <v>229</v>
      </c>
      <c r="Q12" s="23" t="s">
        <v>98</v>
      </c>
      <c r="R12" s="24">
        <v>106</v>
      </c>
      <c r="S12" s="24">
        <v>106</v>
      </c>
      <c r="T12" s="24">
        <v>185</v>
      </c>
      <c r="U12" s="48">
        <f>174.5</f>
        <v>174.5</v>
      </c>
    </row>
    <row r="13" spans="1:22" ht="75" customHeight="1" thickTop="1" thickBot="1" x14ac:dyDescent="0.25">
      <c r="A13" s="21"/>
      <c r="B13" s="22" t="s">
        <v>50</v>
      </c>
      <c r="C13" s="86" t="s">
        <v>230</v>
      </c>
      <c r="D13" s="86"/>
      <c r="E13" s="86"/>
      <c r="F13" s="86"/>
      <c r="G13" s="86"/>
      <c r="H13" s="86"/>
      <c r="I13" s="86" t="s">
        <v>231</v>
      </c>
      <c r="J13" s="86"/>
      <c r="K13" s="86"/>
      <c r="L13" s="86" t="s">
        <v>232</v>
      </c>
      <c r="M13" s="86"/>
      <c r="N13" s="86"/>
      <c r="O13" s="86"/>
      <c r="P13" s="23" t="s">
        <v>43</v>
      </c>
      <c r="Q13" s="23" t="s">
        <v>98</v>
      </c>
      <c r="R13" s="23">
        <v>100</v>
      </c>
      <c r="S13" s="23">
        <v>100</v>
      </c>
      <c r="T13" s="23">
        <v>100</v>
      </c>
      <c r="U13" s="48">
        <f>100</f>
        <v>100</v>
      </c>
    </row>
    <row r="14" spans="1:22" ht="90.75" customHeight="1" thickTop="1" thickBot="1" x14ac:dyDescent="0.25">
      <c r="A14" s="21"/>
      <c r="B14" s="22" t="s">
        <v>55</v>
      </c>
      <c r="C14" s="86" t="s">
        <v>99</v>
      </c>
      <c r="D14" s="86"/>
      <c r="E14" s="86"/>
      <c r="F14" s="86"/>
      <c r="G14" s="86"/>
      <c r="H14" s="86"/>
      <c r="I14" s="86" t="s">
        <v>233</v>
      </c>
      <c r="J14" s="86"/>
      <c r="K14" s="86"/>
      <c r="L14" s="86" t="s">
        <v>234</v>
      </c>
      <c r="M14" s="86"/>
      <c r="N14" s="86"/>
      <c r="O14" s="86"/>
      <c r="P14" s="23" t="s">
        <v>43</v>
      </c>
      <c r="Q14" s="23" t="s">
        <v>60</v>
      </c>
      <c r="R14" s="23">
        <v>100</v>
      </c>
      <c r="S14" s="23">
        <v>100</v>
      </c>
      <c r="T14" s="23">
        <v>132.1</v>
      </c>
      <c r="U14" s="48">
        <f>132</f>
        <v>132</v>
      </c>
    </row>
    <row r="15" spans="1:22" ht="14.25" customHeight="1" thickTop="1" thickBot="1" x14ac:dyDescent="0.25">
      <c r="B15" s="4" t="s">
        <v>71</v>
      </c>
      <c r="C15" s="5"/>
      <c r="D15" s="5"/>
      <c r="E15" s="5"/>
      <c r="F15" s="5"/>
      <c r="G15" s="5"/>
      <c r="H15" s="6"/>
      <c r="I15" s="6"/>
      <c r="J15" s="6"/>
      <c r="K15" s="6"/>
      <c r="L15" s="6"/>
      <c r="M15" s="6"/>
      <c r="N15" s="6"/>
      <c r="O15" s="6"/>
      <c r="P15" s="6"/>
      <c r="Q15" s="6"/>
      <c r="R15" s="6"/>
      <c r="S15" s="6"/>
      <c r="T15" s="6"/>
      <c r="U15" s="7"/>
      <c r="V15" s="29"/>
    </row>
    <row r="16" spans="1:22" ht="26.25" customHeight="1" thickTop="1" x14ac:dyDescent="0.2">
      <c r="B16" s="30"/>
      <c r="C16" s="31"/>
      <c r="D16" s="31"/>
      <c r="E16" s="31"/>
      <c r="F16" s="31"/>
      <c r="G16" s="31"/>
      <c r="H16" s="32"/>
      <c r="I16" s="32"/>
      <c r="J16" s="32"/>
      <c r="K16" s="32"/>
      <c r="L16" s="32"/>
      <c r="M16" s="32"/>
      <c r="N16" s="32"/>
      <c r="O16" s="32"/>
      <c r="P16" s="32"/>
      <c r="Q16" s="32"/>
      <c r="R16" s="33"/>
      <c r="S16" s="34" t="s">
        <v>34</v>
      </c>
      <c r="T16" s="34" t="s">
        <v>72</v>
      </c>
      <c r="U16" s="18" t="s">
        <v>73</v>
      </c>
    </row>
    <row r="17" spans="2:21" ht="26.25" customHeight="1" thickBot="1" x14ac:dyDescent="0.25">
      <c r="B17" s="35"/>
      <c r="C17" s="36"/>
      <c r="D17" s="36"/>
      <c r="E17" s="36"/>
      <c r="F17" s="36"/>
      <c r="G17" s="36"/>
      <c r="H17" s="37"/>
      <c r="I17" s="37"/>
      <c r="J17" s="37"/>
      <c r="K17" s="37"/>
      <c r="L17" s="37"/>
      <c r="M17" s="37"/>
      <c r="N17" s="37"/>
      <c r="O17" s="37"/>
      <c r="P17" s="37"/>
      <c r="Q17" s="37"/>
      <c r="R17" s="37"/>
      <c r="S17" s="38" t="s">
        <v>74</v>
      </c>
      <c r="T17" s="39" t="s">
        <v>74</v>
      </c>
      <c r="U17" s="39" t="s">
        <v>75</v>
      </c>
    </row>
    <row r="18" spans="2:21" ht="13.5" customHeight="1" thickBot="1" x14ac:dyDescent="0.25">
      <c r="B18" s="91" t="s">
        <v>76</v>
      </c>
      <c r="C18" s="92"/>
      <c r="D18" s="92"/>
      <c r="E18" s="40"/>
      <c r="F18" s="40"/>
      <c r="G18" s="40"/>
      <c r="H18" s="41"/>
      <c r="I18" s="41"/>
      <c r="J18" s="41"/>
      <c r="K18" s="41"/>
      <c r="L18" s="41"/>
      <c r="M18" s="41"/>
      <c r="N18" s="41"/>
      <c r="O18" s="41"/>
      <c r="P18" s="42"/>
      <c r="Q18" s="42"/>
      <c r="R18" s="42"/>
      <c r="S18" s="49">
        <v>1493.3669050000001</v>
      </c>
      <c r="T18" s="49">
        <v>1970.9370906500001</v>
      </c>
      <c r="U18" s="50">
        <f>+IF(ISERR(T18/S18*100),"N/A",ROUND(T18/S18*100,1))</f>
        <v>132</v>
      </c>
    </row>
    <row r="19" spans="2:21" ht="13.5" customHeight="1" thickBot="1" x14ac:dyDescent="0.25">
      <c r="B19" s="93" t="s">
        <v>77</v>
      </c>
      <c r="C19" s="94"/>
      <c r="D19" s="94"/>
      <c r="E19" s="43"/>
      <c r="F19" s="43"/>
      <c r="G19" s="43"/>
      <c r="H19" s="44"/>
      <c r="I19" s="44"/>
      <c r="J19" s="44"/>
      <c r="K19" s="44"/>
      <c r="L19" s="44"/>
      <c r="M19" s="44"/>
      <c r="N19" s="44"/>
      <c r="O19" s="44"/>
      <c r="P19" s="45"/>
      <c r="Q19" s="45"/>
      <c r="R19" s="45"/>
      <c r="S19" s="49">
        <v>1970.9370906500001</v>
      </c>
      <c r="T19" s="49">
        <v>1970.9370906500001</v>
      </c>
      <c r="U19" s="50">
        <f>+IF(ISERR(T19/S19*100),"N/A",ROUND(T19/S19*100,1))</f>
        <v>100</v>
      </c>
    </row>
    <row r="20" spans="2:21" ht="14.85" customHeight="1" thickTop="1" thickBot="1" x14ac:dyDescent="0.25">
      <c r="B20" s="4" t="s">
        <v>78</v>
      </c>
      <c r="C20" s="5"/>
      <c r="D20" s="5"/>
      <c r="E20" s="5"/>
      <c r="F20" s="5"/>
      <c r="G20" s="5"/>
      <c r="H20" s="6"/>
      <c r="I20" s="6"/>
      <c r="J20" s="6"/>
      <c r="K20" s="6"/>
      <c r="L20" s="6"/>
      <c r="M20" s="6"/>
      <c r="N20" s="6"/>
      <c r="O20" s="6"/>
      <c r="P20" s="6"/>
      <c r="Q20" s="6"/>
      <c r="R20" s="6"/>
      <c r="S20" s="51"/>
      <c r="T20" s="51"/>
      <c r="U20" s="52"/>
    </row>
    <row r="21" spans="2:21" ht="44.25" customHeight="1" thickTop="1" x14ac:dyDescent="0.2">
      <c r="B21" s="95" t="s">
        <v>79</v>
      </c>
      <c r="C21" s="96"/>
      <c r="D21" s="96"/>
      <c r="E21" s="96"/>
      <c r="F21" s="96"/>
      <c r="G21" s="96"/>
      <c r="H21" s="96"/>
      <c r="I21" s="96"/>
      <c r="J21" s="96"/>
      <c r="K21" s="96"/>
      <c r="L21" s="96"/>
      <c r="M21" s="96"/>
      <c r="N21" s="96"/>
      <c r="O21" s="96"/>
      <c r="P21" s="96"/>
      <c r="Q21" s="96"/>
      <c r="R21" s="96"/>
      <c r="S21" s="96"/>
      <c r="T21" s="96"/>
      <c r="U21" s="97"/>
    </row>
    <row r="22" spans="2:21" ht="34.5" customHeight="1" x14ac:dyDescent="0.2">
      <c r="B22" s="98" t="s">
        <v>235</v>
      </c>
      <c r="C22" s="99"/>
      <c r="D22" s="99"/>
      <c r="E22" s="99"/>
      <c r="F22" s="99"/>
      <c r="G22" s="99"/>
      <c r="H22" s="99"/>
      <c r="I22" s="99"/>
      <c r="J22" s="99"/>
      <c r="K22" s="99"/>
      <c r="L22" s="99"/>
      <c r="M22" s="99"/>
      <c r="N22" s="99"/>
      <c r="O22" s="99"/>
      <c r="P22" s="99"/>
      <c r="Q22" s="99"/>
      <c r="R22" s="99"/>
      <c r="S22" s="99"/>
      <c r="T22" s="99"/>
      <c r="U22" s="100"/>
    </row>
    <row r="23" spans="2:21" ht="87.75" customHeight="1" x14ac:dyDescent="0.2">
      <c r="B23" s="98" t="s">
        <v>236</v>
      </c>
      <c r="C23" s="99"/>
      <c r="D23" s="99"/>
      <c r="E23" s="99"/>
      <c r="F23" s="99"/>
      <c r="G23" s="99"/>
      <c r="H23" s="99"/>
      <c r="I23" s="99"/>
      <c r="J23" s="99"/>
      <c r="K23" s="99"/>
      <c r="L23" s="99"/>
      <c r="M23" s="99"/>
      <c r="N23" s="99"/>
      <c r="O23" s="99"/>
      <c r="P23" s="99"/>
      <c r="Q23" s="99"/>
      <c r="R23" s="99"/>
      <c r="S23" s="99"/>
      <c r="T23" s="99"/>
      <c r="U23" s="100"/>
    </row>
    <row r="24" spans="2:21" ht="35.25" customHeight="1" x14ac:dyDescent="0.2">
      <c r="B24" s="98" t="s">
        <v>237</v>
      </c>
      <c r="C24" s="99"/>
      <c r="D24" s="99"/>
      <c r="E24" s="99"/>
      <c r="F24" s="99"/>
      <c r="G24" s="99"/>
      <c r="H24" s="99"/>
      <c r="I24" s="99"/>
      <c r="J24" s="99"/>
      <c r="K24" s="99"/>
      <c r="L24" s="99"/>
      <c r="M24" s="99"/>
      <c r="N24" s="99"/>
      <c r="O24" s="99"/>
      <c r="P24" s="99"/>
      <c r="Q24" s="99"/>
      <c r="R24" s="99"/>
      <c r="S24" s="99"/>
      <c r="T24" s="99"/>
      <c r="U24" s="100"/>
    </row>
    <row r="25" spans="2:21" ht="51" customHeight="1" thickBot="1" x14ac:dyDescent="0.25">
      <c r="B25" s="88" t="s">
        <v>238</v>
      </c>
      <c r="C25" s="89"/>
      <c r="D25" s="89"/>
      <c r="E25" s="89"/>
      <c r="F25" s="89"/>
      <c r="G25" s="89"/>
      <c r="H25" s="89"/>
      <c r="I25" s="89"/>
      <c r="J25" s="89"/>
      <c r="K25" s="89"/>
      <c r="L25" s="89"/>
      <c r="M25" s="89"/>
      <c r="N25" s="89"/>
      <c r="O25" s="89"/>
      <c r="P25" s="89"/>
      <c r="Q25" s="89"/>
      <c r="R25" s="89"/>
      <c r="S25" s="89"/>
      <c r="T25" s="89"/>
      <c r="U25" s="90"/>
    </row>
  </sheetData>
  <mergeCells count="40">
    <mergeCell ref="B22:U22"/>
    <mergeCell ref="B23:U23"/>
    <mergeCell ref="B24:U24"/>
    <mergeCell ref="B25:U25"/>
    <mergeCell ref="C14:H14"/>
    <mergeCell ref="I14:K14"/>
    <mergeCell ref="L14:O14"/>
    <mergeCell ref="B18:D18"/>
    <mergeCell ref="B19:D19"/>
    <mergeCell ref="B21:U21"/>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16</vt:i4>
      </vt:variant>
    </vt:vector>
  </HeadingPairs>
  <TitlesOfParts>
    <vt:vector size="24" baseType="lpstr">
      <vt:lpstr>Portada</vt:lpstr>
      <vt:lpstr>9 G003</vt:lpstr>
      <vt:lpstr>9 K003</vt:lpstr>
      <vt:lpstr>9 K031</vt:lpstr>
      <vt:lpstr>9 K032</vt:lpstr>
      <vt:lpstr>9 K034</vt:lpstr>
      <vt:lpstr>9 K035</vt:lpstr>
      <vt:lpstr>9 K040</vt:lpstr>
      <vt:lpstr>'9 G003'!Área_de_impresión</vt:lpstr>
      <vt:lpstr>'9 K003'!Área_de_impresión</vt:lpstr>
      <vt:lpstr>'9 K031'!Área_de_impresión</vt:lpstr>
      <vt:lpstr>'9 K032'!Área_de_impresión</vt:lpstr>
      <vt:lpstr>'9 K034'!Área_de_impresión</vt:lpstr>
      <vt:lpstr>'9 K035'!Área_de_impresión</vt:lpstr>
      <vt:lpstr>'9 K040'!Área_de_impresión</vt:lpstr>
      <vt:lpstr>Portada!Área_de_impresión</vt:lpstr>
      <vt:lpstr>'9 G003'!Títulos_a_imprimir</vt:lpstr>
      <vt:lpstr>'9 K003'!Títulos_a_imprimir</vt:lpstr>
      <vt:lpstr>'9 K031'!Títulos_a_imprimir</vt:lpstr>
      <vt:lpstr>'9 K032'!Títulos_a_imprimir</vt:lpstr>
      <vt:lpstr>'9 K034'!Títulos_a_imprimir</vt:lpstr>
      <vt:lpstr>'9 K035'!Títulos_a_imprimir</vt:lpstr>
      <vt:lpstr>'9 K040'!Títulos_a_imprimir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Pablo Emilio Ballesteros Cesar</cp:lastModifiedBy>
  <cp:lastPrinted>2009-03-26T01:46:20Z</cp:lastPrinted>
  <dcterms:created xsi:type="dcterms:W3CDTF">2009-03-25T01:44:41Z</dcterms:created>
  <dcterms:modified xsi:type="dcterms:W3CDTF">2014-04-03T20:01:09Z</dcterms:modified>
</cp:coreProperties>
</file>