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585" yWindow="-15" windowWidth="12630" windowHeight="11805" activeTab="4"/>
  </bookViews>
  <sheets>
    <sheet name="Portada" sheetId="1" r:id="rId1"/>
    <sheet name="18 E561" sheetId="4" r:id="rId2"/>
    <sheet name="18 E567" sheetId="5" r:id="rId3"/>
    <sheet name="18 E570" sheetId="6" r:id="rId4"/>
    <sheet name="18 K044" sheetId="9" r:id="rId5"/>
  </sheets>
  <definedNames>
    <definedName name="_xlnm.Print_Area" localSheetId="1">'18 E561'!$B$1:$U$29</definedName>
    <definedName name="_xlnm.Print_Area" localSheetId="2">'18 E567'!$B$1:$U$29</definedName>
    <definedName name="_xlnm.Print_Area" localSheetId="3">'18 E570'!$B$1:$U$29</definedName>
    <definedName name="_xlnm.Print_Area" localSheetId="4">'18 K044'!$B$1:$U$36</definedName>
    <definedName name="_xlnm.Print_Area" localSheetId="0">Portada!$B$1:$AD$86</definedName>
    <definedName name="_xlnm.Print_Titles" localSheetId="1">'18 E561'!$1:$4</definedName>
    <definedName name="_xlnm.Print_Titles" localSheetId="2">'18 E567'!$1:$4</definedName>
    <definedName name="_xlnm.Print_Titles" localSheetId="3">'18 E570'!$1:$4</definedName>
    <definedName name="_xlnm.Print_Titles" localSheetId="4">'18 K044'!$1:$4</definedName>
    <definedName name="_xlnm.Print_Titles" localSheetId="0">Portada!$1:$4</definedName>
  </definedNames>
  <calcPr calcId="145621"/>
</workbook>
</file>

<file path=xl/calcChain.xml><?xml version="1.0" encoding="utf-8"?>
<calcChain xmlns="http://schemas.openxmlformats.org/spreadsheetml/2006/main">
  <c r="U19" i="5" l="1"/>
  <c r="U18" i="5"/>
  <c r="U23" i="9" l="1"/>
  <c r="U18" i="9"/>
  <c r="U17" i="9"/>
  <c r="U16" i="9"/>
  <c r="U15" i="9"/>
  <c r="U14" i="9"/>
  <c r="U13" i="9"/>
  <c r="U12" i="9"/>
  <c r="U11" i="9"/>
  <c r="U19" i="6"/>
  <c r="U18" i="6"/>
  <c r="U14" i="6"/>
  <c r="U13" i="6"/>
  <c r="U12" i="6"/>
  <c r="U11" i="6"/>
  <c r="U14" i="5"/>
  <c r="U13" i="5"/>
  <c r="U12" i="5"/>
  <c r="U11" i="5"/>
  <c r="U19" i="4"/>
  <c r="U18" i="4"/>
  <c r="U14" i="4"/>
  <c r="U13" i="4"/>
  <c r="U12" i="4"/>
  <c r="U11" i="4"/>
  <c r="U22" i="9" l="1"/>
</calcChain>
</file>

<file path=xl/sharedStrings.xml><?xml version="1.0" encoding="utf-8"?>
<sst xmlns="http://schemas.openxmlformats.org/spreadsheetml/2006/main" count="328" uniqueCount="152">
  <si>
    <t>Avance en los Indicadores de los Programas presupuestarios de la Administración Pública Federal</t>
  </si>
  <si>
    <t xml:space="preserve">    Ejercicio Fiscal 2013</t>
  </si>
  <si>
    <t>Energía</t>
  </si>
  <si>
    <t>Programas presupuestarios cuya MIR se incluye en el reporte</t>
  </si>
  <si>
    <t>DATOS DEL PROGRAMA</t>
  </si>
  <si>
    <t>Programa presupuestario</t>
  </si>
  <si>
    <t>Ramo</t>
  </si>
  <si>
    <t>18</t>
  </si>
  <si>
    <t>Unidad responsable</t>
  </si>
  <si>
    <t>Enfoques transversales</t>
  </si>
  <si>
    <t>Clasificación Funcional</t>
  </si>
  <si>
    <t>Finalidad</t>
  </si>
  <si>
    <t>3 - Desarrollo Económico</t>
  </si>
  <si>
    <t>Función</t>
  </si>
  <si>
    <t>3 - Combustibles y Energía</t>
  </si>
  <si>
    <t>Subfunción</t>
  </si>
  <si>
    <t>Actividad Institucional</t>
  </si>
  <si>
    <t>RESULTADOS</t>
  </si>
  <si>
    <t>NIVEL</t>
  </si>
  <si>
    <t>OBJETIVOS</t>
  </si>
  <si>
    <t>INDICADORES</t>
  </si>
  <si>
    <t>AVANCE</t>
  </si>
  <si>
    <t>Denominación</t>
  </si>
  <si>
    <t>Método de cálculo</t>
  </si>
  <si>
    <t>Unidad de medida</t>
  </si>
  <si>
    <t>Tipo-Dimensión-Frecuencia</t>
  </si>
  <si>
    <t>Meta anual</t>
  </si>
  <si>
    <t>Realizado al periodo</t>
  </si>
  <si>
    <t>Avance % anual vs Modificada</t>
  </si>
  <si>
    <t>Aprobada</t>
  </si>
  <si>
    <t>Modificada</t>
  </si>
  <si>
    <t>Fin</t>
  </si>
  <si>
    <t>Porcentaje</t>
  </si>
  <si>
    <t>Estratégico-Eficacia-Anual</t>
  </si>
  <si>
    <t>Propósito</t>
  </si>
  <si>
    <t/>
  </si>
  <si>
    <t>Componente</t>
  </si>
  <si>
    <t>Actividad</t>
  </si>
  <si>
    <t>Gestión-Eficacia-Trimestral</t>
  </si>
  <si>
    <t>PRESUPUESTO</t>
  </si>
  <si>
    <t>Ejercicio</t>
  </si>
  <si>
    <t>Avance %</t>
  </si>
  <si>
    <t>Millones de pesos</t>
  </si>
  <si>
    <t>Anual</t>
  </si>
  <si>
    <t>PRESUPUESTO ORIGINAL</t>
  </si>
  <si>
    <t>PRESUPUESTO MODIFICADO</t>
  </si>
  <si>
    <t>Justificación de diferencia de avances con respecto a las metas programadas</t>
  </si>
  <si>
    <t xml:space="preserve">Indicadores con frecuencia de medición con un periodo mayor de tiempo al anual. 
Estos indicadores no registraron información ni justificación, debido a que lo harán de conformidad con la frecuencia de medición con la que programaron sus metas. </t>
  </si>
  <si>
    <t>E561</t>
  </si>
  <si>
    <t>Operación y mantenimiento de las centrales generadoras de energía eléctrica</t>
  </si>
  <si>
    <t>TOQ-Comisión Federal de Electricidad</t>
  </si>
  <si>
    <t>5 - Electricidad</t>
  </si>
  <si>
    <t>13 - Generación de energía eléctrica</t>
  </si>
  <si>
    <t>Contribuir a la prestación del Servicio Público de Energía Eléctrica confiable y de calidad generando electricidad mediante la operación de las centrales de generación.</t>
  </si>
  <si>
    <r>
      <t>Disponibilidad de los equipos para producir la energía eléctrica que demanda la sociedad.</t>
    </r>
    <r>
      <rPr>
        <i/>
        <sz val="10"/>
        <color indexed="30"/>
        <rFont val="Soberana Sans"/>
        <family val="3"/>
      </rPr>
      <t xml:space="preserve">
Indicador Seleccionado</t>
    </r>
  </si>
  <si>
    <t>(Capacidad de producción disponible / Capacidad de producción instalada) x 100</t>
  </si>
  <si>
    <t>Estratégico-Eficiencia-Mensual</t>
  </si>
  <si>
    <t>Los usuarios de Comisión Federal de Electricidad reciben un servicio eléctrico cuya calidad y costo no son afectados negativamente por interrupciones o ineficiencias atribuibles a Generación.</t>
  </si>
  <si>
    <r>
      <t>Indisponibilidad por falla más decremento</t>
    </r>
    <r>
      <rPr>
        <i/>
        <sz val="10"/>
        <color indexed="30"/>
        <rFont val="Soberana Sans"/>
        <family val="3"/>
      </rPr>
      <t xml:space="preserve">
</t>
    </r>
  </si>
  <si>
    <t>(Energía no generada por falla más decremento/Energía teórica)*100</t>
  </si>
  <si>
    <t>Estratégico-Eficacia-Mensual</t>
  </si>
  <si>
    <t>A Energía eléctrica generada y entregada a Transmisión considerando Unidades generadoras mantenidas en condiciones óptimas de operación</t>
  </si>
  <si>
    <r>
      <t>Indisponibilidad por mantenimiento programado</t>
    </r>
    <r>
      <rPr>
        <i/>
        <sz val="10"/>
        <color indexed="30"/>
        <rFont val="Soberana Sans"/>
        <family val="3"/>
      </rPr>
      <t xml:space="preserve">
</t>
    </r>
  </si>
  <si>
    <t>(Energía no generada por mantenimiento programado / Energía teórica)*100</t>
  </si>
  <si>
    <t>Gestión-Eficacia-Mensual</t>
  </si>
  <si>
    <t>A 1 Operación y mantenimiento de las unidades generadoras a través de la optimización de los programas de mantenimiento.</t>
  </si>
  <si>
    <r>
      <t>Frecuencia de salidas por falla</t>
    </r>
    <r>
      <rPr>
        <i/>
        <sz val="10"/>
        <color indexed="30"/>
        <rFont val="Soberana Sans"/>
        <family val="3"/>
      </rPr>
      <t xml:space="preserve">
</t>
    </r>
  </si>
  <si>
    <t>Horas de operación como generador/Número de salidas por falla atribuibles a Generación.</t>
  </si>
  <si>
    <t>Días/Falla</t>
  </si>
  <si>
    <r>
      <t xml:space="preserve">Disponibilidad de los equipos para producir la energía eléctrica que demanda la sociedad.
</t>
    </r>
    <r>
      <rPr>
        <sz val="10"/>
        <rFont val="Soberana Sans"/>
        <family val="2"/>
      </rPr>
      <t xml:space="preserve"> Causa : ¿ Derivado por una parte a la aplicación de un programa intensivo de mantenimiento pactado con CENACE,  originado por  las necesidades del sistema, a fin de asegurar la mayor disponibilidad de las unidades generadoras en el periodo de verano.  ¿ La efectividad del programa de mantenimiento mencionado se evidencia por la indisponibilidad por falla más decremento que alcanzó niveles por debajo a la meta, su valor acumulado al cierre del 2013 es de 3.19%,  en comparación de la meta acumulada establecida de 4.03% al presentarse un menor número de fallas que las pronosticadas, denotando con ello, una mejoría significativa en el desempeño de las unidades generadoras, asociada directamente al programa aplicado en el año.  Efecto: ¿ Los beneficios económicos y sociales alcanzados con este indicador de fin, internamente apoya a que la continuidad del suministro de energía eléctrica se proporcione a las redes de transmisión de forma confiable, fomentando con ello el desarrollo económico de la sociedad, ya que el insumo eléctrico es esencial para  el crecimiento de los sectores industrial, agrícola, servicios, comercial y público. Otros Motivos:</t>
    </r>
  </si>
  <si>
    <r>
      <t xml:space="preserve">Indisponibilidad por falla más decremento
</t>
    </r>
    <r>
      <rPr>
        <sz val="10"/>
        <rFont val="Soberana Sans"/>
        <family val="2"/>
      </rPr>
      <t xml:space="preserve"> Causa : En Diciembre de 2013, la indisponibilidad por falla más decremento alcanzó niveles  muy por debajo a la meta, denotado una mejoría significativa en el desempeño de las unidades generadoras.  El valor acumulado al cierre del 2013 es de 3.19%, tambien por debajo de la meta acumulada establecida de 4.03% Efecto: denota una mejoría significativa en el desempeño de las unidades generadoras, asociada al programa intensivo de mantenimientos en coordinación con el CENACE.  Otros Motivos:Debido a que el indicador es decreciente, el resultado involucra la reducción en el cálculo del porcentaje de cumplimiento, por ello se aplicó la fórmula siguiente: ((Meta Original ¿ Meta Alcanzada) X 100 / Meta Original) +100</t>
    </r>
  </si>
  <si>
    <r>
      <t xml:space="preserve">Indisponibilidad por mantenimiento programado
</t>
    </r>
    <r>
      <rPr>
        <sz val="10"/>
        <rFont val="Soberana Sans"/>
        <family val="2"/>
      </rPr>
      <t xml:space="preserve"> Causa : En Diciembre de 2013  el resultado fue superior a la meta, originado por  las necesidades del sistema, a fin de asegurar la mayor disponibilidad de las unidades generadoras.  El valor acumulado al cierre del 2013 es de 10.00 %, en tendencia hacia los valores planeados.  Efecto: Se asegura la mayor disponibilidad posible de las unidades generadoras, para atender necesidades del SEN. Otros Motivos:</t>
    </r>
  </si>
  <si>
    <r>
      <t xml:space="preserve">Frecuencia de salidas por falla
</t>
    </r>
    <r>
      <rPr>
        <sz val="10"/>
        <rFont val="Soberana Sans"/>
        <family val="2"/>
      </rPr>
      <t xml:space="preserve"> Causa : En Diciembre de 2013 el resultado del indicador de Frecuencia de Salidas por Falla quedó muy por arriba de la meta establecida 63.99%, denotando una mejoría sustancial en el desempeño operativo de las unidades generadoras.  Asimismo, el valor acumulado al cierre del 2013 es de 69.05 %, supera la meta acumulada establecida de 57.43%    Efecto: denota una mejoría sustancial en el desempeño operativo de las unidades generadoras, asociada principalmente al programa intensivo de mantenimientos programado en coordinación con el cenase.   Otros Motivos:</t>
    </r>
  </si>
  <si>
    <t>E567</t>
  </si>
  <si>
    <t>Operar y mantener las líneas de transmisión y subestaciones de transformación que integran el Sistema Eléctrico Nacional, así como operar y mantener la Red Nacional de Fibra Óptica, y proporcionar servicios de telecomunicaciones</t>
  </si>
  <si>
    <t>14 - Transmisión, transformación y control de la energía eléctrica</t>
  </si>
  <si>
    <t>Contribuir al suministro de energía eléctrica mediante la Transformación y Transmisión confiable y de calidad a los usuarios del Servicio Público de Energía Eléctrica</t>
  </si>
  <si>
    <r>
      <t>Tiempo de Interrupcion por Usuario por Transmisión</t>
    </r>
    <r>
      <rPr>
        <i/>
        <sz val="10"/>
        <color indexed="30"/>
        <rFont val="Soberana Sans"/>
        <family val="3"/>
      </rPr>
      <t xml:space="preserve">
</t>
    </r>
  </si>
  <si>
    <t>TIUT= Suma de los productos de la duración en minutos de cada interrupción por el número de usuarios afectados en la interrupción / número total de usuarios.</t>
  </si>
  <si>
    <t>Minuto por usuario</t>
  </si>
  <si>
    <t>Los usuarios de Comisión Federal de Electricidad reciben un servicio eléctrico cuya calidad y costo les permiten obtener un servicio continuo ya que no son afectados negativamente por interrupciones o ineficiencias atribuibles a Transmisión</t>
  </si>
  <si>
    <r>
      <t xml:space="preserve">Confiablilidad del sistema de Transmisión de Energìa Elèctrica para transportarla a los centros de consumo. </t>
    </r>
    <r>
      <rPr>
        <i/>
        <sz val="10"/>
        <color indexed="30"/>
        <rFont val="Soberana Sans"/>
        <family val="3"/>
      </rPr>
      <t xml:space="preserve">
Indicador Seleccionado</t>
    </r>
  </si>
  <si>
    <t>(Número de salidas / kilómetros de líneas de Transmisión)*100</t>
  </si>
  <si>
    <t>Salidas por cada 100 km</t>
  </si>
  <si>
    <t>A Energía eléctrica transmitida y entregada a Distribución considerando líneas y subestaciones en condiciones óptimas de operación.</t>
  </si>
  <si>
    <r>
      <t>DLT= Disponibilidad en Líneas de Transmisión</t>
    </r>
    <r>
      <rPr>
        <i/>
        <sz val="10"/>
        <color indexed="30"/>
        <rFont val="Soberana Sans"/>
        <family val="3"/>
      </rPr>
      <t xml:space="preserve">
</t>
    </r>
  </si>
  <si>
    <t>DLT=100*Tiempo que permanece fuera de servicio por falla o mantenimiento una línea de transmisión/el total de kilometraje de líneas de trasmisión en una zona determinada</t>
  </si>
  <si>
    <t>A 1 Operación y mantenimiento de líneas y subestaciones a través de la optimización de los programas de mantenimiento</t>
  </si>
  <si>
    <r>
      <t>MI=Mantenimiento Integrado</t>
    </r>
    <r>
      <rPr>
        <i/>
        <sz val="10"/>
        <color indexed="30"/>
        <rFont val="Soberana Sans"/>
        <family val="3"/>
      </rPr>
      <t xml:space="preserve">
</t>
    </r>
  </si>
  <si>
    <t>MI=(Cantidad de Horas-Hombre de mantenimiento realizadas / Cantidad de Horas-Hombre de mantenimiento programadas)*100</t>
  </si>
  <si>
    <r>
      <t xml:space="preserve">Tiempo de Interrupcion por Usuario por Transmisión
</t>
    </r>
    <r>
      <rPr>
        <sz val="10"/>
        <rFont val="Soberana Sans"/>
        <family val="2"/>
      </rPr>
      <t xml:space="preserve"> Causa : Se tiene un resultado muy favorable diverso al esperado, toda vez que se realizaron desde el año 2012 acciones diversas para mantener en mayor grado la disponibilidad del servicio, como llevar a su máxima capacidad de transferencia a los Enlaces Críticos identificados en el Sistema Eléctrico de Potencia.   Efecto: Se otorga a los usuarios del Servicio Público de Energía Eléctrica menor tiempo de interrupción del servicio, con la consecuencia favorable en la vida social y económica de la población en el ámbito nacional. Otros Motivos:</t>
    </r>
  </si>
  <si>
    <r>
      <t xml:space="preserve">Confiablilidad del sistema de Transmisión de Energìa Elèctrica para transportarla a los centros de consumo. 
</t>
    </r>
    <r>
      <rPr>
        <sz val="10"/>
        <rFont val="Soberana Sans"/>
        <family val="2"/>
      </rPr>
      <t xml:space="preserve"> Causa :  Para 2013 la CFE determinó establecer a través de la Subdirección de Transmisión, el indicador estratégico ¿Confiabilidad del sistema de Transmisión de Energía Eléctrica para transportarla a los centros de consumo¿, el resultado de este indicador fue cumplido al obtener el 160.42%, con base en las siguientes acciones:      Aplicación del Programa de Otorgamiento de Libranzas, de conformidad con la Operación del Sistema Eléctrico Nacional (SEN)     Mantenimiento Multidisciplinario en la Red de Transmisión, con la participación de las diversas especialidades del Proceso.     Remplazo y/o modernización de componentes de la Red Eléctrica de Transmisión.     Optimización del Mantenimiento a la Red Eléctrica de Transmisión, aplicando mejores practicas del proceso.     Incorporación de tecnología de vanguardia en la Red Eléctrica de Transmisión.      Efecto: ¿Los beneficios económicos y sociales alcanzados con este indicador de propósito, resultarán en una mayor confiabilidad y Continuidad de la Red Eléctrica de Transmisión (Potencia), lo cual será un factor determinante en la continuidad del servicio eléctrico de calidad, dirigido a disminuir interrupciones del servicio tanto a nuestros clientes. Otros Motivos:</t>
    </r>
  </si>
  <si>
    <r>
      <t xml:space="preserve">DLT= Disponibilidad en Líneas de Transmisión
</t>
    </r>
    <r>
      <rPr>
        <sz val="10"/>
        <rFont val="Soberana Sans"/>
        <family val="2"/>
      </rPr>
      <t xml:space="preserve"> Causa : El indicador refleja las acciones que la Subdirección realiza para tener mayor disponibilidad en las Líneas, como la mejoras de Sistemas de Tierras, modificación de Ángulos de Blindaje, la sustitución de cadenas Aislamiento de Vidrio por material sintético, Apartarrayos en Estructuras, Sustitución de Acero Estructural, rehabilitación de cimentación en Estructuras, colocación de Estructuras Intermedias, entre otras.    Efecto: Al tener mayor disponibilidad en la Red Eléctrica de Transmisión, se apoya la cadena de valor de la CFE, en el cumplimiento del otorgamiento del Servicio Público de Energía a la población nacional. Otros Motivos:</t>
    </r>
  </si>
  <si>
    <r>
      <t xml:space="preserve">MI=Mantenimiento Integrado
</t>
    </r>
    <r>
      <rPr>
        <sz val="10"/>
        <rFont val="Soberana Sans"/>
        <family val="2"/>
      </rPr>
      <t xml:space="preserve"> Causa : El mantenimiento multidisciplinario en las instalaciones responsabilidad del proceso, el cual se realiza a través de la aplicación optimizada del Programa de Libranza, derivado de la operación del Sistema Eléctrico Nacional, permite cumplir con  el programa de mantenimiento e incluso acciones de mejora en los diferentes equipos que integran la Red Eléctrica de Transmisión.    Efecto: Con un mayor y mejor mantenimiento de las instalaciones que conforman la Sistema de Transmisión, lleva a todo el proceso a cumplir con su función dentro de la razón de ser de la CFE, para llevar energía eléctrica en las condiciones solicitadas por los usuarios nacionales. Otros Motivos:</t>
    </r>
  </si>
  <si>
    <t>E570</t>
  </si>
  <si>
    <t>Operación y mantenimiento de los procesos de distribución y de comercialización de energía eléctrica</t>
  </si>
  <si>
    <t>3 - Distribución y comercialización de energía eléctrica</t>
  </si>
  <si>
    <t>Contribuir a asegurar el suministro de energía eléctrica confiable y de calidad a los usuarios del servicio público de energía eléctrica mediante la operación ininterrumpida y óptima de las líneas y subestaciones de distribución</t>
  </si>
  <si>
    <r>
      <t xml:space="preserve">Tiempo de Interrupción por Usuario de Distribución (TIUD). </t>
    </r>
    <r>
      <rPr>
        <i/>
        <sz val="10"/>
        <color indexed="30"/>
        <rFont val="Soberana Sans"/>
        <family val="3"/>
      </rPr>
      <t xml:space="preserve">
Indicador Seleccionado</t>
    </r>
  </si>
  <si>
    <t>Suma de los productos de la duración en minutos de cada interrupción atribuible a Distribución por el número de usuarios afectados en la interrupción / número total de usuarios.</t>
  </si>
  <si>
    <t>minutos/usuario</t>
  </si>
  <si>
    <t>Los usuarios de Comisión Federal de Electricidad reciben un servicio eléctrico cuya calidad y costo no son afectados negativamente por interrupciones o ineficiencias atribuibles a Distribución.</t>
  </si>
  <si>
    <r>
      <t>Inconformidades por cada mil usuarios (IMU)</t>
    </r>
    <r>
      <rPr>
        <i/>
        <sz val="10"/>
        <color indexed="30"/>
        <rFont val="Soberana Sans"/>
        <family val="3"/>
      </rPr>
      <t xml:space="preserve">
</t>
    </r>
  </si>
  <si>
    <t>NIU=(Número total de inconformidades procedentes presentadas por los usuarios / número acumulado de usuarios totales) por 1000</t>
  </si>
  <si>
    <t>Inconformidad</t>
  </si>
  <si>
    <t>A Energía eléctrica distribuida en condiciones óptimas de operación</t>
  </si>
  <si>
    <r>
      <t>Número de interrupciones por usuario (NIU)</t>
    </r>
    <r>
      <rPr>
        <i/>
        <sz val="10"/>
        <color indexed="30"/>
        <rFont val="Soberana Sans"/>
        <family val="3"/>
      </rPr>
      <t xml:space="preserve">
</t>
    </r>
  </si>
  <si>
    <t>NIU=Número de interrupciones del servicio eléctrico que sufren los usuarios por causas atribuibles a Distribución / Usuarios en el periodo considerado.</t>
  </si>
  <si>
    <t>Número de interrupciones</t>
  </si>
  <si>
    <t>A 1 Operación y mantenimiento de la infraestructura eléctrica de Distribución</t>
  </si>
  <si>
    <r>
      <t xml:space="preserve">Incremento y sustitución de capacidad en subestaciones de Distribución (%). </t>
    </r>
    <r>
      <rPr>
        <i/>
        <sz val="10"/>
        <color indexed="30"/>
        <rFont val="Soberana Sans"/>
        <family val="3"/>
      </rPr>
      <t xml:space="preserve">
</t>
    </r>
  </si>
  <si>
    <t xml:space="preserve">ICSD=100 x Incremento de capacidad en subestaciones de distribución en el año / Capacidad total instalada en subestaciones de distribución. </t>
  </si>
  <si>
    <r>
      <t xml:space="preserve">Tiempo de Interrupción por Usuario de Distribución (TIUD). 
</t>
    </r>
    <r>
      <rPr>
        <sz val="10"/>
        <rFont val="Soberana Sans"/>
        <family val="2"/>
      </rPr>
      <t xml:space="preserve"> Causa : ¿ Para 2013, la CFE determinó el indicador estratégico ¿Tiempo de Interrupción por usuario de distribución¿, el cual es uno de los indicadores que percibe en forma directa un grado de satisfacción del usuario debido a un gran número de causas. Durante 2013 se obtuvo un valor de 36.40 minutos contra una meta de 38.00, obteniéndose un cumplimiento de 104.21 %, resultado de las siguientes acciones:  Se aplicaron las estrategias de mantenimiento y mejoras para la reducción de los usuarios afectados y el número de interrupciones, de las cuales se tienen las siguientes:   División de circuitos mediante la instalación de nuevos alimentadores.  Instalación de equipo de protección y seccionamiento en redes de media tensión. Poda de árboles. Sustitución de aislamiento en circuitos de media tensión. Retiro oportuno de equipos y materiales por el fin de vida útil. Telecontrol de equipos de protección y seccionamiento. Efecto: Efectos socioeconómicos del alcance de metas del indicador ¿ Los beneficios económicos y sociales alcanzados con este indicador de fin, fueron la disminución en el número de interrupciones debidas a fallas del suministro de energía eléctrica, así como la disminución de los tiempos de restablecimiento, lo cual incidió favorablemente en el indicador, representando que los usuarios doméstico, industrial, agrícola y comercial, reflejaran un mejora en la continuidad de sus actividades.  Otros Motivos:</t>
    </r>
  </si>
  <si>
    <r>
      <t xml:space="preserve">Inconformidades por cada mil usuarios (IMU)
</t>
    </r>
    <r>
      <rPr>
        <sz val="10"/>
        <rFont val="Soberana Sans"/>
        <family val="2"/>
      </rPr>
      <t xml:space="preserve"> Causa : Para 2013, la Comisión Federal de Electricidad (CFE) determinó el indicador estratégico ¿Inconformidades por cada mil usuarios¿, el cual es uno de los indicadores que percibe en forma directa un grado de satisfacción del usuario debido a un gran número de causas. Asimismo va relacionado con la calidad hacia el cliente. Durante 2013 se obtuvo un valor de 2.70 inconformidades por cada 1000 usuarios contra una meta de 3.15, obteniéndose un cumplimiento de 114.3 porciento, resultado de las siguientes acciones:  Se ha avanzado en la Modernización de la Infraestructura Eléctrica para un mejor servicio de suministro de energía eléctrica que se ve reflejado en la disminución de las quejas  Se modernizó la medición y facturación con la instalación de medidores de autogestión y la implementación del programa de Facturación en punto de venta.  Apertura de nuevos Centros de Atención al cliente para tener mayor cobertura y disponibilidad al alcance de los clientes, así como un nuevo centro de atención telefónica 071, siendo 14 interconectados entre sí.     Efecto: Los beneficios económicos y sociales alcanzados con este indicador de fin, fueron la disminución en el número de quejas debidas a fallas del suministro de energía eléctrica, así como la disminución de los tiempos de restablecimiento, lo cual incidió favorablemente en el indicador. Otros Motivos:</t>
    </r>
  </si>
  <si>
    <r>
      <t xml:space="preserve">Número de interrupciones por usuario (NIU)
</t>
    </r>
    <r>
      <rPr>
        <sz val="10"/>
        <rFont val="Soberana Sans"/>
        <family val="2"/>
      </rPr>
      <t xml:space="preserve"> Causa : Se aplicaron las estrategias de mantenimiento y mejoras para la reducción de los usuarios afectados y el número de interrupciones, de las cuales se tienen las siguientes:  División de circuitos mediante la instalación de nuevos alimentadores. Instalación de equipo de protección y seccionamiento en redes de media tensión. Poda de árboles. Sustitución de aislamiento en circuitos de media tensión. Retiro oportuno de equipos y materiales por el fin de vida útil. Telecontrol de equipos de protección y seccionamiento. Efecto: Los beneficios económicos y sociales alcanzados con este indicador de fin, fueron la disminución en el número de interrupciones debidas a fallas del suministro de energía eléctrica, así como la disminución de los tiempos de restablecimiento, lo cual incidió favorablemente en el indicador, representando que los usuarios doméstico, industrial, agrícola y comercial, reflejaran un mejora en la continuidad de sus actividades. Otros Motivos:</t>
    </r>
  </si>
  <si>
    <r>
      <t xml:space="preserve">Incremento y sustitución de capacidad en subestaciones de Distribución (%). 
</t>
    </r>
    <r>
      <rPr>
        <sz val="10"/>
        <rFont val="Soberana Sans"/>
        <family val="2"/>
      </rPr>
      <t xml:space="preserve"> Causa : Para 2013 la CFE a través de la Subdirección de Distribución considero una actividad primordial la construcción de la infraestructura eléctrica que permitió  incrementar la capacidad en las subestaciones del sistema de distribución, cumpliendo la meta en 103.8% esto se logro gracias a:  - Planear con precisión el incremento de la demanda y de las obras que atenderían esta necesidad.  - Contar con los recursos económicos suficientes para adquisición y construcción de las obras.   - Contar con los recursos humanos con la preparación adecuada para realizar el diseño, supervisión y construcción de las obras planeadas.  - Contar con planes estructurados y definidas para atender las contingencias emergentes que se presentaron en el transcurso del año para que no afectaran la construcción de las obras.   Efecto: Con el cumplimiento de este indicador permitirá atender las solicitudes de nuevos servicios de vivienda, comercio e industrias  así como el incremento de demanda de los usuarios existentes, lo cual contribuye a suministrar energía eléctrica en el momento que el usuario lo demande lo cual representa.  - Coadyuvar y fortalecer  el desarrollo económico y tecnológico del país, de la industria, comercio y del campo.  - Contribuir al desarrollo socioeconómico de las comunidades, ciudades y de la población  -  Disminución de pérdidas técnicas al tener más fuentes de suministro.  - Fortalecer el sistema eléctrico de distribución que permita atender contingencias disminuyendo el impacto a los usuarios   Otros Motivos:Se cumplio con el programa establecido gracias a los recursos humanos, materiales y economicos asignados</t>
    </r>
  </si>
  <si>
    <t>Gestión-Eficacia-Semestral</t>
  </si>
  <si>
    <t>K044</t>
  </si>
  <si>
    <t>Proyectos de infraestructura económica de electricidad (Pidiregas)</t>
  </si>
  <si>
    <t>15 - Infraestructura básica en energía eléctrica</t>
  </si>
  <si>
    <t>Contribuir a incrementar la competitividad del sector mediante el suministro confiable de la energia electrica</t>
  </si>
  <si>
    <r>
      <t>Inconformidades procedentes por cada mil usuarios</t>
    </r>
    <r>
      <rPr>
        <i/>
        <sz val="10"/>
        <color indexed="30"/>
        <rFont val="Soberana Sans"/>
        <family val="3"/>
      </rPr>
      <t xml:space="preserve">
Indicador Seleccionado</t>
    </r>
  </si>
  <si>
    <t>(Número total de inconformidades procedentes acumuladas por los usuarios/ Número total de usuarios)*1000</t>
  </si>
  <si>
    <t>El suministro de energia electrica es confiable</t>
  </si>
  <si>
    <r>
      <t>TIU (Tiempo de Interrupción por Usuario)</t>
    </r>
    <r>
      <rPr>
        <i/>
        <sz val="10"/>
        <color indexed="30"/>
        <rFont val="Soberana Sans"/>
        <family val="3"/>
      </rPr>
      <t xml:space="preserve">
</t>
    </r>
  </si>
  <si>
    <t>Minutos / Usuarios</t>
  </si>
  <si>
    <t>A Infra estructura instalada</t>
  </si>
  <si>
    <r>
      <t>Avance Físico de los proyectos de modernización y rehabilitación de centrales generadoras de nergía eléctrica</t>
    </r>
    <r>
      <rPr>
        <i/>
        <sz val="10"/>
        <color indexed="30"/>
        <rFont val="Soberana Sans"/>
        <family val="3"/>
      </rPr>
      <t xml:space="preserve">
</t>
    </r>
  </si>
  <si>
    <t>avance fisico real/avance fisico programado *100</t>
  </si>
  <si>
    <t>Gestión-Eficiencia-Anual</t>
  </si>
  <si>
    <r>
      <t>modernización de lineas y subestacions de transmision</t>
    </r>
    <r>
      <rPr>
        <i/>
        <sz val="10"/>
        <color indexed="30"/>
        <rFont val="Soberana Sans"/>
        <family val="3"/>
      </rPr>
      <t xml:space="preserve">
</t>
    </r>
  </si>
  <si>
    <t>elementos modernizados en subestaciones y lineas</t>
  </si>
  <si>
    <t>Gestión-Eficacia-Anual</t>
  </si>
  <si>
    <r>
      <t>Incremento en capacidad instalada de subestaciones de Distribucion</t>
    </r>
    <r>
      <rPr>
        <i/>
        <sz val="10"/>
        <color indexed="30"/>
        <rFont val="Soberana Sans"/>
        <family val="3"/>
      </rPr>
      <t xml:space="preserve">
</t>
    </r>
  </si>
  <si>
    <t>100 * incremento de capacidad en subestaciones de distribucion / capacidad total instalada en subestaciones de distribucion</t>
  </si>
  <si>
    <t>MVA</t>
  </si>
  <si>
    <t>A 1 Supervision de la construcción</t>
  </si>
  <si>
    <r>
      <t>Índice de supervision de la construcción de nueva infraestructura eléctrica de la DPIF en líneas de transmisión para las areas de la Dirección de Operación de CFE</t>
    </r>
    <r>
      <rPr>
        <i/>
        <sz val="10"/>
        <color indexed="30"/>
        <rFont val="Soberana Sans"/>
        <family val="3"/>
      </rPr>
      <t xml:space="preserve">
</t>
    </r>
  </si>
  <si>
    <t>(Presupuesto ejercido / presupuesto autorizado)*100</t>
  </si>
  <si>
    <r>
      <t>Índice de supervisión de la construcción de nueva infraestructura eléctrica de la DPIF para subestaciones de  Distribución</t>
    </r>
    <r>
      <rPr>
        <i/>
        <sz val="10"/>
        <color indexed="30"/>
        <rFont val="Soberana Sans"/>
        <family val="3"/>
      </rPr>
      <t xml:space="preserve">
</t>
    </r>
  </si>
  <si>
    <t>(presupuesto ejercido/presupuesto autorizado)*100</t>
  </si>
  <si>
    <r>
      <t xml:space="preserve">Índice de supervisión de la construcción de nueva infraestructura eléctrica de la DPIF para Generación  </t>
    </r>
    <r>
      <rPr>
        <i/>
        <sz val="10"/>
        <color indexed="30"/>
        <rFont val="Soberana Sans"/>
        <family val="3"/>
      </rPr>
      <t xml:space="preserve">
</t>
    </r>
  </si>
  <si>
    <t>(ejercido/presupeusto)*100</t>
  </si>
  <si>
    <t>Gestión-Economía-Semestral</t>
  </si>
  <si>
    <r>
      <t xml:space="preserve">Inconformidades procedentes por cada mil usuarios
</t>
    </r>
    <r>
      <rPr>
        <sz val="10"/>
        <rFont val="Soberana Sans"/>
        <family val="2"/>
      </rPr>
      <t xml:space="preserve"> Causa : Para 2013, la Comisión Federal de Electricidad (CFE) determinó el indicador estratégico ¿Inconformidades por cada mil usuarios¿, el cual es uno de los indicadores que percibe en forma directa un grado de satisfacción del usuario debido a un gran número de causas. Asimismo va relacionado con la calidad hacia el cliente. Durante 2013 se obtuvo un valor de 2.70 inconformidades por cada 1000 usuarios contra una meta de 3.15, obteniéndose un cumplimiento de 114.3 porciento, resultado de las siguientes acciones:  Se ha avanzado en la Modernización de la Infraestructura Eléctrica para un mejor servicio de suministro de energía eléctrica que se ve reflejado en la disminución de las quejas  Se modernizó la medición y facturación con la instalación de medidores de autogestión y la implementación del programa de Facturación en punto de venta.  Apertura de nuevos Centros de Atención al cliente para tener mayor cobertura y disponibilidad al alcance de los clientes, así como un nuevo centro de atención telefónica 071, siendo 14 interconectados entre sí.   Efecto: Los beneficios económicos y sociales alcanzados con este indicador de fin, fueron la disminución en el número de quejas debidas a fallas del suministro de energía eléctrica, así como la disminución de los tiempos de restablecimiento, lo cual incidió favorablemente en el indicador. Otros Motivos:</t>
    </r>
  </si>
  <si>
    <r>
      <t xml:space="preserve">TIU (Tiempo de Interrupción por Usuario)
</t>
    </r>
    <r>
      <rPr>
        <sz val="10"/>
        <rFont val="Soberana Sans"/>
        <family val="2"/>
      </rPr>
      <t xml:space="preserve"> Causa : Para 2013, la CFE determinó el indicador estratégico ¿Tiempo de Interrupción por usuario de distribución¿, el cual es uno de los indicadores que percibe en forma directa un grado de satisfacción del usuario debido a un gran número de causas. Durante 2013 se obtuvo un valor de 36.40 minutos contra una meta de 38.00, obteniéndose un cumplimiento de 104.21 %, resultado de las siguientes acciones:  Se aplicaron las estrategias de mantenimiento y mejoras para la reducción de los usuarios afectados y el número de interrupciones, de las cuales se tienen las siguientes:  División de circuitos mediante la instalación de nuevos alimentadores. Instalación de equipo de protección y seccionamiento en redes de media tensión. Poda de árboles. Sustitución de aislamiento en circuitos de media tensión. Retiro oportuno de equipos y materiales por el fin de vida útil. Telecontrol de equipos de protección y seccionamiento. Efecto: Efectos socioeconómicos del alcance de metas del indicador:  Los beneficios económicos y sociales alcanzados con este indicador de fin, fueron la disminución en el número de interrupciones debidas a fallas del suministro de energía eléctrica, así como la disminución de los tiempos de restablecimiento, lo cual incidió favorablemente en el indicador, representando que los usuarios doméstico, industrial, agrícola y comercial, reflejaran un mejora en la continuidad de sus actividades. Otros Motivos:</t>
    </r>
  </si>
  <si>
    <r>
      <t xml:space="preserve">Avance Físico de los proyectos de modernización y rehabilitación de centrales generadoras de nergía eléctrica
</t>
    </r>
    <r>
      <rPr>
        <sz val="10"/>
        <rFont val="Soberana Sans"/>
        <family val="2"/>
      </rPr>
      <t xml:space="preserve"> Causa : Deficiente programación en instalación de equipo auxiliar, que retrasó la instalación del equipo principal Efecto: Se retrasó en tiempo la instalación del equipo. Se espera que en el siguiente ejercicio se recupere Otros Motivos:</t>
    </r>
  </si>
  <si>
    <r>
      <t xml:space="preserve">modernización de lineas y subestacions de transmision
</t>
    </r>
    <r>
      <rPr>
        <sz val="10"/>
        <rFont val="Soberana Sans"/>
        <family val="2"/>
      </rPr>
      <t xml:space="preserve"> Causa : El cumplimiento de la modernización de los elementos principales de la Red de Transmisión, es el resultado de la aplicación estricta de las actividades programadas para ello, derivada de la operación del Sistema Eléctrico Nacional. Efecto: La población goza de mayor continuidad y disponibilidad del servicio eléctrico, derivado de las actividades de modernización de la Red Eléctrica de Potencia. Otros Motivos:</t>
    </r>
  </si>
  <si>
    <r>
      <t xml:space="preserve">Índice de supervision de la construcción de nueva infraestructura eléctrica de la DPIF en líneas de transmisión para las areas de la Dirección de Operación de CFE
</t>
    </r>
    <r>
      <rPr>
        <sz val="10"/>
        <rFont val="Soberana Sans"/>
        <family val="2"/>
      </rPr>
      <t xml:space="preserve"> Causa : La meta se cumplio de forma positiva, dejando un Indicador por encima del esperado, debido a que la supervisión de obras se realizo de manera muy eficiente. Efecto:  Otros Motivos:</t>
    </r>
  </si>
  <si>
    <r>
      <t xml:space="preserve">Índice de supervisión de la construcción de nueva infraestructura eléctrica de la DPIF para subestaciones de  Distribución
</t>
    </r>
    <r>
      <rPr>
        <sz val="10"/>
        <rFont val="Soberana Sans"/>
        <family val="2"/>
      </rPr>
      <t xml:space="preserve"> Causa : La meta aprobada y modificada se registro en valores relativos, y la alcanzada se saco por absolutos por lo que el dato es aproximado, sin embargo efectivamente fue por encima de lo que se esperada. Efecto:  Otros Motivos:</t>
    </r>
  </si>
  <si>
    <r>
      <t xml:space="preserve">Índice de supervisión de la construcción de nueva infraestructura eléctrica de la DPIF para Generación  
</t>
    </r>
    <r>
      <rPr>
        <sz val="10"/>
        <rFont val="Soberana Sans"/>
        <family val="2"/>
      </rPr>
      <t xml:space="preserve"> Causa : La supervisión de las obras fue mayor a lo que se esperaba. Efecto:  Otros Motivos:</t>
    </r>
  </si>
  <si>
    <t xml:space="preserve">E-561 Operación y mantenimiento de las centrales generadoras de energía eléctrica
E-567 Operar y mantener las líneas de transmisión y subestaciones de transformación que integran el Sistema Eléctrico Nacional, así como operar y mantener la Red Nacional de Fibra Óptica, y proporcionar servicios de telecomunicaciones
E-570 Operación y mantenimiento de los procesos de distribución y de comercialización de energía eléctrica
K-044 Proyectos de infraestructura económica de electricidad (Pidiregas)
</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</si>
</sst>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Soberana Sans"/>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b/>
      <sz val="11"/>
      <color indexed="8"/>
      <name val="Soberana Sans"/>
      <family val="2"/>
    </font>
    <font>
      <sz val="12"/>
      <name val="Soberana Sans"/>
      <family val="2"/>
    </font>
    <font>
      <b/>
      <sz val="28"/>
      <color indexed="8"/>
      <name val="Soberana Sans"/>
      <family val="3"/>
    </font>
    <font>
      <i/>
      <sz val="10"/>
      <color indexed="30"/>
      <name val="Soberana Sans"/>
      <family val="3"/>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auto="1"/>
      </left>
      <right/>
      <top style="thin">
        <color rgb="FFD8D8D8"/>
      </top>
      <bottom style="thin">
        <color rgb="FFD8D8D8"/>
      </bottom>
      <diagonal/>
    </border>
    <border>
      <left/>
      <right/>
      <top style="thin">
        <color rgb="FFD8D8D8"/>
      </top>
      <bottom style="thin">
        <color rgb="FFD8D8D8"/>
      </bottom>
      <diagonal/>
    </border>
    <border>
      <left/>
      <right style="medium">
        <color auto="1"/>
      </right>
      <top style="thin">
        <color rgb="FFD8D8D8"/>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5">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5" borderId="10" xfId="0" applyFont="1" applyFill="1" applyBorder="1" applyAlignment="1">
      <alignment horizontal="centerContinuous" vertical="center"/>
    </xf>
    <xf numFmtId="0" fontId="23" fillId="35" borderId="11" xfId="0" applyFont="1" applyFill="1" applyBorder="1" applyAlignment="1">
      <alignment horizontal="centerContinuous" vertical="center"/>
    </xf>
    <xf numFmtId="0" fontId="23" fillId="35" borderId="11" xfId="0" applyFont="1" applyFill="1" applyBorder="1" applyAlignment="1">
      <alignment horizontal="centerContinuous" vertical="center" wrapText="1"/>
    </xf>
    <xf numFmtId="0" fontId="23" fillId="35" borderId="12" xfId="0" applyFont="1" applyFill="1" applyBorder="1" applyAlignment="1">
      <alignment horizontal="centerContinuous" vertical="center" wrapText="1"/>
    </xf>
    <xf numFmtId="0" fontId="18" fillId="0" borderId="13" xfId="0" applyFont="1" applyBorder="1" applyAlignment="1">
      <alignment vertical="top" wrapText="1"/>
    </xf>
    <xf numFmtId="0" fontId="24" fillId="0" borderId="0" xfId="0" applyFont="1" applyBorder="1" applyAlignment="1">
      <alignment horizontal="center" vertical="top" wrapText="1"/>
    </xf>
    <xf numFmtId="0" fontId="0" fillId="0" borderId="0" xfId="0" applyBorder="1" applyAlignment="1">
      <alignment horizontal="right" vertical="top" wrapText="1"/>
    </xf>
    <xf numFmtId="0" fontId="18" fillId="0" borderId="0" xfId="0" applyFont="1" applyBorder="1" applyAlignment="1">
      <alignment vertical="top" wrapText="1"/>
    </xf>
    <xf numFmtId="0" fontId="19" fillId="0" borderId="0" xfId="0" applyFont="1" applyBorder="1" applyAlignment="1">
      <alignment horizontal="center" vertical="top" wrapText="1"/>
    </xf>
    <xf numFmtId="0" fontId="18" fillId="0" borderId="16" xfId="0" applyFont="1" applyBorder="1" applyAlignment="1">
      <alignment horizontal="justify" vertical="top" wrapText="1"/>
    </xf>
    <xf numFmtId="0" fontId="18" fillId="0" borderId="17" xfId="0" applyFont="1" applyBorder="1" applyAlignment="1">
      <alignment horizontal="right" vertical="top" wrapText="1"/>
    </xf>
    <xf numFmtId="0" fontId="0" fillId="0" borderId="17" xfId="0" applyBorder="1" applyAlignment="1">
      <alignment vertical="top" wrapText="1"/>
    </xf>
    <xf numFmtId="0" fontId="18" fillId="0" borderId="17" xfId="0" applyFont="1" applyBorder="1" applyAlignment="1">
      <alignment vertical="top" wrapText="1"/>
    </xf>
    <xf numFmtId="0" fontId="19" fillId="0" borderId="17" xfId="0" applyFont="1" applyBorder="1" applyAlignment="1">
      <alignment vertical="top" wrapText="1"/>
    </xf>
    <xf numFmtId="0" fontId="18" fillId="36" borderId="27"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38" xfId="0" applyFont="1" applyFill="1" applyBorder="1" applyAlignment="1">
      <alignment horizontal="center" vertical="center" wrapText="1"/>
    </xf>
    <xf numFmtId="0" fontId="19" fillId="0" borderId="0" xfId="0" applyFont="1" applyAlignment="1">
      <alignment vertical="top" wrapText="1"/>
    </xf>
    <xf numFmtId="0" fontId="18" fillId="0" borderId="39" xfId="0" applyFont="1" applyFill="1" applyBorder="1" applyAlignment="1">
      <alignment vertical="top" wrapText="1"/>
    </xf>
    <xf numFmtId="4" fontId="19" fillId="0" borderId="40" xfId="0" applyNumberFormat="1" applyFont="1" applyBorder="1" applyAlignment="1">
      <alignment horizontal="right" vertical="top" wrapText="1"/>
    </xf>
    <xf numFmtId="0" fontId="18" fillId="0" borderId="42" xfId="0" applyFont="1" applyFill="1" applyBorder="1" applyAlignment="1">
      <alignment vertical="top" wrapText="1"/>
    </xf>
    <xf numFmtId="4" fontId="19" fillId="0" borderId="43" xfId="0" applyNumberFormat="1" applyFont="1" applyBorder="1" applyAlignment="1">
      <alignment horizontal="right" vertical="top" wrapText="1"/>
    </xf>
    <xf numFmtId="4" fontId="0" fillId="0" borderId="44" xfId="0" applyNumberFormat="1" applyBorder="1" applyAlignment="1">
      <alignment horizontal="right" vertical="top" wrapText="1"/>
    </xf>
    <xf numFmtId="3" fontId="0" fillId="0" borderId="0" xfId="0" applyNumberFormat="1" applyAlignment="1">
      <alignment vertical="top" wrapText="1"/>
    </xf>
    <xf numFmtId="0" fontId="25" fillId="36" borderId="45" xfId="0" applyFont="1" applyFill="1" applyBorder="1" applyAlignment="1">
      <alignment horizontal="centerContinuous" vertical="center"/>
    </xf>
    <xf numFmtId="0" fontId="26" fillId="36" borderId="14" xfId="0" applyFont="1" applyFill="1" applyBorder="1" applyAlignment="1">
      <alignment horizontal="centerContinuous" vertical="center"/>
    </xf>
    <xf numFmtId="0" fontId="26" fillId="36" borderId="14" xfId="0" applyFont="1" applyFill="1" applyBorder="1" applyAlignment="1">
      <alignment horizontal="centerContinuous" vertical="center" wrapText="1"/>
    </xf>
    <xf numFmtId="0" fontId="18" fillId="36" borderId="46" xfId="0" applyFont="1" applyFill="1" applyBorder="1" applyAlignment="1">
      <alignment vertical="center" wrapText="1"/>
    </xf>
    <xf numFmtId="0" fontId="18" fillId="36" borderId="28" xfId="0" applyFont="1" applyFill="1" applyBorder="1" applyAlignment="1">
      <alignment horizontal="center" vertical="center" wrapText="1"/>
    </xf>
    <xf numFmtId="0" fontId="25" fillId="36" borderId="47" xfId="0" applyFont="1" applyFill="1" applyBorder="1" applyAlignment="1">
      <alignment horizontal="centerContinuous" vertical="center"/>
    </xf>
    <xf numFmtId="0" fontId="26" fillId="36" borderId="48" xfId="0" applyFont="1" applyFill="1" applyBorder="1" applyAlignment="1">
      <alignment horizontal="centerContinuous" vertical="center"/>
    </xf>
    <xf numFmtId="0" fontId="26" fillId="36" borderId="48" xfId="0" applyFont="1" applyFill="1" applyBorder="1" applyAlignment="1">
      <alignment horizontal="centerContinuous" vertical="center" wrapText="1"/>
    </xf>
    <xf numFmtId="0" fontId="18" fillId="36" borderId="49" xfId="0" applyFont="1" applyFill="1" applyBorder="1" applyAlignment="1">
      <alignment horizontal="center" vertical="center" wrapText="1"/>
    </xf>
    <xf numFmtId="0" fontId="18" fillId="36" borderId="50" xfId="0" applyFont="1" applyFill="1" applyBorder="1" applyAlignment="1">
      <alignment horizontal="center" vertical="center" wrapText="1"/>
    </xf>
    <xf numFmtId="0" fontId="18" fillId="0" borderId="52" xfId="0" applyFont="1" applyBorder="1" applyAlignment="1">
      <alignment horizontal="justify" vertical="top" wrapText="1"/>
    </xf>
    <xf numFmtId="0" fontId="0" fillId="0" borderId="52" xfId="0" applyBorder="1" applyAlignment="1">
      <alignment vertical="top" wrapText="1"/>
    </xf>
    <xf numFmtId="4" fontId="0" fillId="0" borderId="52" xfId="0" applyNumberFormat="1" applyBorder="1" applyAlignment="1">
      <alignment vertical="top" wrapText="1"/>
    </xf>
    <xf numFmtId="0" fontId="18" fillId="0" borderId="55" xfId="0" applyFont="1" applyBorder="1" applyAlignment="1">
      <alignment horizontal="justify" vertical="top" wrapText="1"/>
    </xf>
    <xf numFmtId="0" fontId="0" fillId="0" borderId="55" xfId="0" applyBorder="1" applyAlignment="1">
      <alignment vertical="top" wrapText="1"/>
    </xf>
    <xf numFmtId="4" fontId="0" fillId="0" borderId="55" xfId="0" applyNumberFormat="1" applyBorder="1" applyAlignment="1">
      <alignment vertical="top" wrapText="1"/>
    </xf>
    <xf numFmtId="4" fontId="0" fillId="0" borderId="41" xfId="0" applyNumberFormat="1" applyBorder="1" applyAlignment="1">
      <alignment horizontal="right" vertical="top" wrapText="1"/>
    </xf>
    <xf numFmtId="4" fontId="0" fillId="0" borderId="52" xfId="0" applyNumberFormat="1" applyFill="1" applyBorder="1" applyAlignment="1">
      <alignment horizontal="right" vertical="top" wrapText="1"/>
    </xf>
    <xf numFmtId="4" fontId="19" fillId="0" borderId="53" xfId="0" applyNumberFormat="1" applyFont="1" applyFill="1" applyBorder="1" applyAlignment="1">
      <alignment horizontal="right" vertical="top" wrapText="1"/>
    </xf>
    <xf numFmtId="0" fontId="27" fillId="33" borderId="0" xfId="0" applyFont="1" applyFill="1" applyAlignment="1">
      <alignment horizontal="center" vertical="center" wrapText="1"/>
    </xf>
    <xf numFmtId="0" fontId="30" fillId="34" borderId="0" xfId="0" applyFont="1" applyFill="1" applyAlignment="1">
      <alignment horizontal="center" vertical="center" wrapText="1"/>
    </xf>
    <xf numFmtId="0" fontId="20" fillId="0" borderId="0" xfId="0" applyFont="1" applyAlignment="1">
      <alignment horizontal="center" vertical="center" wrapText="1"/>
    </xf>
    <xf numFmtId="0" fontId="29" fillId="0" borderId="0" xfId="0" applyFont="1" applyAlignment="1">
      <alignment horizontal="justify" vertical="top" wrapText="1"/>
    </xf>
    <xf numFmtId="0" fontId="18" fillId="0" borderId="42" xfId="0" applyFont="1" applyFill="1" applyBorder="1" applyAlignment="1">
      <alignment horizontal="justify" vertical="top" wrapText="1"/>
    </xf>
    <xf numFmtId="0" fontId="18" fillId="0" borderId="43" xfId="0" applyFont="1" applyFill="1" applyBorder="1" applyAlignment="1">
      <alignment horizontal="justify" vertical="top" wrapText="1"/>
    </xf>
    <xf numFmtId="0" fontId="18" fillId="0" borderId="44" xfId="0" applyFont="1" applyFill="1" applyBorder="1" applyAlignment="1">
      <alignment horizontal="justify" vertical="top" wrapText="1"/>
    </xf>
    <xf numFmtId="0" fontId="18" fillId="0" borderId="58" xfId="0" applyFont="1" applyFill="1" applyBorder="1" applyAlignment="1">
      <alignment horizontal="justify" vertical="top" wrapText="1"/>
    </xf>
    <xf numFmtId="0" fontId="18" fillId="0" borderId="60" xfId="0" applyFont="1" applyFill="1" applyBorder="1" applyAlignment="1">
      <alignment horizontal="justify" vertical="top" wrapText="1"/>
    </xf>
    <xf numFmtId="0" fontId="18" fillId="0" borderId="59" xfId="0" applyFont="1" applyFill="1" applyBorder="1" applyAlignment="1">
      <alignment horizontal="justify" vertical="top" wrapText="1"/>
    </xf>
    <xf numFmtId="0" fontId="0" fillId="0" borderId="40" xfId="0" applyFill="1" applyBorder="1" applyAlignment="1">
      <alignment horizontal="justify" vertical="top" wrapText="1"/>
    </xf>
    <xf numFmtId="0" fontId="18" fillId="0" borderId="51" xfId="0" applyFont="1" applyBorder="1" applyAlignment="1">
      <alignment horizontal="justify" vertical="top" wrapText="1"/>
    </xf>
    <xf numFmtId="0" fontId="18" fillId="0" borderId="52" xfId="0" applyFont="1" applyBorder="1" applyAlignment="1">
      <alignment horizontal="justify" vertical="top" wrapText="1"/>
    </xf>
    <xf numFmtId="0" fontId="18" fillId="0" borderId="54" xfId="0" applyFont="1" applyBorder="1" applyAlignment="1">
      <alignment horizontal="justify" vertical="top" wrapText="1"/>
    </xf>
    <xf numFmtId="0" fontId="18" fillId="0" borderId="55" xfId="0" applyFont="1" applyBorder="1" applyAlignment="1">
      <alignment horizontal="justify" vertical="top" wrapText="1"/>
    </xf>
    <xf numFmtId="0" fontId="18" fillId="0" borderId="56" xfId="0" applyFont="1" applyFill="1" applyBorder="1" applyAlignment="1">
      <alignment horizontal="justify" vertical="top" wrapText="1"/>
    </xf>
    <xf numFmtId="0" fontId="18" fillId="0" borderId="40" xfId="0" applyFont="1" applyFill="1" applyBorder="1" applyAlignment="1">
      <alignment horizontal="justify" vertical="top" wrapText="1"/>
    </xf>
    <xf numFmtId="0" fontId="18" fillId="0" borderId="57" xfId="0" applyFont="1" applyFill="1" applyBorder="1" applyAlignment="1">
      <alignment horizontal="justify" vertical="top" wrapText="1"/>
    </xf>
    <xf numFmtId="0" fontId="19" fillId="0" borderId="17" xfId="0" applyFont="1" applyBorder="1" applyAlignment="1">
      <alignment horizontal="justify" vertical="top" wrapText="1"/>
    </xf>
    <xf numFmtId="0" fontId="19" fillId="0" borderId="18" xfId="0" applyFont="1" applyBorder="1" applyAlignment="1">
      <alignment horizontal="justify" vertical="top" wrapText="1"/>
    </xf>
    <xf numFmtId="0" fontId="18" fillId="36" borderId="19" xfId="0" applyFont="1" applyFill="1" applyBorder="1" applyAlignment="1">
      <alignment horizontal="center" vertical="center" wrapText="1"/>
    </xf>
    <xf numFmtId="0" fontId="18" fillId="36" borderId="21" xfId="0" applyFont="1" applyFill="1" applyBorder="1" applyAlignment="1">
      <alignment horizontal="center" vertical="center" wrapText="1"/>
    </xf>
    <xf numFmtId="0" fontId="18" fillId="36" borderId="20" xfId="0" applyFont="1" applyFill="1" applyBorder="1" applyAlignment="1">
      <alignment horizontal="center" vertical="center" wrapText="1"/>
    </xf>
    <xf numFmtId="0" fontId="18" fillId="36" borderId="22" xfId="0" applyFont="1" applyFill="1" applyBorder="1" applyAlignment="1">
      <alignment horizontal="center" vertical="center" wrapText="1"/>
    </xf>
    <xf numFmtId="0" fontId="18" fillId="36" borderId="23" xfId="0" applyFont="1" applyFill="1" applyBorder="1" applyAlignment="1">
      <alignment horizontal="center" vertical="center" wrapText="1"/>
    </xf>
    <xf numFmtId="0" fontId="18" fillId="36" borderId="0" xfId="0" applyFont="1" applyFill="1" applyBorder="1" applyAlignment="1">
      <alignment horizontal="center" vertical="center" wrapText="1"/>
    </xf>
    <xf numFmtId="0" fontId="18" fillId="36" borderId="26" xfId="0" applyFont="1" applyFill="1" applyBorder="1" applyAlignment="1">
      <alignment horizontal="center" vertical="center" wrapText="1"/>
    </xf>
    <xf numFmtId="0" fontId="18" fillId="36" borderId="24" xfId="0" applyFont="1" applyFill="1" applyBorder="1" applyAlignment="1">
      <alignment horizontal="center" vertical="center" wrapText="1"/>
    </xf>
    <xf numFmtId="0" fontId="18" fillId="36" borderId="25" xfId="0" applyFont="1" applyFill="1" applyBorder="1" applyAlignment="1">
      <alignment horizontal="center" vertical="center" wrapText="1"/>
    </xf>
    <xf numFmtId="0" fontId="18" fillId="36" borderId="28"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0" xfId="0" applyFont="1" applyFill="1" applyBorder="1" applyAlignment="1">
      <alignment horizontal="center" vertical="top" wrapText="1"/>
    </xf>
    <xf numFmtId="0" fontId="18" fillId="36" borderId="26" xfId="0" applyFont="1" applyFill="1" applyBorder="1" applyAlignment="1">
      <alignment horizontal="center" vertical="top" wrapText="1"/>
    </xf>
    <xf numFmtId="0" fontId="18" fillId="36" borderId="36" xfId="0" applyFont="1" applyFill="1" applyBorder="1" applyAlignment="1">
      <alignment horizontal="center" vertical="center" wrapText="1"/>
    </xf>
    <xf numFmtId="0" fontId="18" fillId="36" borderId="37" xfId="0" applyFont="1" applyFill="1" applyBorder="1" applyAlignment="1">
      <alignment horizontal="center" vertical="center" wrapText="1"/>
    </xf>
    <xf numFmtId="0" fontId="20" fillId="0" borderId="13" xfId="0" applyFont="1" applyBorder="1" applyAlignment="1">
      <alignment horizontal="center" vertical="top"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28" fillId="0" borderId="0" xfId="0" applyFont="1" applyBorder="1" applyAlignment="1">
      <alignment horizontal="justify" vertical="top" wrapText="1"/>
    </xf>
    <xf numFmtId="0" fontId="19" fillId="0" borderId="0" xfId="0" applyFont="1" applyBorder="1" applyAlignment="1">
      <alignment horizontal="justify" vertical="top" wrapText="1"/>
    </xf>
    <xf numFmtId="0" fontId="19" fillId="0" borderId="15" xfId="0" applyFont="1" applyBorder="1" applyAlignment="1">
      <alignment horizontal="justify" vertical="top" wrapText="1"/>
    </xf>
    <xf numFmtId="0" fontId="0" fillId="0" borderId="43" xfId="0" applyFill="1" applyBorder="1" applyAlignment="1">
      <alignment horizontal="justify" vertical="top"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view="pageBreakPreview" zoomScale="80" zoomScaleNormal="80" zoomScaleSheetLayoutView="80" workbookViewId="0">
      <selection activeCell="AH33" sqref="AH33"/>
    </sheetView>
  </sheetViews>
  <sheetFormatPr baseColWidth="10" defaultColWidth="5" defaultRowHeight="12.75" x14ac:dyDescent="0.2"/>
  <cols>
    <col min="1" max="1" width="3.5" style="1" customWidth="1"/>
    <col min="2" max="16384" width="5" style="1"/>
  </cols>
  <sheetData>
    <row r="1" spans="2:30" s="2" customFormat="1" ht="48" customHeight="1" x14ac:dyDescent="0.2">
      <c r="B1" s="47" t="s">
        <v>0</v>
      </c>
      <c r="C1" s="47"/>
      <c r="D1" s="47"/>
      <c r="E1" s="47"/>
      <c r="F1" s="47"/>
      <c r="G1" s="47"/>
      <c r="H1" s="47"/>
      <c r="I1" s="47"/>
      <c r="J1" s="47"/>
      <c r="K1" s="47"/>
      <c r="L1" s="47"/>
      <c r="M1" s="47"/>
      <c r="N1" s="47"/>
      <c r="O1" s="47"/>
      <c r="P1" s="47"/>
      <c r="Q1" s="3" t="s">
        <v>1</v>
      </c>
    </row>
    <row r="2" spans="2:30" ht="13.5" customHeight="1" x14ac:dyDescent="0.2"/>
    <row r="3" spans="2:30" ht="13.5" customHeight="1" x14ac:dyDescent="0.2"/>
    <row r="4" spans="2:30" ht="13.5" customHeight="1" x14ac:dyDescent="0.2"/>
    <row r="5" spans="2:30" ht="13.5" customHeight="1" x14ac:dyDescent="0.2"/>
    <row r="6" spans="2:30" ht="13.5" customHeight="1" x14ac:dyDescent="0.2"/>
    <row r="7" spans="2:30" ht="13.5" customHeight="1" x14ac:dyDescent="0.2"/>
    <row r="8" spans="2:30" ht="13.5" customHeight="1" x14ac:dyDescent="0.2"/>
    <row r="9" spans="2:30" ht="13.5" customHeight="1" x14ac:dyDescent="0.2"/>
    <row r="10" spans="2:30" ht="13.5" customHeight="1" x14ac:dyDescent="0.2"/>
    <row r="11" spans="2:30" ht="13.5" customHeight="1" x14ac:dyDescent="0.2">
      <c r="B11" s="48" t="s">
        <v>50</v>
      </c>
      <c r="C11" s="48"/>
      <c r="D11" s="48"/>
      <c r="E11" s="48"/>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row>
    <row r="12" spans="2:30" ht="13.5" customHeight="1" x14ac:dyDescent="0.2">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row>
    <row r="13" spans="2:30" ht="13.5" customHeight="1" x14ac:dyDescent="0.2">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row>
    <row r="14" spans="2:30" ht="13.5" customHeight="1" x14ac:dyDescent="0.2">
      <c r="B14" s="48"/>
      <c r="C14" s="48"/>
      <c r="D14" s="48"/>
      <c r="E14" s="48"/>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row>
    <row r="15" spans="2:30" ht="13.5" customHeight="1" x14ac:dyDescent="0.2">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row>
    <row r="16" spans="2:30" ht="13.5" customHeight="1" x14ac:dyDescent="0.2">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row>
    <row r="17" spans="2:30" ht="13.5" customHeight="1" x14ac:dyDescent="0.2">
      <c r="B17" s="48"/>
      <c r="C17" s="48"/>
      <c r="D17" s="48"/>
      <c r="E17" s="48"/>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row>
    <row r="18" spans="2:30" ht="13.5" customHeight="1" x14ac:dyDescent="0.2">
      <c r="B18" s="48"/>
      <c r="C18" s="48"/>
      <c r="D18" s="48"/>
      <c r="E18" s="48"/>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row>
    <row r="19" spans="2:30" ht="13.5" customHeight="1" x14ac:dyDescent="0.2">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row>
    <row r="20" spans="2:30" ht="13.5" customHeight="1" x14ac:dyDescent="0.2">
      <c r="B20" s="48"/>
      <c r="C20" s="48"/>
      <c r="D20" s="48"/>
      <c r="E20" s="48"/>
      <c r="F20" s="48"/>
      <c r="G20" s="48"/>
      <c r="H20" s="48"/>
      <c r="I20" s="48"/>
      <c r="J20" s="48"/>
      <c r="K20" s="48"/>
      <c r="L20" s="48"/>
      <c r="M20" s="48"/>
      <c r="N20" s="48"/>
      <c r="O20" s="48"/>
      <c r="P20" s="48"/>
      <c r="Q20" s="48"/>
      <c r="R20" s="48"/>
      <c r="S20" s="48"/>
      <c r="T20" s="48"/>
      <c r="U20" s="48"/>
      <c r="V20" s="48"/>
      <c r="W20" s="48"/>
      <c r="X20" s="48"/>
      <c r="Y20" s="48"/>
      <c r="Z20" s="48"/>
      <c r="AA20" s="48"/>
      <c r="AB20" s="48"/>
      <c r="AC20" s="48"/>
      <c r="AD20" s="48"/>
    </row>
    <row r="21" spans="2:30" ht="13.5" customHeight="1" x14ac:dyDescent="0.2">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row>
    <row r="22" spans="2:30" ht="13.5" customHeight="1" x14ac:dyDescent="0.2">
      <c r="B22" s="48"/>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row>
    <row r="23" spans="2:30" ht="13.5" customHeight="1" x14ac:dyDescent="0.2">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row>
    <row r="24" spans="2:30" ht="13.5" customHeight="1" x14ac:dyDescent="0.2">
      <c r="B24" s="48"/>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row>
    <row r="25" spans="2:30" ht="13.5" customHeight="1" x14ac:dyDescent="0.2">
      <c r="B25" s="48"/>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row>
    <row r="26" spans="2:30" ht="13.5" customHeight="1" x14ac:dyDescent="0.2">
      <c r="B26" s="48"/>
      <c r="C26" s="48"/>
      <c r="D26" s="48"/>
      <c r="E26" s="48"/>
      <c r="F26" s="48"/>
      <c r="G26" s="48"/>
      <c r="H26" s="48"/>
      <c r="I26" s="48"/>
      <c r="J26" s="48"/>
      <c r="K26" s="48"/>
      <c r="L26" s="48"/>
      <c r="M26" s="48"/>
      <c r="N26" s="48"/>
      <c r="O26" s="48"/>
      <c r="P26" s="48"/>
      <c r="Q26" s="48"/>
      <c r="R26" s="48"/>
      <c r="S26" s="48"/>
      <c r="T26" s="48"/>
      <c r="U26" s="48"/>
      <c r="V26" s="48"/>
      <c r="W26" s="48"/>
      <c r="X26" s="48"/>
      <c r="Y26" s="48"/>
      <c r="Z26" s="48"/>
      <c r="AA26" s="48"/>
      <c r="AB26" s="48"/>
      <c r="AC26" s="48"/>
      <c r="AD26" s="48"/>
    </row>
    <row r="27" spans="2:30" ht="13.5" customHeight="1" x14ac:dyDescent="0.2">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row>
    <row r="28" spans="2:30" ht="13.5" customHeight="1" x14ac:dyDescent="0.2">
      <c r="B28" s="48"/>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row>
    <row r="29" spans="2:30" ht="13.5" customHeight="1" x14ac:dyDescent="0.2">
      <c r="B29" s="48"/>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row>
    <row r="30" spans="2:30" ht="13.5" customHeight="1" x14ac:dyDescent="0.2">
      <c r="B30" s="48"/>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row>
    <row r="31" spans="2:30" ht="13.5" customHeight="1" x14ac:dyDescent="0.2">
      <c r="B31" s="48"/>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row>
    <row r="32" spans="2:30" ht="13.5" customHeight="1" x14ac:dyDescent="0.2">
      <c r="B32" s="48"/>
      <c r="C32" s="48"/>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row>
    <row r="33" spans="2:30" ht="13.5" customHeight="1" x14ac:dyDescent="0.2">
      <c r="B33" s="48"/>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row>
    <row r="34" spans="2:30" ht="13.5" customHeight="1" x14ac:dyDescent="0.2">
      <c r="B34" s="48"/>
      <c r="C34" s="48"/>
      <c r="D34" s="48"/>
      <c r="E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row>
    <row r="35" spans="2:30" ht="13.5" customHeight="1" x14ac:dyDescent="0.2"/>
    <row r="36" spans="2:30" ht="13.5" customHeight="1" x14ac:dyDescent="0.2"/>
    <row r="37" spans="2:30" ht="13.5" customHeight="1" x14ac:dyDescent="0.2"/>
    <row r="38" spans="2:30" ht="13.5" customHeight="1" x14ac:dyDescent="0.2"/>
    <row r="39" spans="2:30" ht="13.5" customHeight="1" x14ac:dyDescent="0.2"/>
    <row r="40" spans="2:30" ht="13.5" customHeight="1" x14ac:dyDescent="0.2"/>
    <row r="41" spans="2:30" ht="13.5" customHeight="1" x14ac:dyDescent="0.2"/>
    <row r="42" spans="2:30" ht="13.5" customHeight="1" x14ac:dyDescent="0.2"/>
    <row r="43" spans="2:30" ht="13.5" customHeight="1" x14ac:dyDescent="0.2"/>
    <row r="44" spans="2:30" ht="13.5" customHeight="1" x14ac:dyDescent="0.2"/>
    <row r="45" spans="2:30" ht="13.5" customHeight="1" x14ac:dyDescent="0.2"/>
    <row r="46" spans="2:30" ht="13.5" customHeight="1" x14ac:dyDescent="0.2"/>
    <row r="47" spans="2:30" ht="13.5" customHeight="1" x14ac:dyDescent="0.2"/>
    <row r="48" spans="2:30" ht="13.5" customHeight="1" x14ac:dyDescent="0.2"/>
    <row r="49" spans="4:28" ht="20.25" customHeight="1" x14ac:dyDescent="0.2">
      <c r="D49" s="49" t="s">
        <v>3</v>
      </c>
      <c r="E49" s="49"/>
      <c r="F49" s="49"/>
      <c r="G49" s="49"/>
      <c r="H49" s="49"/>
      <c r="I49" s="49"/>
      <c r="J49" s="49"/>
      <c r="K49" s="49"/>
      <c r="L49" s="49"/>
      <c r="M49" s="49"/>
      <c r="N49" s="49"/>
      <c r="O49" s="49"/>
      <c r="P49" s="49"/>
      <c r="Q49" s="49"/>
      <c r="R49" s="49"/>
      <c r="S49" s="49"/>
      <c r="T49" s="49"/>
      <c r="U49" s="49"/>
      <c r="V49" s="49"/>
      <c r="W49" s="49"/>
      <c r="X49" s="49"/>
      <c r="Y49" s="49"/>
      <c r="Z49" s="49"/>
      <c r="AA49" s="49"/>
      <c r="AB49" s="49"/>
    </row>
    <row r="50" spans="4:28" ht="13.5" customHeight="1" x14ac:dyDescent="0.2">
      <c r="D50" s="50" t="s">
        <v>151</v>
      </c>
      <c r="E50" s="50"/>
      <c r="F50" s="50"/>
      <c r="G50" s="50"/>
      <c r="H50" s="50"/>
      <c r="I50" s="50"/>
      <c r="J50" s="50"/>
      <c r="K50" s="50"/>
      <c r="L50" s="50"/>
      <c r="M50" s="50"/>
      <c r="N50" s="50"/>
      <c r="O50" s="50"/>
      <c r="P50" s="50"/>
      <c r="Q50" s="50"/>
      <c r="R50" s="50"/>
      <c r="S50" s="50"/>
      <c r="T50" s="50"/>
      <c r="U50" s="50"/>
      <c r="V50" s="50"/>
      <c r="W50" s="50"/>
      <c r="X50" s="50"/>
      <c r="Y50" s="50"/>
      <c r="Z50" s="50"/>
      <c r="AA50" s="50"/>
      <c r="AB50" s="50"/>
    </row>
    <row r="51" spans="4:28" ht="13.5" customHeight="1" x14ac:dyDescent="0.2">
      <c r="D51" s="50"/>
      <c r="E51" s="50"/>
      <c r="F51" s="50"/>
      <c r="G51" s="50"/>
      <c r="H51" s="50"/>
      <c r="I51" s="50"/>
      <c r="J51" s="50"/>
      <c r="K51" s="50"/>
      <c r="L51" s="50"/>
      <c r="M51" s="50"/>
      <c r="N51" s="50"/>
      <c r="O51" s="50"/>
      <c r="P51" s="50"/>
      <c r="Q51" s="50"/>
      <c r="R51" s="50"/>
      <c r="S51" s="50"/>
      <c r="T51" s="50"/>
      <c r="U51" s="50"/>
      <c r="V51" s="50"/>
      <c r="W51" s="50"/>
      <c r="X51" s="50"/>
      <c r="Y51" s="50"/>
      <c r="Z51" s="50"/>
      <c r="AA51" s="50"/>
      <c r="AB51" s="50"/>
    </row>
    <row r="52" spans="4:28" ht="13.5" customHeight="1" x14ac:dyDescent="0.2">
      <c r="D52" s="50"/>
      <c r="E52" s="50"/>
      <c r="F52" s="50"/>
      <c r="G52" s="50"/>
      <c r="H52" s="50"/>
      <c r="I52" s="50"/>
      <c r="J52" s="50"/>
      <c r="K52" s="50"/>
      <c r="L52" s="50"/>
      <c r="M52" s="50"/>
      <c r="N52" s="50"/>
      <c r="O52" s="50"/>
      <c r="P52" s="50"/>
      <c r="Q52" s="50"/>
      <c r="R52" s="50"/>
      <c r="S52" s="50"/>
      <c r="T52" s="50"/>
      <c r="U52" s="50"/>
      <c r="V52" s="50"/>
      <c r="W52" s="50"/>
      <c r="X52" s="50"/>
      <c r="Y52" s="50"/>
      <c r="Z52" s="50"/>
      <c r="AA52" s="50"/>
      <c r="AB52" s="50"/>
    </row>
    <row r="53" spans="4:28" ht="13.5" customHeight="1" x14ac:dyDescent="0.2">
      <c r="D53" s="50"/>
      <c r="E53" s="50"/>
      <c r="F53" s="50"/>
      <c r="G53" s="50"/>
      <c r="H53" s="50"/>
      <c r="I53" s="50"/>
      <c r="J53" s="50"/>
      <c r="K53" s="50"/>
      <c r="L53" s="50"/>
      <c r="M53" s="50"/>
      <c r="N53" s="50"/>
      <c r="O53" s="50"/>
      <c r="P53" s="50"/>
      <c r="Q53" s="50"/>
      <c r="R53" s="50"/>
      <c r="S53" s="50"/>
      <c r="T53" s="50"/>
      <c r="U53" s="50"/>
      <c r="V53" s="50"/>
      <c r="W53" s="50"/>
      <c r="X53" s="50"/>
      <c r="Y53" s="50"/>
      <c r="Z53" s="50"/>
      <c r="AA53" s="50"/>
      <c r="AB53" s="50"/>
    </row>
    <row r="54" spans="4:28" ht="13.5" customHeight="1" x14ac:dyDescent="0.2">
      <c r="D54" s="50"/>
      <c r="E54" s="50"/>
      <c r="F54" s="50"/>
      <c r="G54" s="50"/>
      <c r="H54" s="50"/>
      <c r="I54" s="50"/>
      <c r="J54" s="50"/>
      <c r="K54" s="50"/>
      <c r="L54" s="50"/>
      <c r="M54" s="50"/>
      <c r="N54" s="50"/>
      <c r="O54" s="50"/>
      <c r="P54" s="50"/>
      <c r="Q54" s="50"/>
      <c r="R54" s="50"/>
      <c r="S54" s="50"/>
      <c r="T54" s="50"/>
      <c r="U54" s="50"/>
      <c r="V54" s="50"/>
      <c r="W54" s="50"/>
      <c r="X54" s="50"/>
      <c r="Y54" s="50"/>
      <c r="Z54" s="50"/>
      <c r="AA54" s="50"/>
      <c r="AB54" s="50"/>
    </row>
    <row r="55" spans="4:28" ht="13.5" customHeight="1" x14ac:dyDescent="0.2">
      <c r="D55" s="50"/>
      <c r="E55" s="50"/>
      <c r="F55" s="50"/>
      <c r="G55" s="50"/>
      <c r="H55" s="50"/>
      <c r="I55" s="50"/>
      <c r="J55" s="50"/>
      <c r="K55" s="50"/>
      <c r="L55" s="50"/>
      <c r="M55" s="50"/>
      <c r="N55" s="50"/>
      <c r="O55" s="50"/>
      <c r="P55" s="50"/>
      <c r="Q55" s="50"/>
      <c r="R55" s="50"/>
      <c r="S55" s="50"/>
      <c r="T55" s="50"/>
      <c r="U55" s="50"/>
      <c r="V55" s="50"/>
      <c r="W55" s="50"/>
      <c r="X55" s="50"/>
      <c r="Y55" s="50"/>
      <c r="Z55" s="50"/>
      <c r="AA55" s="50"/>
      <c r="AB55" s="50"/>
    </row>
    <row r="56" spans="4:28" ht="13.5" customHeight="1" x14ac:dyDescent="0.2">
      <c r="D56" s="50"/>
      <c r="E56" s="50"/>
      <c r="F56" s="50"/>
      <c r="G56" s="50"/>
      <c r="H56" s="50"/>
      <c r="I56" s="50"/>
      <c r="J56" s="50"/>
      <c r="K56" s="50"/>
      <c r="L56" s="50"/>
      <c r="M56" s="50"/>
      <c r="N56" s="50"/>
      <c r="O56" s="50"/>
      <c r="P56" s="50"/>
      <c r="Q56" s="50"/>
      <c r="R56" s="50"/>
      <c r="S56" s="50"/>
      <c r="T56" s="50"/>
      <c r="U56" s="50"/>
      <c r="V56" s="50"/>
      <c r="W56" s="50"/>
      <c r="X56" s="50"/>
      <c r="Y56" s="50"/>
      <c r="Z56" s="50"/>
      <c r="AA56" s="50"/>
      <c r="AB56" s="50"/>
    </row>
    <row r="57" spans="4:28" ht="13.5" customHeight="1" x14ac:dyDescent="0.2">
      <c r="D57" s="50"/>
      <c r="E57" s="50"/>
      <c r="F57" s="50"/>
      <c r="G57" s="50"/>
      <c r="H57" s="50"/>
      <c r="I57" s="50"/>
      <c r="J57" s="50"/>
      <c r="K57" s="50"/>
      <c r="L57" s="50"/>
      <c r="M57" s="50"/>
      <c r="N57" s="50"/>
      <c r="O57" s="50"/>
      <c r="P57" s="50"/>
      <c r="Q57" s="50"/>
      <c r="R57" s="50"/>
      <c r="S57" s="50"/>
      <c r="T57" s="50"/>
      <c r="U57" s="50"/>
      <c r="V57" s="50"/>
      <c r="W57" s="50"/>
      <c r="X57" s="50"/>
      <c r="Y57" s="50"/>
      <c r="Z57" s="50"/>
      <c r="AA57" s="50"/>
      <c r="AB57" s="50"/>
    </row>
    <row r="58" spans="4:28" ht="13.5" customHeight="1" x14ac:dyDescent="0.2">
      <c r="D58" s="50"/>
      <c r="E58" s="50"/>
      <c r="F58" s="50"/>
      <c r="G58" s="50"/>
      <c r="H58" s="50"/>
      <c r="I58" s="50"/>
      <c r="J58" s="50"/>
      <c r="K58" s="50"/>
      <c r="L58" s="50"/>
      <c r="M58" s="50"/>
      <c r="N58" s="50"/>
      <c r="O58" s="50"/>
      <c r="P58" s="50"/>
      <c r="Q58" s="50"/>
      <c r="R58" s="50"/>
      <c r="S58" s="50"/>
      <c r="T58" s="50"/>
      <c r="U58" s="50"/>
      <c r="V58" s="50"/>
      <c r="W58" s="50"/>
      <c r="X58" s="50"/>
      <c r="Y58" s="50"/>
      <c r="Z58" s="50"/>
      <c r="AA58" s="50"/>
      <c r="AB58" s="50"/>
    </row>
    <row r="59" spans="4:28" ht="13.5" customHeight="1" x14ac:dyDescent="0.2">
      <c r="D59" s="50"/>
      <c r="E59" s="50"/>
      <c r="F59" s="50"/>
      <c r="G59" s="50"/>
      <c r="H59" s="50"/>
      <c r="I59" s="50"/>
      <c r="J59" s="50"/>
      <c r="K59" s="50"/>
      <c r="L59" s="50"/>
      <c r="M59" s="50"/>
      <c r="N59" s="50"/>
      <c r="O59" s="50"/>
      <c r="P59" s="50"/>
      <c r="Q59" s="50"/>
      <c r="R59" s="50"/>
      <c r="S59" s="50"/>
      <c r="T59" s="50"/>
      <c r="U59" s="50"/>
      <c r="V59" s="50"/>
      <c r="W59" s="50"/>
      <c r="X59" s="50"/>
      <c r="Y59" s="50"/>
      <c r="Z59" s="50"/>
      <c r="AA59" s="50"/>
      <c r="AB59" s="50"/>
    </row>
    <row r="60" spans="4:28" ht="13.5" customHeight="1" x14ac:dyDescent="0.2">
      <c r="D60" s="50"/>
      <c r="E60" s="50"/>
      <c r="F60" s="50"/>
      <c r="G60" s="50"/>
      <c r="H60" s="50"/>
      <c r="I60" s="50"/>
      <c r="J60" s="50"/>
      <c r="K60" s="50"/>
      <c r="L60" s="50"/>
      <c r="M60" s="50"/>
      <c r="N60" s="50"/>
      <c r="O60" s="50"/>
      <c r="P60" s="50"/>
      <c r="Q60" s="50"/>
      <c r="R60" s="50"/>
      <c r="S60" s="50"/>
      <c r="T60" s="50"/>
      <c r="U60" s="50"/>
      <c r="V60" s="50"/>
      <c r="W60" s="50"/>
      <c r="X60" s="50"/>
      <c r="Y60" s="50"/>
      <c r="Z60" s="50"/>
      <c r="AA60" s="50"/>
      <c r="AB60" s="50"/>
    </row>
    <row r="61" spans="4:28" ht="13.5" customHeight="1" x14ac:dyDescent="0.2">
      <c r="D61" s="50"/>
      <c r="E61" s="50"/>
      <c r="F61" s="50"/>
      <c r="G61" s="50"/>
      <c r="H61" s="50"/>
      <c r="I61" s="50"/>
      <c r="J61" s="50"/>
      <c r="K61" s="50"/>
      <c r="L61" s="50"/>
      <c r="M61" s="50"/>
      <c r="N61" s="50"/>
      <c r="O61" s="50"/>
      <c r="P61" s="50"/>
      <c r="Q61" s="50"/>
      <c r="R61" s="50"/>
      <c r="S61" s="50"/>
      <c r="T61" s="50"/>
      <c r="U61" s="50"/>
      <c r="V61" s="50"/>
      <c r="W61" s="50"/>
      <c r="X61" s="50"/>
      <c r="Y61" s="50"/>
      <c r="Z61" s="50"/>
      <c r="AA61" s="50"/>
      <c r="AB61" s="50"/>
    </row>
    <row r="62" spans="4:28" ht="13.5" customHeight="1" x14ac:dyDescent="0.2">
      <c r="D62" s="50"/>
      <c r="E62" s="50"/>
      <c r="F62" s="50"/>
      <c r="G62" s="50"/>
      <c r="H62" s="50"/>
      <c r="I62" s="50"/>
      <c r="J62" s="50"/>
      <c r="K62" s="50"/>
      <c r="L62" s="50"/>
      <c r="M62" s="50"/>
      <c r="N62" s="50"/>
      <c r="O62" s="50"/>
      <c r="P62" s="50"/>
      <c r="Q62" s="50"/>
      <c r="R62" s="50"/>
      <c r="S62" s="50"/>
      <c r="T62" s="50"/>
      <c r="U62" s="50"/>
      <c r="V62" s="50"/>
      <c r="W62" s="50"/>
      <c r="X62" s="50"/>
      <c r="Y62" s="50"/>
      <c r="Z62" s="50"/>
      <c r="AA62" s="50"/>
      <c r="AB62" s="50"/>
    </row>
    <row r="63" spans="4:28" ht="13.5" customHeight="1" x14ac:dyDescent="0.2">
      <c r="D63" s="50"/>
      <c r="E63" s="50"/>
      <c r="F63" s="50"/>
      <c r="G63" s="50"/>
      <c r="H63" s="50"/>
      <c r="I63" s="50"/>
      <c r="J63" s="50"/>
      <c r="K63" s="50"/>
      <c r="L63" s="50"/>
      <c r="M63" s="50"/>
      <c r="N63" s="50"/>
      <c r="O63" s="50"/>
      <c r="P63" s="50"/>
      <c r="Q63" s="50"/>
      <c r="R63" s="50"/>
      <c r="S63" s="50"/>
      <c r="T63" s="50"/>
      <c r="U63" s="50"/>
      <c r="V63" s="50"/>
      <c r="W63" s="50"/>
      <c r="X63" s="50"/>
      <c r="Y63" s="50"/>
      <c r="Z63" s="50"/>
      <c r="AA63" s="50"/>
      <c r="AB63" s="50"/>
    </row>
    <row r="64" spans="4:28" ht="13.5" customHeight="1" x14ac:dyDescent="0.2">
      <c r="D64" s="50"/>
      <c r="E64" s="50"/>
      <c r="F64" s="50"/>
      <c r="G64" s="50"/>
      <c r="H64" s="50"/>
      <c r="I64" s="50"/>
      <c r="J64" s="50"/>
      <c r="K64" s="50"/>
      <c r="L64" s="50"/>
      <c r="M64" s="50"/>
      <c r="N64" s="50"/>
      <c r="O64" s="50"/>
      <c r="P64" s="50"/>
      <c r="Q64" s="50"/>
      <c r="R64" s="50"/>
      <c r="S64" s="50"/>
      <c r="T64" s="50"/>
      <c r="U64" s="50"/>
      <c r="V64" s="50"/>
      <c r="W64" s="50"/>
      <c r="X64" s="50"/>
      <c r="Y64" s="50"/>
      <c r="Z64" s="50"/>
      <c r="AA64" s="50"/>
      <c r="AB64" s="50"/>
    </row>
    <row r="65" spans="4:28" ht="13.5" customHeight="1" x14ac:dyDescent="0.2">
      <c r="D65" s="50"/>
      <c r="E65" s="50"/>
      <c r="F65" s="50"/>
      <c r="G65" s="50"/>
      <c r="H65" s="50"/>
      <c r="I65" s="50"/>
      <c r="J65" s="50"/>
      <c r="K65" s="50"/>
      <c r="L65" s="50"/>
      <c r="M65" s="50"/>
      <c r="N65" s="50"/>
      <c r="O65" s="50"/>
      <c r="P65" s="50"/>
      <c r="Q65" s="50"/>
      <c r="R65" s="50"/>
      <c r="S65" s="50"/>
      <c r="T65" s="50"/>
      <c r="U65" s="50"/>
      <c r="V65" s="50"/>
      <c r="W65" s="50"/>
      <c r="X65" s="50"/>
      <c r="Y65" s="50"/>
      <c r="Z65" s="50"/>
      <c r="AA65" s="50"/>
      <c r="AB65" s="50"/>
    </row>
    <row r="66" spans="4:28" ht="13.5" customHeight="1" x14ac:dyDescent="0.2">
      <c r="D66" s="50"/>
      <c r="E66" s="50"/>
      <c r="F66" s="50"/>
      <c r="G66" s="50"/>
      <c r="H66" s="50"/>
      <c r="I66" s="50"/>
      <c r="J66" s="50"/>
      <c r="K66" s="50"/>
      <c r="L66" s="50"/>
      <c r="M66" s="50"/>
      <c r="N66" s="50"/>
      <c r="O66" s="50"/>
      <c r="P66" s="50"/>
      <c r="Q66" s="50"/>
      <c r="R66" s="50"/>
      <c r="S66" s="50"/>
      <c r="T66" s="50"/>
      <c r="U66" s="50"/>
      <c r="V66" s="50"/>
      <c r="W66" s="50"/>
      <c r="X66" s="50"/>
      <c r="Y66" s="50"/>
      <c r="Z66" s="50"/>
      <c r="AA66" s="50"/>
      <c r="AB66" s="50"/>
    </row>
    <row r="67" spans="4:28" ht="13.5" customHeight="1" x14ac:dyDescent="0.2">
      <c r="D67" s="50"/>
      <c r="E67" s="50"/>
      <c r="F67" s="50"/>
      <c r="G67" s="50"/>
      <c r="H67" s="50"/>
      <c r="I67" s="50"/>
      <c r="J67" s="50"/>
      <c r="K67" s="50"/>
      <c r="L67" s="50"/>
      <c r="M67" s="50"/>
      <c r="N67" s="50"/>
      <c r="O67" s="50"/>
      <c r="P67" s="50"/>
      <c r="Q67" s="50"/>
      <c r="R67" s="50"/>
      <c r="S67" s="50"/>
      <c r="T67" s="50"/>
      <c r="U67" s="50"/>
      <c r="V67" s="50"/>
      <c r="W67" s="50"/>
      <c r="X67" s="50"/>
      <c r="Y67" s="50"/>
      <c r="Z67" s="50"/>
      <c r="AA67" s="50"/>
      <c r="AB67" s="50"/>
    </row>
    <row r="68" spans="4:28" ht="13.5" customHeight="1" x14ac:dyDescent="0.2">
      <c r="D68" s="50"/>
      <c r="E68" s="50"/>
      <c r="F68" s="50"/>
      <c r="G68" s="50"/>
      <c r="H68" s="50"/>
      <c r="I68" s="50"/>
      <c r="J68" s="50"/>
      <c r="K68" s="50"/>
      <c r="L68" s="50"/>
      <c r="M68" s="50"/>
      <c r="N68" s="50"/>
      <c r="O68" s="50"/>
      <c r="P68" s="50"/>
      <c r="Q68" s="50"/>
      <c r="R68" s="50"/>
      <c r="S68" s="50"/>
      <c r="T68" s="50"/>
      <c r="U68" s="50"/>
      <c r="V68" s="50"/>
      <c r="W68" s="50"/>
      <c r="X68" s="50"/>
      <c r="Y68" s="50"/>
      <c r="Z68" s="50"/>
      <c r="AA68" s="50"/>
      <c r="AB68" s="50"/>
    </row>
    <row r="69" spans="4:28" ht="13.5" customHeight="1" x14ac:dyDescent="0.2">
      <c r="D69" s="50"/>
      <c r="E69" s="50"/>
      <c r="F69" s="50"/>
      <c r="G69" s="50"/>
      <c r="H69" s="50"/>
      <c r="I69" s="50"/>
      <c r="J69" s="50"/>
      <c r="K69" s="50"/>
      <c r="L69" s="50"/>
      <c r="M69" s="50"/>
      <c r="N69" s="50"/>
      <c r="O69" s="50"/>
      <c r="P69" s="50"/>
      <c r="Q69" s="50"/>
      <c r="R69" s="50"/>
      <c r="S69" s="50"/>
      <c r="T69" s="50"/>
      <c r="U69" s="50"/>
      <c r="V69" s="50"/>
      <c r="W69" s="50"/>
      <c r="X69" s="50"/>
      <c r="Y69" s="50"/>
      <c r="Z69" s="50"/>
      <c r="AA69" s="50"/>
      <c r="AB69" s="50"/>
    </row>
    <row r="70" spans="4:28" ht="13.5" customHeight="1" x14ac:dyDescent="0.2">
      <c r="D70" s="50"/>
      <c r="E70" s="50"/>
      <c r="F70" s="50"/>
      <c r="G70" s="50"/>
      <c r="H70" s="50"/>
      <c r="I70" s="50"/>
      <c r="J70" s="50"/>
      <c r="K70" s="50"/>
      <c r="L70" s="50"/>
      <c r="M70" s="50"/>
      <c r="N70" s="50"/>
      <c r="O70" s="50"/>
      <c r="P70" s="50"/>
      <c r="Q70" s="50"/>
      <c r="R70" s="50"/>
      <c r="S70" s="50"/>
      <c r="T70" s="50"/>
      <c r="U70" s="50"/>
      <c r="V70" s="50"/>
      <c r="W70" s="50"/>
      <c r="X70" s="50"/>
      <c r="Y70" s="50"/>
      <c r="Z70" s="50"/>
      <c r="AA70" s="50"/>
      <c r="AB70" s="50"/>
    </row>
    <row r="71" spans="4:28" ht="13.5" customHeight="1" x14ac:dyDescent="0.2">
      <c r="D71" s="50"/>
      <c r="E71" s="50"/>
      <c r="F71" s="50"/>
      <c r="G71" s="50"/>
      <c r="H71" s="50"/>
      <c r="I71" s="50"/>
      <c r="J71" s="50"/>
      <c r="K71" s="50"/>
      <c r="L71" s="50"/>
      <c r="M71" s="50"/>
      <c r="N71" s="50"/>
      <c r="O71" s="50"/>
      <c r="P71" s="50"/>
      <c r="Q71" s="50"/>
      <c r="R71" s="50"/>
      <c r="S71" s="50"/>
      <c r="T71" s="50"/>
      <c r="U71" s="50"/>
      <c r="V71" s="50"/>
      <c r="W71" s="50"/>
      <c r="X71" s="50"/>
      <c r="Y71" s="50"/>
      <c r="Z71" s="50"/>
      <c r="AA71" s="50"/>
      <c r="AB71" s="50"/>
    </row>
    <row r="72" spans="4:28" ht="13.5" customHeight="1" x14ac:dyDescent="0.2">
      <c r="D72" s="50"/>
      <c r="E72" s="50"/>
      <c r="F72" s="50"/>
      <c r="G72" s="50"/>
      <c r="H72" s="50"/>
      <c r="I72" s="50"/>
      <c r="J72" s="50"/>
      <c r="K72" s="50"/>
      <c r="L72" s="50"/>
      <c r="M72" s="50"/>
      <c r="N72" s="50"/>
      <c r="O72" s="50"/>
      <c r="P72" s="50"/>
      <c r="Q72" s="50"/>
      <c r="R72" s="50"/>
      <c r="S72" s="50"/>
      <c r="T72" s="50"/>
      <c r="U72" s="50"/>
      <c r="V72" s="50"/>
      <c r="W72" s="50"/>
      <c r="X72" s="50"/>
      <c r="Y72" s="50"/>
      <c r="Z72" s="50"/>
      <c r="AA72" s="50"/>
      <c r="AB72" s="50"/>
    </row>
    <row r="73" spans="4:28" ht="13.5" customHeight="1" x14ac:dyDescent="0.2">
      <c r="D73" s="50"/>
      <c r="E73" s="50"/>
      <c r="F73" s="50"/>
      <c r="G73" s="50"/>
      <c r="H73" s="50"/>
      <c r="I73" s="50"/>
      <c r="J73" s="50"/>
      <c r="K73" s="50"/>
      <c r="L73" s="50"/>
      <c r="M73" s="50"/>
      <c r="N73" s="50"/>
      <c r="O73" s="50"/>
      <c r="P73" s="50"/>
      <c r="Q73" s="50"/>
      <c r="R73" s="50"/>
      <c r="S73" s="50"/>
      <c r="T73" s="50"/>
      <c r="U73" s="50"/>
      <c r="V73" s="50"/>
      <c r="W73" s="50"/>
      <c r="X73" s="50"/>
      <c r="Y73" s="50"/>
      <c r="Z73" s="50"/>
      <c r="AA73" s="50"/>
      <c r="AB73" s="50"/>
    </row>
    <row r="74" spans="4:28" ht="13.5" customHeight="1" x14ac:dyDescent="0.2">
      <c r="D74" s="50"/>
      <c r="E74" s="50"/>
      <c r="F74" s="50"/>
      <c r="G74" s="50"/>
      <c r="H74" s="50"/>
      <c r="I74" s="50"/>
      <c r="J74" s="50"/>
      <c r="K74" s="50"/>
      <c r="L74" s="50"/>
      <c r="M74" s="50"/>
      <c r="N74" s="50"/>
      <c r="O74" s="50"/>
      <c r="P74" s="50"/>
      <c r="Q74" s="50"/>
      <c r="R74" s="50"/>
      <c r="S74" s="50"/>
      <c r="T74" s="50"/>
      <c r="U74" s="50"/>
      <c r="V74" s="50"/>
      <c r="W74" s="50"/>
      <c r="X74" s="50"/>
      <c r="Y74" s="50"/>
      <c r="Z74" s="50"/>
      <c r="AA74" s="50"/>
      <c r="AB74" s="50"/>
    </row>
    <row r="75" spans="4:28" ht="13.5" customHeight="1" x14ac:dyDescent="0.2">
      <c r="D75" s="50"/>
      <c r="E75" s="50"/>
      <c r="F75" s="50"/>
      <c r="G75" s="50"/>
      <c r="H75" s="50"/>
      <c r="I75" s="50"/>
      <c r="J75" s="50"/>
      <c r="K75" s="50"/>
      <c r="L75" s="50"/>
      <c r="M75" s="50"/>
      <c r="N75" s="50"/>
      <c r="O75" s="50"/>
      <c r="P75" s="50"/>
      <c r="Q75" s="50"/>
      <c r="R75" s="50"/>
      <c r="S75" s="50"/>
      <c r="T75" s="50"/>
      <c r="U75" s="50"/>
      <c r="V75" s="50"/>
      <c r="W75" s="50"/>
      <c r="X75" s="50"/>
      <c r="Y75" s="50"/>
      <c r="Z75" s="50"/>
      <c r="AA75" s="50"/>
      <c r="AB75" s="50"/>
    </row>
    <row r="76" spans="4:28" ht="13.5" customHeight="1" x14ac:dyDescent="0.2">
      <c r="D76" s="50"/>
      <c r="E76" s="50"/>
      <c r="F76" s="50"/>
      <c r="G76" s="50"/>
      <c r="H76" s="50"/>
      <c r="I76" s="50"/>
      <c r="J76" s="50"/>
      <c r="K76" s="50"/>
      <c r="L76" s="50"/>
      <c r="M76" s="50"/>
      <c r="N76" s="50"/>
      <c r="O76" s="50"/>
      <c r="P76" s="50"/>
      <c r="Q76" s="50"/>
      <c r="R76" s="50"/>
      <c r="S76" s="50"/>
      <c r="T76" s="50"/>
      <c r="U76" s="50"/>
      <c r="V76" s="50"/>
      <c r="W76" s="50"/>
      <c r="X76" s="50"/>
      <c r="Y76" s="50"/>
      <c r="Z76" s="50"/>
      <c r="AA76" s="50"/>
      <c r="AB76" s="50"/>
    </row>
    <row r="77" spans="4:28" ht="13.5" customHeight="1" x14ac:dyDescent="0.2">
      <c r="D77" s="50"/>
      <c r="E77" s="50"/>
      <c r="F77" s="50"/>
      <c r="G77" s="50"/>
      <c r="H77" s="50"/>
      <c r="I77" s="50"/>
      <c r="J77" s="50"/>
      <c r="K77" s="50"/>
      <c r="L77" s="50"/>
      <c r="M77" s="50"/>
      <c r="N77" s="50"/>
      <c r="O77" s="50"/>
      <c r="P77" s="50"/>
      <c r="Q77" s="50"/>
      <c r="R77" s="50"/>
      <c r="S77" s="50"/>
      <c r="T77" s="50"/>
      <c r="U77" s="50"/>
      <c r="V77" s="50"/>
      <c r="W77" s="50"/>
      <c r="X77" s="50"/>
      <c r="Y77" s="50"/>
      <c r="Z77" s="50"/>
      <c r="AA77" s="50"/>
      <c r="AB77" s="50"/>
    </row>
    <row r="78" spans="4:28" ht="13.5" customHeight="1" x14ac:dyDescent="0.2">
      <c r="D78" s="50"/>
      <c r="E78" s="50"/>
      <c r="F78" s="50"/>
      <c r="G78" s="50"/>
      <c r="H78" s="50"/>
      <c r="I78" s="50"/>
      <c r="J78" s="50"/>
      <c r="K78" s="50"/>
      <c r="L78" s="50"/>
      <c r="M78" s="50"/>
      <c r="N78" s="50"/>
      <c r="O78" s="50"/>
      <c r="P78" s="50"/>
      <c r="Q78" s="50"/>
      <c r="R78" s="50"/>
      <c r="S78" s="50"/>
      <c r="T78" s="50"/>
      <c r="U78" s="50"/>
      <c r="V78" s="50"/>
      <c r="W78" s="50"/>
      <c r="X78" s="50"/>
      <c r="Y78" s="50"/>
      <c r="Z78" s="50"/>
      <c r="AA78" s="50"/>
      <c r="AB78" s="50"/>
    </row>
    <row r="79" spans="4:28" ht="13.5" customHeight="1" x14ac:dyDescent="0.2">
      <c r="D79" s="50"/>
      <c r="E79" s="50"/>
      <c r="F79" s="50"/>
      <c r="G79" s="50"/>
      <c r="H79" s="50"/>
      <c r="I79" s="50"/>
      <c r="J79" s="50"/>
      <c r="K79" s="50"/>
      <c r="L79" s="50"/>
      <c r="M79" s="50"/>
      <c r="N79" s="50"/>
      <c r="O79" s="50"/>
      <c r="P79" s="50"/>
      <c r="Q79" s="50"/>
      <c r="R79" s="50"/>
      <c r="S79" s="50"/>
      <c r="T79" s="50"/>
      <c r="U79" s="50"/>
      <c r="V79" s="50"/>
      <c r="W79" s="50"/>
      <c r="X79" s="50"/>
      <c r="Y79" s="50"/>
      <c r="Z79" s="50"/>
      <c r="AA79" s="50"/>
      <c r="AB79" s="50"/>
    </row>
    <row r="80" spans="4:28" ht="13.5" customHeight="1" x14ac:dyDescent="0.2">
      <c r="D80" s="50"/>
      <c r="E80" s="50"/>
      <c r="F80" s="50"/>
      <c r="G80" s="50"/>
      <c r="H80" s="50"/>
      <c r="I80" s="50"/>
      <c r="J80" s="50"/>
      <c r="K80" s="50"/>
      <c r="L80" s="50"/>
      <c r="M80" s="50"/>
      <c r="N80" s="50"/>
      <c r="O80" s="50"/>
      <c r="P80" s="50"/>
      <c r="Q80" s="50"/>
      <c r="R80" s="50"/>
      <c r="S80" s="50"/>
      <c r="T80" s="50"/>
      <c r="U80" s="50"/>
      <c r="V80" s="50"/>
      <c r="W80" s="50"/>
      <c r="X80" s="50"/>
      <c r="Y80" s="50"/>
      <c r="Z80" s="50"/>
      <c r="AA80" s="50"/>
      <c r="AB80" s="50"/>
    </row>
    <row r="81" spans="4:28" ht="13.5" customHeight="1" x14ac:dyDescent="0.2">
      <c r="D81" s="50"/>
      <c r="E81" s="50"/>
      <c r="F81" s="50"/>
      <c r="G81" s="50"/>
      <c r="H81" s="50"/>
      <c r="I81" s="50"/>
      <c r="J81" s="50"/>
      <c r="K81" s="50"/>
      <c r="L81" s="50"/>
      <c r="M81" s="50"/>
      <c r="N81" s="50"/>
      <c r="O81" s="50"/>
      <c r="P81" s="50"/>
      <c r="Q81" s="50"/>
      <c r="R81" s="50"/>
      <c r="S81" s="50"/>
      <c r="T81" s="50"/>
      <c r="U81" s="50"/>
      <c r="V81" s="50"/>
      <c r="W81" s="50"/>
      <c r="X81" s="50"/>
      <c r="Y81" s="50"/>
      <c r="Z81" s="50"/>
      <c r="AA81" s="50"/>
      <c r="AB81" s="50"/>
    </row>
    <row r="82" spans="4:28" ht="13.5" customHeight="1" x14ac:dyDescent="0.2">
      <c r="D82" s="50"/>
      <c r="E82" s="50"/>
      <c r="F82" s="50"/>
      <c r="G82" s="50"/>
      <c r="H82" s="50"/>
      <c r="I82" s="50"/>
      <c r="J82" s="50"/>
      <c r="K82" s="50"/>
      <c r="L82" s="50"/>
      <c r="M82" s="50"/>
      <c r="N82" s="50"/>
      <c r="O82" s="50"/>
      <c r="P82" s="50"/>
      <c r="Q82" s="50"/>
      <c r="R82" s="50"/>
      <c r="S82" s="50"/>
      <c r="T82" s="50"/>
      <c r="U82" s="50"/>
      <c r="V82" s="50"/>
      <c r="W82" s="50"/>
      <c r="X82" s="50"/>
      <c r="Y82" s="50"/>
      <c r="Z82" s="50"/>
      <c r="AA82" s="50"/>
      <c r="AB82" s="50"/>
    </row>
    <row r="83" spans="4:28" ht="13.5" customHeight="1" x14ac:dyDescent="0.2">
      <c r="D83" s="50"/>
      <c r="E83" s="50"/>
      <c r="F83" s="50"/>
      <c r="G83" s="50"/>
      <c r="H83" s="50"/>
      <c r="I83" s="50"/>
      <c r="J83" s="50"/>
      <c r="K83" s="50"/>
      <c r="L83" s="50"/>
      <c r="M83" s="50"/>
      <c r="N83" s="50"/>
      <c r="O83" s="50"/>
      <c r="P83" s="50"/>
      <c r="Q83" s="50"/>
      <c r="R83" s="50"/>
      <c r="S83" s="50"/>
      <c r="T83" s="50"/>
      <c r="U83" s="50"/>
      <c r="V83" s="50"/>
      <c r="W83" s="50"/>
      <c r="X83" s="50"/>
      <c r="Y83" s="50"/>
      <c r="Z83" s="50"/>
      <c r="AA83" s="50"/>
      <c r="AB83" s="50"/>
    </row>
    <row r="84" spans="4:28" ht="13.5" customHeight="1" x14ac:dyDescent="0.2">
      <c r="D84" s="50"/>
      <c r="E84" s="50"/>
      <c r="F84" s="50"/>
      <c r="G84" s="50"/>
      <c r="H84" s="50"/>
      <c r="I84" s="50"/>
      <c r="J84" s="50"/>
      <c r="K84" s="50"/>
      <c r="L84" s="50"/>
      <c r="M84" s="50"/>
      <c r="N84" s="50"/>
      <c r="O84" s="50"/>
      <c r="P84" s="50"/>
      <c r="Q84" s="50"/>
      <c r="R84" s="50"/>
      <c r="S84" s="50"/>
      <c r="T84" s="50"/>
      <c r="U84" s="50"/>
      <c r="V84" s="50"/>
      <c r="W84" s="50"/>
      <c r="X84" s="50"/>
      <c r="Y84" s="50"/>
      <c r="Z84" s="50"/>
      <c r="AA84" s="50"/>
      <c r="AB84" s="50"/>
    </row>
    <row r="85" spans="4:28" ht="13.5" customHeight="1" x14ac:dyDescent="0.2"/>
    <row r="86" spans="4:28" ht="13.5" customHeight="1" x14ac:dyDescent="0.2"/>
    <row r="87" spans="4:28" ht="13.5" customHeight="1" x14ac:dyDescent="0.2"/>
    <row r="88" spans="4:28" ht="13.5" customHeight="1" x14ac:dyDescent="0.2"/>
    <row r="89" spans="4:28" ht="13.5" customHeight="1" x14ac:dyDescent="0.2"/>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2"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25"/>
  <sheetViews>
    <sheetView view="pageBreakPreview" topLeftCell="N16" zoomScale="80" zoomScaleNormal="80" zoomScaleSheetLayoutView="80" workbookViewId="0">
      <selection activeCell="U18" sqref="U18:U19"/>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47" t="s">
        <v>0</v>
      </c>
      <c r="C1" s="47"/>
      <c r="D1" s="47"/>
      <c r="E1" s="47"/>
      <c r="F1" s="47"/>
      <c r="G1" s="47"/>
      <c r="H1" s="47"/>
      <c r="I1" s="47"/>
      <c r="J1" s="47"/>
      <c r="K1" s="47"/>
      <c r="L1" s="47"/>
      <c r="M1" s="3" t="s">
        <v>1</v>
      </c>
    </row>
    <row r="2" spans="1:22" ht="13.5" customHeight="1" thickBot="1" x14ac:dyDescent="0.25"/>
    <row r="3" spans="1:22" ht="13.5" customHeight="1" thickTop="1" thickBot="1" x14ac:dyDescent="0.25">
      <c r="B3" s="4" t="s">
        <v>4</v>
      </c>
      <c r="C3" s="5"/>
      <c r="D3" s="5"/>
      <c r="E3" s="5"/>
      <c r="F3" s="5"/>
      <c r="G3" s="5"/>
      <c r="H3" s="6"/>
      <c r="I3" s="6"/>
      <c r="J3" s="6"/>
      <c r="K3" s="6"/>
      <c r="L3" s="6"/>
      <c r="M3" s="6"/>
      <c r="N3" s="6"/>
      <c r="O3" s="6"/>
      <c r="P3" s="6"/>
      <c r="Q3" s="6"/>
      <c r="R3" s="6"/>
      <c r="S3" s="6"/>
      <c r="T3" s="6"/>
      <c r="U3" s="7"/>
    </row>
    <row r="4" spans="1:22" ht="73.5" customHeight="1" thickTop="1" x14ac:dyDescent="0.2">
      <c r="B4" s="8" t="s">
        <v>5</v>
      </c>
      <c r="C4" s="9" t="s">
        <v>48</v>
      </c>
      <c r="D4" s="91" t="s">
        <v>49</v>
      </c>
      <c r="E4" s="91"/>
      <c r="F4" s="91"/>
      <c r="G4" s="91"/>
      <c r="H4" s="91"/>
      <c r="I4" s="10"/>
      <c r="J4" s="11" t="s">
        <v>6</v>
      </c>
      <c r="K4" s="12" t="s">
        <v>7</v>
      </c>
      <c r="L4" s="92" t="s">
        <v>2</v>
      </c>
      <c r="M4" s="92"/>
      <c r="N4" s="92"/>
      <c r="O4" s="92"/>
      <c r="P4" s="11" t="s">
        <v>8</v>
      </c>
      <c r="Q4" s="92" t="s">
        <v>50</v>
      </c>
      <c r="R4" s="92"/>
      <c r="S4" s="11" t="s">
        <v>9</v>
      </c>
      <c r="T4" s="92"/>
      <c r="U4" s="93"/>
    </row>
    <row r="5" spans="1:22" ht="15.75" customHeight="1" x14ac:dyDescent="0.2">
      <c r="B5" s="88" t="s">
        <v>10</v>
      </c>
      <c r="C5" s="89"/>
      <c r="D5" s="89"/>
      <c r="E5" s="89"/>
      <c r="F5" s="89"/>
      <c r="G5" s="89"/>
      <c r="H5" s="89"/>
      <c r="I5" s="89"/>
      <c r="J5" s="89"/>
      <c r="K5" s="89"/>
      <c r="L5" s="89"/>
      <c r="M5" s="89"/>
      <c r="N5" s="89"/>
      <c r="O5" s="89"/>
      <c r="P5" s="89"/>
      <c r="Q5" s="89"/>
      <c r="R5" s="89"/>
      <c r="S5" s="89"/>
      <c r="T5" s="89"/>
      <c r="U5" s="90"/>
    </row>
    <row r="6" spans="1:22" ht="37.5" customHeight="1" thickBot="1" x14ac:dyDescent="0.25">
      <c r="B6" s="13" t="s">
        <v>11</v>
      </c>
      <c r="C6" s="65" t="s">
        <v>12</v>
      </c>
      <c r="D6" s="65"/>
      <c r="E6" s="65"/>
      <c r="F6" s="65"/>
      <c r="G6" s="65"/>
      <c r="H6" s="14"/>
      <c r="I6" s="14"/>
      <c r="J6" s="14" t="s">
        <v>13</v>
      </c>
      <c r="K6" s="65" t="s">
        <v>14</v>
      </c>
      <c r="L6" s="65"/>
      <c r="M6" s="65"/>
      <c r="N6" s="15"/>
      <c r="O6" s="16" t="s">
        <v>15</v>
      </c>
      <c r="P6" s="65" t="s">
        <v>51</v>
      </c>
      <c r="Q6" s="65"/>
      <c r="R6" s="17"/>
      <c r="S6" s="16" t="s">
        <v>16</v>
      </c>
      <c r="T6" s="65" t="s">
        <v>52</v>
      </c>
      <c r="U6" s="66"/>
    </row>
    <row r="7" spans="1:22" ht="14.25" customHeight="1" thickTop="1" thickBot="1" x14ac:dyDescent="0.25">
      <c r="B7" s="4" t="s">
        <v>17</v>
      </c>
      <c r="C7" s="5"/>
      <c r="D7" s="5"/>
      <c r="E7" s="5"/>
      <c r="F7" s="5"/>
      <c r="G7" s="5"/>
      <c r="H7" s="6"/>
      <c r="I7" s="6"/>
      <c r="J7" s="6"/>
      <c r="K7" s="6"/>
      <c r="L7" s="6"/>
      <c r="M7" s="6"/>
      <c r="N7" s="6"/>
      <c r="O7" s="6"/>
      <c r="P7" s="6"/>
      <c r="Q7" s="6"/>
      <c r="R7" s="6"/>
      <c r="S7" s="6"/>
      <c r="T7" s="6"/>
      <c r="U7" s="7"/>
    </row>
    <row r="8" spans="1:22" ht="16.5" customHeight="1" thickTop="1" x14ac:dyDescent="0.2">
      <c r="B8" s="67" t="s">
        <v>18</v>
      </c>
      <c r="C8" s="70" t="s">
        <v>19</v>
      </c>
      <c r="D8" s="70"/>
      <c r="E8" s="70"/>
      <c r="F8" s="70"/>
      <c r="G8" s="70"/>
      <c r="H8" s="71"/>
      <c r="I8" s="76" t="s">
        <v>20</v>
      </c>
      <c r="J8" s="77"/>
      <c r="K8" s="77"/>
      <c r="L8" s="77"/>
      <c r="M8" s="77"/>
      <c r="N8" s="77"/>
      <c r="O8" s="77"/>
      <c r="P8" s="77"/>
      <c r="Q8" s="77"/>
      <c r="R8" s="77"/>
      <c r="S8" s="78"/>
      <c r="T8" s="79" t="s">
        <v>21</v>
      </c>
      <c r="U8" s="80"/>
    </row>
    <row r="9" spans="1:22" ht="19.5" customHeight="1" x14ac:dyDescent="0.2">
      <c r="B9" s="68"/>
      <c r="C9" s="72"/>
      <c r="D9" s="72"/>
      <c r="E9" s="72"/>
      <c r="F9" s="72"/>
      <c r="G9" s="72"/>
      <c r="H9" s="73"/>
      <c r="I9" s="81" t="s">
        <v>22</v>
      </c>
      <c r="J9" s="70"/>
      <c r="K9" s="70"/>
      <c r="L9" s="70" t="s">
        <v>23</v>
      </c>
      <c r="M9" s="70"/>
      <c r="N9" s="70"/>
      <c r="O9" s="70"/>
      <c r="P9" s="70" t="s">
        <v>24</v>
      </c>
      <c r="Q9" s="70" t="s">
        <v>25</v>
      </c>
      <c r="R9" s="84" t="s">
        <v>26</v>
      </c>
      <c r="S9" s="85"/>
      <c r="T9" s="70" t="s">
        <v>27</v>
      </c>
      <c r="U9" s="86" t="s">
        <v>28</v>
      </c>
    </row>
    <row r="10" spans="1:22" ht="26.25" customHeight="1" thickBot="1" x14ac:dyDescent="0.25">
      <c r="B10" s="69"/>
      <c r="C10" s="74"/>
      <c r="D10" s="74"/>
      <c r="E10" s="74"/>
      <c r="F10" s="74"/>
      <c r="G10" s="74"/>
      <c r="H10" s="75"/>
      <c r="I10" s="82"/>
      <c r="J10" s="83"/>
      <c r="K10" s="83"/>
      <c r="L10" s="83"/>
      <c r="M10" s="83"/>
      <c r="N10" s="83"/>
      <c r="O10" s="83"/>
      <c r="P10" s="83"/>
      <c r="Q10" s="83"/>
      <c r="R10" s="19" t="s">
        <v>29</v>
      </c>
      <c r="S10" s="20" t="s">
        <v>30</v>
      </c>
      <c r="T10" s="83"/>
      <c r="U10" s="87"/>
    </row>
    <row r="11" spans="1:22" ht="75" customHeight="1" thickTop="1" thickBot="1" x14ac:dyDescent="0.25">
      <c r="A11" s="21"/>
      <c r="B11" s="22" t="s">
        <v>31</v>
      </c>
      <c r="C11" s="57" t="s">
        <v>53</v>
      </c>
      <c r="D11" s="57"/>
      <c r="E11" s="57"/>
      <c r="F11" s="57"/>
      <c r="G11" s="57"/>
      <c r="H11" s="57"/>
      <c r="I11" s="57" t="s">
        <v>54</v>
      </c>
      <c r="J11" s="57"/>
      <c r="K11" s="57"/>
      <c r="L11" s="57" t="s">
        <v>55</v>
      </c>
      <c r="M11" s="57"/>
      <c r="N11" s="57"/>
      <c r="O11" s="57"/>
      <c r="P11" s="23" t="s">
        <v>32</v>
      </c>
      <c r="Q11" s="23" t="s">
        <v>56</v>
      </c>
      <c r="R11" s="23">
        <v>87.99</v>
      </c>
      <c r="S11" s="23">
        <v>87.99</v>
      </c>
      <c r="T11" s="23">
        <v>86.76</v>
      </c>
      <c r="U11" s="44">
        <f>98.61</f>
        <v>98.61</v>
      </c>
    </row>
    <row r="12" spans="1:22" ht="96" customHeight="1" thickTop="1" thickBot="1" x14ac:dyDescent="0.25">
      <c r="A12" s="21"/>
      <c r="B12" s="22" t="s">
        <v>34</v>
      </c>
      <c r="C12" s="57" t="s">
        <v>57</v>
      </c>
      <c r="D12" s="57"/>
      <c r="E12" s="57"/>
      <c r="F12" s="57"/>
      <c r="G12" s="57"/>
      <c r="H12" s="57"/>
      <c r="I12" s="57" t="s">
        <v>58</v>
      </c>
      <c r="J12" s="57"/>
      <c r="K12" s="57"/>
      <c r="L12" s="57" t="s">
        <v>59</v>
      </c>
      <c r="M12" s="57"/>
      <c r="N12" s="57"/>
      <c r="O12" s="57"/>
      <c r="P12" s="23" t="s">
        <v>32</v>
      </c>
      <c r="Q12" s="23" t="s">
        <v>60</v>
      </c>
      <c r="R12" s="23">
        <v>4.03</v>
      </c>
      <c r="S12" s="23">
        <v>4.03</v>
      </c>
      <c r="T12" s="23">
        <v>3.19</v>
      </c>
      <c r="U12" s="44">
        <f>120.84</f>
        <v>120.84</v>
      </c>
    </row>
    <row r="13" spans="1:22" ht="75" customHeight="1" thickTop="1" thickBot="1" x14ac:dyDescent="0.25">
      <c r="A13" s="21"/>
      <c r="B13" s="22" t="s">
        <v>36</v>
      </c>
      <c r="C13" s="57" t="s">
        <v>61</v>
      </c>
      <c r="D13" s="57"/>
      <c r="E13" s="57"/>
      <c r="F13" s="57"/>
      <c r="G13" s="57"/>
      <c r="H13" s="57"/>
      <c r="I13" s="57" t="s">
        <v>62</v>
      </c>
      <c r="J13" s="57"/>
      <c r="K13" s="57"/>
      <c r="L13" s="57" t="s">
        <v>63</v>
      </c>
      <c r="M13" s="57"/>
      <c r="N13" s="57"/>
      <c r="O13" s="57"/>
      <c r="P13" s="23" t="s">
        <v>32</v>
      </c>
      <c r="Q13" s="23" t="s">
        <v>64</v>
      </c>
      <c r="R13" s="23">
        <v>7.98</v>
      </c>
      <c r="S13" s="23">
        <v>7.98</v>
      </c>
      <c r="T13" s="23">
        <v>10</v>
      </c>
      <c r="U13" s="44">
        <f>74.67</f>
        <v>74.67</v>
      </c>
    </row>
    <row r="14" spans="1:22" ht="75" customHeight="1" thickTop="1" thickBot="1" x14ac:dyDescent="0.25">
      <c r="A14" s="21"/>
      <c r="B14" s="22" t="s">
        <v>37</v>
      </c>
      <c r="C14" s="57" t="s">
        <v>65</v>
      </c>
      <c r="D14" s="57"/>
      <c r="E14" s="57"/>
      <c r="F14" s="57"/>
      <c r="G14" s="57"/>
      <c r="H14" s="57"/>
      <c r="I14" s="57" t="s">
        <v>66</v>
      </c>
      <c r="J14" s="57"/>
      <c r="K14" s="57"/>
      <c r="L14" s="57" t="s">
        <v>67</v>
      </c>
      <c r="M14" s="57"/>
      <c r="N14" s="57"/>
      <c r="O14" s="57"/>
      <c r="P14" s="23" t="s">
        <v>68</v>
      </c>
      <c r="Q14" s="23" t="s">
        <v>64</v>
      </c>
      <c r="R14" s="23">
        <v>57.43</v>
      </c>
      <c r="S14" s="23">
        <v>57.43</v>
      </c>
      <c r="T14" s="23">
        <v>69.05</v>
      </c>
      <c r="U14" s="44">
        <f>120.23</f>
        <v>120.23</v>
      </c>
    </row>
    <row r="15" spans="1:22" ht="14.25" customHeight="1" thickTop="1" thickBot="1" x14ac:dyDescent="0.25">
      <c r="B15" s="4" t="s">
        <v>39</v>
      </c>
      <c r="C15" s="5"/>
      <c r="D15" s="5"/>
      <c r="E15" s="5"/>
      <c r="F15" s="5"/>
      <c r="G15" s="5"/>
      <c r="H15" s="6"/>
      <c r="I15" s="6"/>
      <c r="J15" s="6"/>
      <c r="K15" s="6"/>
      <c r="L15" s="6"/>
      <c r="M15" s="6"/>
      <c r="N15" s="6"/>
      <c r="O15" s="6"/>
      <c r="P15" s="6"/>
      <c r="Q15" s="6"/>
      <c r="R15" s="6"/>
      <c r="S15" s="6"/>
      <c r="T15" s="6"/>
      <c r="U15" s="7"/>
      <c r="V15" s="27"/>
    </row>
    <row r="16" spans="1:22" ht="26.25" customHeight="1" thickTop="1" x14ac:dyDescent="0.2">
      <c r="B16" s="28"/>
      <c r="C16" s="29"/>
      <c r="D16" s="29"/>
      <c r="E16" s="29"/>
      <c r="F16" s="29"/>
      <c r="G16" s="29"/>
      <c r="H16" s="30"/>
      <c r="I16" s="30"/>
      <c r="J16" s="30"/>
      <c r="K16" s="30"/>
      <c r="L16" s="30"/>
      <c r="M16" s="30"/>
      <c r="N16" s="30"/>
      <c r="O16" s="30"/>
      <c r="P16" s="30"/>
      <c r="Q16" s="30"/>
      <c r="R16" s="31"/>
      <c r="S16" s="32" t="s">
        <v>26</v>
      </c>
      <c r="T16" s="32" t="s">
        <v>40</v>
      </c>
      <c r="U16" s="18" t="s">
        <v>41</v>
      </c>
    </row>
    <row r="17" spans="2:21" ht="26.25" customHeight="1" thickBot="1" x14ac:dyDescent="0.25">
      <c r="B17" s="33"/>
      <c r="C17" s="34"/>
      <c r="D17" s="34"/>
      <c r="E17" s="34"/>
      <c r="F17" s="34"/>
      <c r="G17" s="34"/>
      <c r="H17" s="35"/>
      <c r="I17" s="35"/>
      <c r="J17" s="35"/>
      <c r="K17" s="35"/>
      <c r="L17" s="35"/>
      <c r="M17" s="35"/>
      <c r="N17" s="35"/>
      <c r="O17" s="35"/>
      <c r="P17" s="35"/>
      <c r="Q17" s="35"/>
      <c r="R17" s="35"/>
      <c r="S17" s="36" t="s">
        <v>42</v>
      </c>
      <c r="T17" s="37" t="s">
        <v>42</v>
      </c>
      <c r="U17" s="37" t="s">
        <v>43</v>
      </c>
    </row>
    <row r="18" spans="2:21" ht="13.5" customHeight="1" thickBot="1" x14ac:dyDescent="0.25">
      <c r="B18" s="58" t="s">
        <v>44</v>
      </c>
      <c r="C18" s="59"/>
      <c r="D18" s="59"/>
      <c r="E18" s="38"/>
      <c r="F18" s="38"/>
      <c r="G18" s="38"/>
      <c r="H18" s="39"/>
      <c r="I18" s="39"/>
      <c r="J18" s="39"/>
      <c r="K18" s="39"/>
      <c r="L18" s="39"/>
      <c r="M18" s="39"/>
      <c r="N18" s="39"/>
      <c r="O18" s="39"/>
      <c r="P18" s="40"/>
      <c r="Q18" s="40"/>
      <c r="R18" s="40"/>
      <c r="S18" s="45">
        <v>86464.253043000004</v>
      </c>
      <c r="T18" s="45">
        <v>143912.02919500001</v>
      </c>
      <c r="U18" s="46">
        <f>+IF(ISERR(T18/S18*100),"N/A",ROUND(T18/S18*100,1))</f>
        <v>166.4</v>
      </c>
    </row>
    <row r="19" spans="2:21" ht="13.5" customHeight="1" thickBot="1" x14ac:dyDescent="0.25">
      <c r="B19" s="60" t="s">
        <v>45</v>
      </c>
      <c r="C19" s="61"/>
      <c r="D19" s="61"/>
      <c r="E19" s="41"/>
      <c r="F19" s="41"/>
      <c r="G19" s="41"/>
      <c r="H19" s="42"/>
      <c r="I19" s="42"/>
      <c r="J19" s="42"/>
      <c r="K19" s="42"/>
      <c r="L19" s="42"/>
      <c r="M19" s="42"/>
      <c r="N19" s="42"/>
      <c r="O19" s="42"/>
      <c r="P19" s="43"/>
      <c r="Q19" s="43"/>
      <c r="R19" s="43"/>
      <c r="S19" s="45">
        <v>143520.79538699999</v>
      </c>
      <c r="T19" s="45">
        <v>143912.02919500001</v>
      </c>
      <c r="U19" s="46">
        <f>+IF(ISERR(T19/S19*100),"N/A",ROUND(T19/S19*100,1))</f>
        <v>100.3</v>
      </c>
    </row>
    <row r="20" spans="2:21" ht="14.85" customHeight="1" thickTop="1" thickBot="1" x14ac:dyDescent="0.25">
      <c r="B20" s="4" t="s">
        <v>46</v>
      </c>
      <c r="C20" s="5"/>
      <c r="D20" s="5"/>
      <c r="E20" s="5"/>
      <c r="F20" s="5"/>
      <c r="G20" s="5"/>
      <c r="H20" s="6"/>
      <c r="I20" s="6"/>
      <c r="J20" s="6"/>
      <c r="K20" s="6"/>
      <c r="L20" s="6"/>
      <c r="M20" s="6"/>
      <c r="N20" s="6"/>
      <c r="O20" s="6"/>
      <c r="P20" s="6"/>
      <c r="Q20" s="6"/>
      <c r="R20" s="6"/>
      <c r="S20" s="6"/>
      <c r="T20" s="6"/>
      <c r="U20" s="7"/>
    </row>
    <row r="21" spans="2:21" ht="44.25" customHeight="1" thickTop="1" x14ac:dyDescent="0.2">
      <c r="B21" s="62" t="s">
        <v>47</v>
      </c>
      <c r="C21" s="63"/>
      <c r="D21" s="63"/>
      <c r="E21" s="63"/>
      <c r="F21" s="63"/>
      <c r="G21" s="63"/>
      <c r="H21" s="63"/>
      <c r="I21" s="63"/>
      <c r="J21" s="63"/>
      <c r="K21" s="63"/>
      <c r="L21" s="63"/>
      <c r="M21" s="63"/>
      <c r="N21" s="63"/>
      <c r="O21" s="63"/>
      <c r="P21" s="63"/>
      <c r="Q21" s="63"/>
      <c r="R21" s="63"/>
      <c r="S21" s="63"/>
      <c r="T21" s="63"/>
      <c r="U21" s="64"/>
    </row>
    <row r="22" spans="2:21" ht="102.75" customHeight="1" x14ac:dyDescent="0.2">
      <c r="B22" s="51" t="s">
        <v>69</v>
      </c>
      <c r="C22" s="52"/>
      <c r="D22" s="52"/>
      <c r="E22" s="52"/>
      <c r="F22" s="52"/>
      <c r="G22" s="52"/>
      <c r="H22" s="52"/>
      <c r="I22" s="52"/>
      <c r="J22" s="52"/>
      <c r="K22" s="52"/>
      <c r="L22" s="52"/>
      <c r="M22" s="52"/>
      <c r="N22" s="52"/>
      <c r="O22" s="52"/>
      <c r="P22" s="52"/>
      <c r="Q22" s="52"/>
      <c r="R22" s="52"/>
      <c r="S22" s="52"/>
      <c r="T22" s="52"/>
      <c r="U22" s="53"/>
    </row>
    <row r="23" spans="2:21" ht="80.25" customHeight="1" x14ac:dyDescent="0.2">
      <c r="B23" s="51" t="s">
        <v>70</v>
      </c>
      <c r="C23" s="52"/>
      <c r="D23" s="52"/>
      <c r="E23" s="52"/>
      <c r="F23" s="52"/>
      <c r="G23" s="52"/>
      <c r="H23" s="52"/>
      <c r="I23" s="52"/>
      <c r="J23" s="52"/>
      <c r="K23" s="52"/>
      <c r="L23" s="52"/>
      <c r="M23" s="52"/>
      <c r="N23" s="52"/>
      <c r="O23" s="52"/>
      <c r="P23" s="52"/>
      <c r="Q23" s="52"/>
      <c r="R23" s="52"/>
      <c r="S23" s="52"/>
      <c r="T23" s="52"/>
      <c r="U23" s="53"/>
    </row>
    <row r="24" spans="2:21" ht="55.5" customHeight="1" x14ac:dyDescent="0.2">
      <c r="B24" s="51" t="s">
        <v>71</v>
      </c>
      <c r="C24" s="52"/>
      <c r="D24" s="52"/>
      <c r="E24" s="52"/>
      <c r="F24" s="52"/>
      <c r="G24" s="52"/>
      <c r="H24" s="52"/>
      <c r="I24" s="52"/>
      <c r="J24" s="52"/>
      <c r="K24" s="52"/>
      <c r="L24" s="52"/>
      <c r="M24" s="52"/>
      <c r="N24" s="52"/>
      <c r="O24" s="52"/>
      <c r="P24" s="52"/>
      <c r="Q24" s="52"/>
      <c r="R24" s="52"/>
      <c r="S24" s="52"/>
      <c r="T24" s="52"/>
      <c r="U24" s="53"/>
    </row>
    <row r="25" spans="2:21" ht="66.75" customHeight="1" thickBot="1" x14ac:dyDescent="0.25">
      <c r="B25" s="54" t="s">
        <v>72</v>
      </c>
      <c r="C25" s="55"/>
      <c r="D25" s="55"/>
      <c r="E25" s="55"/>
      <c r="F25" s="55"/>
      <c r="G25" s="55"/>
      <c r="H25" s="55"/>
      <c r="I25" s="55"/>
      <c r="J25" s="55"/>
      <c r="K25" s="55"/>
      <c r="L25" s="55"/>
      <c r="M25" s="55"/>
      <c r="N25" s="55"/>
      <c r="O25" s="55"/>
      <c r="P25" s="55"/>
      <c r="Q25" s="55"/>
      <c r="R25" s="55"/>
      <c r="S25" s="55"/>
      <c r="T25" s="55"/>
      <c r="U25" s="56"/>
    </row>
  </sheetData>
  <mergeCells count="40">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B22:U22"/>
    <mergeCell ref="B23:U23"/>
    <mergeCell ref="B24:U24"/>
    <mergeCell ref="B25:U25"/>
    <mergeCell ref="C14:H14"/>
    <mergeCell ref="I14:K14"/>
    <mergeCell ref="L14:O14"/>
    <mergeCell ref="B18:D18"/>
    <mergeCell ref="B19:D19"/>
    <mergeCell ref="B21:U21"/>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25"/>
  <sheetViews>
    <sheetView topLeftCell="L13" zoomScale="80" zoomScaleNormal="80" zoomScaleSheetLayoutView="80" workbookViewId="0">
      <selection activeCell="U18" sqref="U18:U19"/>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47" t="s">
        <v>0</v>
      </c>
      <c r="C1" s="47"/>
      <c r="D1" s="47"/>
      <c r="E1" s="47"/>
      <c r="F1" s="47"/>
      <c r="G1" s="47"/>
      <c r="H1" s="47"/>
      <c r="I1" s="47"/>
      <c r="J1" s="47"/>
      <c r="K1" s="47"/>
      <c r="L1" s="47"/>
      <c r="M1" s="3" t="s">
        <v>1</v>
      </c>
    </row>
    <row r="2" spans="1:22" ht="13.5" customHeight="1" thickBot="1" x14ac:dyDescent="0.25"/>
    <row r="3" spans="1:22" ht="13.5" customHeight="1" thickTop="1" thickBot="1" x14ac:dyDescent="0.25">
      <c r="B3" s="4" t="s">
        <v>4</v>
      </c>
      <c r="C3" s="5"/>
      <c r="D3" s="5"/>
      <c r="E3" s="5"/>
      <c r="F3" s="5"/>
      <c r="G3" s="5"/>
      <c r="H3" s="6"/>
      <c r="I3" s="6"/>
      <c r="J3" s="6"/>
      <c r="K3" s="6"/>
      <c r="L3" s="6"/>
      <c r="M3" s="6"/>
      <c r="N3" s="6"/>
      <c r="O3" s="6"/>
      <c r="P3" s="6"/>
      <c r="Q3" s="6"/>
      <c r="R3" s="6"/>
      <c r="S3" s="6"/>
      <c r="T3" s="6"/>
      <c r="U3" s="7"/>
    </row>
    <row r="4" spans="1:22" ht="195" customHeight="1" thickTop="1" x14ac:dyDescent="0.2">
      <c r="B4" s="8" t="s">
        <v>5</v>
      </c>
      <c r="C4" s="9" t="s">
        <v>73</v>
      </c>
      <c r="D4" s="91" t="s">
        <v>74</v>
      </c>
      <c r="E4" s="91"/>
      <c r="F4" s="91"/>
      <c r="G4" s="91"/>
      <c r="H4" s="91"/>
      <c r="I4" s="10"/>
      <c r="J4" s="11" t="s">
        <v>6</v>
      </c>
      <c r="K4" s="12" t="s">
        <v>7</v>
      </c>
      <c r="L4" s="92" t="s">
        <v>2</v>
      </c>
      <c r="M4" s="92"/>
      <c r="N4" s="92"/>
      <c r="O4" s="92"/>
      <c r="P4" s="11" t="s">
        <v>8</v>
      </c>
      <c r="Q4" s="92" t="s">
        <v>50</v>
      </c>
      <c r="R4" s="92"/>
      <c r="S4" s="11" t="s">
        <v>9</v>
      </c>
      <c r="T4" s="92"/>
      <c r="U4" s="93"/>
    </row>
    <row r="5" spans="1:22" ht="15.75" customHeight="1" x14ac:dyDescent="0.2">
      <c r="B5" s="88" t="s">
        <v>10</v>
      </c>
      <c r="C5" s="89"/>
      <c r="D5" s="89"/>
      <c r="E5" s="89"/>
      <c r="F5" s="89"/>
      <c r="G5" s="89"/>
      <c r="H5" s="89"/>
      <c r="I5" s="89"/>
      <c r="J5" s="89"/>
      <c r="K5" s="89"/>
      <c r="L5" s="89"/>
      <c r="M5" s="89"/>
      <c r="N5" s="89"/>
      <c r="O5" s="89"/>
      <c r="P5" s="89"/>
      <c r="Q5" s="89"/>
      <c r="R5" s="89"/>
      <c r="S5" s="89"/>
      <c r="T5" s="89"/>
      <c r="U5" s="90"/>
    </row>
    <row r="6" spans="1:22" ht="52.5" customHeight="1" thickBot="1" x14ac:dyDescent="0.25">
      <c r="B6" s="13" t="s">
        <v>11</v>
      </c>
      <c r="C6" s="65" t="s">
        <v>12</v>
      </c>
      <c r="D6" s="65"/>
      <c r="E6" s="65"/>
      <c r="F6" s="65"/>
      <c r="G6" s="65"/>
      <c r="H6" s="14"/>
      <c r="I6" s="14"/>
      <c r="J6" s="14" t="s">
        <v>13</v>
      </c>
      <c r="K6" s="65" t="s">
        <v>14</v>
      </c>
      <c r="L6" s="65"/>
      <c r="M6" s="65"/>
      <c r="N6" s="15"/>
      <c r="O6" s="16" t="s">
        <v>15</v>
      </c>
      <c r="P6" s="65" t="s">
        <v>51</v>
      </c>
      <c r="Q6" s="65"/>
      <c r="R6" s="17"/>
      <c r="S6" s="16" t="s">
        <v>16</v>
      </c>
      <c r="T6" s="65" t="s">
        <v>75</v>
      </c>
      <c r="U6" s="66"/>
    </row>
    <row r="7" spans="1:22" ht="14.25" customHeight="1" thickTop="1" thickBot="1" x14ac:dyDescent="0.25">
      <c r="B7" s="4" t="s">
        <v>17</v>
      </c>
      <c r="C7" s="5"/>
      <c r="D7" s="5"/>
      <c r="E7" s="5"/>
      <c r="F7" s="5"/>
      <c r="G7" s="5"/>
      <c r="H7" s="6"/>
      <c r="I7" s="6"/>
      <c r="J7" s="6"/>
      <c r="K7" s="6"/>
      <c r="L7" s="6"/>
      <c r="M7" s="6"/>
      <c r="N7" s="6"/>
      <c r="O7" s="6"/>
      <c r="P7" s="6"/>
      <c r="Q7" s="6"/>
      <c r="R7" s="6"/>
      <c r="S7" s="6"/>
      <c r="T7" s="6"/>
      <c r="U7" s="7"/>
    </row>
    <row r="8" spans="1:22" ht="16.5" customHeight="1" thickTop="1" x14ac:dyDescent="0.2">
      <c r="B8" s="67" t="s">
        <v>18</v>
      </c>
      <c r="C8" s="70" t="s">
        <v>19</v>
      </c>
      <c r="D8" s="70"/>
      <c r="E8" s="70"/>
      <c r="F8" s="70"/>
      <c r="G8" s="70"/>
      <c r="H8" s="71"/>
      <c r="I8" s="76" t="s">
        <v>20</v>
      </c>
      <c r="J8" s="77"/>
      <c r="K8" s="77"/>
      <c r="L8" s="77"/>
      <c r="M8" s="77"/>
      <c r="N8" s="77"/>
      <c r="O8" s="77"/>
      <c r="P8" s="77"/>
      <c r="Q8" s="77"/>
      <c r="R8" s="77"/>
      <c r="S8" s="78"/>
      <c r="T8" s="79" t="s">
        <v>21</v>
      </c>
      <c r="U8" s="80"/>
    </row>
    <row r="9" spans="1:22" ht="19.5" customHeight="1" x14ac:dyDescent="0.2">
      <c r="B9" s="68"/>
      <c r="C9" s="72"/>
      <c r="D9" s="72"/>
      <c r="E9" s="72"/>
      <c r="F9" s="72"/>
      <c r="G9" s="72"/>
      <c r="H9" s="73"/>
      <c r="I9" s="81" t="s">
        <v>22</v>
      </c>
      <c r="J9" s="70"/>
      <c r="K9" s="70"/>
      <c r="L9" s="70" t="s">
        <v>23</v>
      </c>
      <c r="M9" s="70"/>
      <c r="N9" s="70"/>
      <c r="O9" s="70"/>
      <c r="P9" s="70" t="s">
        <v>24</v>
      </c>
      <c r="Q9" s="70" t="s">
        <v>25</v>
      </c>
      <c r="R9" s="84" t="s">
        <v>26</v>
      </c>
      <c r="S9" s="85"/>
      <c r="T9" s="70" t="s">
        <v>27</v>
      </c>
      <c r="U9" s="86" t="s">
        <v>28</v>
      </c>
    </row>
    <row r="10" spans="1:22" ht="26.25" customHeight="1" thickBot="1" x14ac:dyDescent="0.25">
      <c r="B10" s="69"/>
      <c r="C10" s="74"/>
      <c r="D10" s="74"/>
      <c r="E10" s="74"/>
      <c r="F10" s="74"/>
      <c r="G10" s="74"/>
      <c r="H10" s="75"/>
      <c r="I10" s="82"/>
      <c r="J10" s="83"/>
      <c r="K10" s="83"/>
      <c r="L10" s="83"/>
      <c r="M10" s="83"/>
      <c r="N10" s="83"/>
      <c r="O10" s="83"/>
      <c r="P10" s="83"/>
      <c r="Q10" s="83"/>
      <c r="R10" s="19" t="s">
        <v>29</v>
      </c>
      <c r="S10" s="20" t="s">
        <v>30</v>
      </c>
      <c r="T10" s="83"/>
      <c r="U10" s="87"/>
    </row>
    <row r="11" spans="1:22" ht="75" customHeight="1" thickTop="1" thickBot="1" x14ac:dyDescent="0.25">
      <c r="A11" s="21"/>
      <c r="B11" s="22" t="s">
        <v>31</v>
      </c>
      <c r="C11" s="57" t="s">
        <v>76</v>
      </c>
      <c r="D11" s="57"/>
      <c r="E11" s="57"/>
      <c r="F11" s="57"/>
      <c r="G11" s="57"/>
      <c r="H11" s="57"/>
      <c r="I11" s="57" t="s">
        <v>77</v>
      </c>
      <c r="J11" s="57"/>
      <c r="K11" s="57"/>
      <c r="L11" s="57" t="s">
        <v>78</v>
      </c>
      <c r="M11" s="57"/>
      <c r="N11" s="57"/>
      <c r="O11" s="57"/>
      <c r="P11" s="23" t="s">
        <v>79</v>
      </c>
      <c r="Q11" s="23" t="s">
        <v>60</v>
      </c>
      <c r="R11" s="23">
        <v>3</v>
      </c>
      <c r="S11" s="23">
        <v>3</v>
      </c>
      <c r="T11" s="23">
        <v>0.9</v>
      </c>
      <c r="U11" s="44">
        <f>30</f>
        <v>30</v>
      </c>
    </row>
    <row r="12" spans="1:22" ht="105.75" customHeight="1" thickTop="1" thickBot="1" x14ac:dyDescent="0.25">
      <c r="A12" s="21"/>
      <c r="B12" s="22" t="s">
        <v>34</v>
      </c>
      <c r="C12" s="57" t="s">
        <v>80</v>
      </c>
      <c r="D12" s="57"/>
      <c r="E12" s="57"/>
      <c r="F12" s="57"/>
      <c r="G12" s="57"/>
      <c r="H12" s="57"/>
      <c r="I12" s="57" t="s">
        <v>81</v>
      </c>
      <c r="J12" s="57"/>
      <c r="K12" s="57"/>
      <c r="L12" s="57" t="s">
        <v>82</v>
      </c>
      <c r="M12" s="57"/>
      <c r="N12" s="57"/>
      <c r="O12" s="57"/>
      <c r="P12" s="23" t="s">
        <v>83</v>
      </c>
      <c r="Q12" s="23" t="s">
        <v>60</v>
      </c>
      <c r="R12" s="23">
        <v>1.3</v>
      </c>
      <c r="S12" s="23">
        <v>1.3</v>
      </c>
      <c r="T12" s="23">
        <v>0.81</v>
      </c>
      <c r="U12" s="44">
        <f>137.7</f>
        <v>137.69999999999999</v>
      </c>
    </row>
    <row r="13" spans="1:22" ht="75" customHeight="1" thickTop="1" thickBot="1" x14ac:dyDescent="0.25">
      <c r="A13" s="21"/>
      <c r="B13" s="22" t="s">
        <v>36</v>
      </c>
      <c r="C13" s="57" t="s">
        <v>84</v>
      </c>
      <c r="D13" s="57"/>
      <c r="E13" s="57"/>
      <c r="F13" s="57"/>
      <c r="G13" s="57"/>
      <c r="H13" s="57"/>
      <c r="I13" s="57" t="s">
        <v>85</v>
      </c>
      <c r="J13" s="57"/>
      <c r="K13" s="57"/>
      <c r="L13" s="57" t="s">
        <v>86</v>
      </c>
      <c r="M13" s="57"/>
      <c r="N13" s="57"/>
      <c r="O13" s="57"/>
      <c r="P13" s="23" t="s">
        <v>32</v>
      </c>
      <c r="Q13" s="23" t="s">
        <v>60</v>
      </c>
      <c r="R13" s="23">
        <v>99.31</v>
      </c>
      <c r="S13" s="23">
        <v>99.31</v>
      </c>
      <c r="T13" s="23">
        <v>99.63</v>
      </c>
      <c r="U13" s="44">
        <f>99.67</f>
        <v>99.67</v>
      </c>
    </row>
    <row r="14" spans="1:22" ht="75" customHeight="1" thickTop="1" thickBot="1" x14ac:dyDescent="0.25">
      <c r="A14" s="21"/>
      <c r="B14" s="22" t="s">
        <v>37</v>
      </c>
      <c r="C14" s="57" t="s">
        <v>87</v>
      </c>
      <c r="D14" s="57"/>
      <c r="E14" s="57"/>
      <c r="F14" s="57"/>
      <c r="G14" s="57"/>
      <c r="H14" s="57"/>
      <c r="I14" s="57" t="s">
        <v>88</v>
      </c>
      <c r="J14" s="57"/>
      <c r="K14" s="57"/>
      <c r="L14" s="57" t="s">
        <v>89</v>
      </c>
      <c r="M14" s="57"/>
      <c r="N14" s="57"/>
      <c r="O14" s="57"/>
      <c r="P14" s="23" t="s">
        <v>32</v>
      </c>
      <c r="Q14" s="23" t="s">
        <v>64</v>
      </c>
      <c r="R14" s="23">
        <v>100</v>
      </c>
      <c r="S14" s="23">
        <v>100</v>
      </c>
      <c r="T14" s="23">
        <v>102.32</v>
      </c>
      <c r="U14" s="44">
        <f>102.32</f>
        <v>102.32</v>
      </c>
    </row>
    <row r="15" spans="1:22" ht="14.25" customHeight="1" thickTop="1" thickBot="1" x14ac:dyDescent="0.25">
      <c r="B15" s="4" t="s">
        <v>39</v>
      </c>
      <c r="C15" s="5"/>
      <c r="D15" s="5"/>
      <c r="E15" s="5"/>
      <c r="F15" s="5"/>
      <c r="G15" s="5"/>
      <c r="H15" s="6"/>
      <c r="I15" s="6"/>
      <c r="J15" s="6"/>
      <c r="K15" s="6"/>
      <c r="L15" s="6"/>
      <c r="M15" s="6"/>
      <c r="N15" s="6"/>
      <c r="O15" s="6"/>
      <c r="P15" s="6"/>
      <c r="Q15" s="6"/>
      <c r="R15" s="6"/>
      <c r="S15" s="6"/>
      <c r="T15" s="6"/>
      <c r="U15" s="7"/>
      <c r="V15" s="27"/>
    </row>
    <row r="16" spans="1:22" ht="26.25" customHeight="1" thickTop="1" x14ac:dyDescent="0.2">
      <c r="B16" s="28"/>
      <c r="C16" s="29"/>
      <c r="D16" s="29"/>
      <c r="E16" s="29"/>
      <c r="F16" s="29"/>
      <c r="G16" s="29"/>
      <c r="H16" s="30"/>
      <c r="I16" s="30"/>
      <c r="J16" s="30"/>
      <c r="K16" s="30"/>
      <c r="L16" s="30"/>
      <c r="M16" s="30"/>
      <c r="N16" s="30"/>
      <c r="O16" s="30"/>
      <c r="P16" s="30"/>
      <c r="Q16" s="30"/>
      <c r="R16" s="31"/>
      <c r="S16" s="32" t="s">
        <v>26</v>
      </c>
      <c r="T16" s="32" t="s">
        <v>40</v>
      </c>
      <c r="U16" s="18" t="s">
        <v>41</v>
      </c>
    </row>
    <row r="17" spans="2:21" ht="26.25" customHeight="1" thickBot="1" x14ac:dyDescent="0.25">
      <c r="B17" s="33"/>
      <c r="C17" s="34"/>
      <c r="D17" s="34"/>
      <c r="E17" s="34"/>
      <c r="F17" s="34"/>
      <c r="G17" s="34"/>
      <c r="H17" s="35"/>
      <c r="I17" s="35"/>
      <c r="J17" s="35"/>
      <c r="K17" s="35"/>
      <c r="L17" s="35"/>
      <c r="M17" s="35"/>
      <c r="N17" s="35"/>
      <c r="O17" s="35"/>
      <c r="P17" s="35"/>
      <c r="Q17" s="35"/>
      <c r="R17" s="35"/>
      <c r="S17" s="36" t="s">
        <v>42</v>
      </c>
      <c r="T17" s="37" t="s">
        <v>42</v>
      </c>
      <c r="U17" s="37" t="s">
        <v>43</v>
      </c>
    </row>
    <row r="18" spans="2:21" ht="13.5" customHeight="1" thickBot="1" x14ac:dyDescent="0.25">
      <c r="B18" s="58" t="s">
        <v>44</v>
      </c>
      <c r="C18" s="59"/>
      <c r="D18" s="59"/>
      <c r="E18" s="38"/>
      <c r="F18" s="38"/>
      <c r="G18" s="38"/>
      <c r="H18" s="39"/>
      <c r="I18" s="39"/>
      <c r="J18" s="39"/>
      <c r="K18" s="39"/>
      <c r="L18" s="39"/>
      <c r="M18" s="39"/>
      <c r="N18" s="39"/>
      <c r="O18" s="39"/>
      <c r="P18" s="40"/>
      <c r="Q18" s="40"/>
      <c r="R18" s="40"/>
      <c r="S18" s="45">
        <v>8000.1794200000004</v>
      </c>
      <c r="T18" s="45">
        <v>7723.3736989999998</v>
      </c>
      <c r="U18" s="46">
        <f>+IF(ISERR(T18/S18*100),"N/A",ROUND(T18/S18*100,1))</f>
        <v>96.5</v>
      </c>
    </row>
    <row r="19" spans="2:21" ht="13.5" customHeight="1" thickBot="1" x14ac:dyDescent="0.25">
      <c r="B19" s="60" t="s">
        <v>45</v>
      </c>
      <c r="C19" s="61"/>
      <c r="D19" s="61"/>
      <c r="E19" s="41"/>
      <c r="F19" s="41"/>
      <c r="G19" s="41"/>
      <c r="H19" s="42"/>
      <c r="I19" s="42"/>
      <c r="J19" s="42"/>
      <c r="K19" s="42"/>
      <c r="L19" s="42"/>
      <c r="M19" s="42"/>
      <c r="N19" s="42"/>
      <c r="O19" s="42"/>
      <c r="P19" s="43"/>
      <c r="Q19" s="43"/>
      <c r="R19" s="43"/>
      <c r="S19" s="45">
        <v>7533.6938579999996</v>
      </c>
      <c r="T19" s="45">
        <v>7723.3736989999998</v>
      </c>
      <c r="U19" s="46">
        <f>+IF(ISERR(T19/S19*100),"N/A",ROUND(T19/S19*100,1))</f>
        <v>102.5</v>
      </c>
    </row>
    <row r="20" spans="2:21" ht="14.85" customHeight="1" thickTop="1" thickBot="1" x14ac:dyDescent="0.25">
      <c r="B20" s="4" t="s">
        <v>46</v>
      </c>
      <c r="C20" s="5"/>
      <c r="D20" s="5"/>
      <c r="E20" s="5"/>
      <c r="F20" s="5"/>
      <c r="G20" s="5"/>
      <c r="H20" s="6"/>
      <c r="I20" s="6"/>
      <c r="J20" s="6"/>
      <c r="K20" s="6"/>
      <c r="L20" s="6"/>
      <c r="M20" s="6"/>
      <c r="N20" s="6"/>
      <c r="O20" s="6"/>
      <c r="P20" s="6"/>
      <c r="Q20" s="6"/>
      <c r="R20" s="6"/>
      <c r="S20" s="6"/>
      <c r="T20" s="6"/>
      <c r="U20" s="7"/>
    </row>
    <row r="21" spans="2:21" ht="44.25" customHeight="1" thickTop="1" x14ac:dyDescent="0.2">
      <c r="B21" s="62" t="s">
        <v>47</v>
      </c>
      <c r="C21" s="63"/>
      <c r="D21" s="63"/>
      <c r="E21" s="63"/>
      <c r="F21" s="63"/>
      <c r="G21" s="63"/>
      <c r="H21" s="63"/>
      <c r="I21" s="63"/>
      <c r="J21" s="63"/>
      <c r="K21" s="63"/>
      <c r="L21" s="63"/>
      <c r="M21" s="63"/>
      <c r="N21" s="63"/>
      <c r="O21" s="63"/>
      <c r="P21" s="63"/>
      <c r="Q21" s="63"/>
      <c r="R21" s="63"/>
      <c r="S21" s="63"/>
      <c r="T21" s="63"/>
      <c r="U21" s="64"/>
    </row>
    <row r="22" spans="2:21" ht="64.5" customHeight="1" x14ac:dyDescent="0.2">
      <c r="B22" s="51" t="s">
        <v>90</v>
      </c>
      <c r="C22" s="52"/>
      <c r="D22" s="52"/>
      <c r="E22" s="52"/>
      <c r="F22" s="52"/>
      <c r="G22" s="52"/>
      <c r="H22" s="52"/>
      <c r="I22" s="52"/>
      <c r="J22" s="52"/>
      <c r="K22" s="52"/>
      <c r="L22" s="52"/>
      <c r="M22" s="52"/>
      <c r="N22" s="52"/>
      <c r="O22" s="52"/>
      <c r="P22" s="52"/>
      <c r="Q22" s="52"/>
      <c r="R22" s="52"/>
      <c r="S22" s="52"/>
      <c r="T22" s="52"/>
      <c r="U22" s="53"/>
    </row>
    <row r="23" spans="2:21" ht="108.95" customHeight="1" x14ac:dyDescent="0.2">
      <c r="B23" s="51" t="s">
        <v>91</v>
      </c>
      <c r="C23" s="52"/>
      <c r="D23" s="52"/>
      <c r="E23" s="52"/>
      <c r="F23" s="52"/>
      <c r="G23" s="52"/>
      <c r="H23" s="52"/>
      <c r="I23" s="52"/>
      <c r="J23" s="52"/>
      <c r="K23" s="52"/>
      <c r="L23" s="52"/>
      <c r="M23" s="52"/>
      <c r="N23" s="52"/>
      <c r="O23" s="52"/>
      <c r="P23" s="52"/>
      <c r="Q23" s="52"/>
      <c r="R23" s="52"/>
      <c r="S23" s="52"/>
      <c r="T23" s="52"/>
      <c r="U23" s="53"/>
    </row>
    <row r="24" spans="2:21" ht="75.75" customHeight="1" x14ac:dyDescent="0.2">
      <c r="B24" s="51" t="s">
        <v>92</v>
      </c>
      <c r="C24" s="52"/>
      <c r="D24" s="52"/>
      <c r="E24" s="52"/>
      <c r="F24" s="52"/>
      <c r="G24" s="52"/>
      <c r="H24" s="52"/>
      <c r="I24" s="52"/>
      <c r="J24" s="52"/>
      <c r="K24" s="52"/>
      <c r="L24" s="52"/>
      <c r="M24" s="52"/>
      <c r="N24" s="52"/>
      <c r="O24" s="52"/>
      <c r="P24" s="52"/>
      <c r="Q24" s="52"/>
      <c r="R24" s="52"/>
      <c r="S24" s="52"/>
      <c r="T24" s="52"/>
      <c r="U24" s="53"/>
    </row>
    <row r="25" spans="2:21" ht="80.25" customHeight="1" thickBot="1" x14ac:dyDescent="0.25">
      <c r="B25" s="54" t="s">
        <v>93</v>
      </c>
      <c r="C25" s="55"/>
      <c r="D25" s="55"/>
      <c r="E25" s="55"/>
      <c r="F25" s="55"/>
      <c r="G25" s="55"/>
      <c r="H25" s="55"/>
      <c r="I25" s="55"/>
      <c r="J25" s="55"/>
      <c r="K25" s="55"/>
      <c r="L25" s="55"/>
      <c r="M25" s="55"/>
      <c r="N25" s="55"/>
      <c r="O25" s="55"/>
      <c r="P25" s="55"/>
      <c r="Q25" s="55"/>
      <c r="R25" s="55"/>
      <c r="S25" s="55"/>
      <c r="T25" s="55"/>
      <c r="U25" s="56"/>
    </row>
  </sheetData>
  <mergeCells count="40">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B22:U22"/>
    <mergeCell ref="B23:U23"/>
    <mergeCell ref="B24:U24"/>
    <mergeCell ref="B25:U25"/>
    <mergeCell ref="C14:H14"/>
    <mergeCell ref="I14:K14"/>
    <mergeCell ref="L14:O14"/>
    <mergeCell ref="B18:D18"/>
    <mergeCell ref="B19:D19"/>
    <mergeCell ref="B21:U21"/>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25"/>
  <sheetViews>
    <sheetView view="pageBreakPreview" topLeftCell="L10" zoomScale="80" zoomScaleNormal="80" zoomScaleSheetLayoutView="80" workbookViewId="0">
      <selection activeCell="S18" sqref="S18:U19"/>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47" t="s">
        <v>0</v>
      </c>
      <c r="C1" s="47"/>
      <c r="D1" s="47"/>
      <c r="E1" s="47"/>
      <c r="F1" s="47"/>
      <c r="G1" s="47"/>
      <c r="H1" s="47"/>
      <c r="I1" s="47"/>
      <c r="J1" s="47"/>
      <c r="K1" s="47"/>
      <c r="L1" s="47"/>
      <c r="M1" s="3" t="s">
        <v>1</v>
      </c>
    </row>
    <row r="2" spans="1:22" ht="13.5" customHeight="1" thickBot="1" x14ac:dyDescent="0.25"/>
    <row r="3" spans="1:22" ht="13.5" customHeight="1" thickTop="1" thickBot="1" x14ac:dyDescent="0.25">
      <c r="B3" s="4" t="s">
        <v>4</v>
      </c>
      <c r="C3" s="5"/>
      <c r="D3" s="5"/>
      <c r="E3" s="5"/>
      <c r="F3" s="5"/>
      <c r="G3" s="5"/>
      <c r="H3" s="6"/>
      <c r="I3" s="6"/>
      <c r="J3" s="6"/>
      <c r="K3" s="6"/>
      <c r="L3" s="6"/>
      <c r="M3" s="6"/>
      <c r="N3" s="6"/>
      <c r="O3" s="6"/>
      <c r="P3" s="6"/>
      <c r="Q3" s="6"/>
      <c r="R3" s="6"/>
      <c r="S3" s="6"/>
      <c r="T3" s="6"/>
      <c r="U3" s="7"/>
    </row>
    <row r="4" spans="1:22" ht="97.5" customHeight="1" thickTop="1" x14ac:dyDescent="0.2">
      <c r="B4" s="8" t="s">
        <v>5</v>
      </c>
      <c r="C4" s="9" t="s">
        <v>94</v>
      </c>
      <c r="D4" s="91" t="s">
        <v>95</v>
      </c>
      <c r="E4" s="91"/>
      <c r="F4" s="91"/>
      <c r="G4" s="91"/>
      <c r="H4" s="91"/>
      <c r="I4" s="10"/>
      <c r="J4" s="11" t="s">
        <v>6</v>
      </c>
      <c r="K4" s="12" t="s">
        <v>7</v>
      </c>
      <c r="L4" s="92" t="s">
        <v>2</v>
      </c>
      <c r="M4" s="92"/>
      <c r="N4" s="92"/>
      <c r="O4" s="92"/>
      <c r="P4" s="11" t="s">
        <v>8</v>
      </c>
      <c r="Q4" s="92" t="s">
        <v>50</v>
      </c>
      <c r="R4" s="92"/>
      <c r="S4" s="11" t="s">
        <v>9</v>
      </c>
      <c r="T4" s="92"/>
      <c r="U4" s="93"/>
    </row>
    <row r="5" spans="1:22" ht="15.75" customHeight="1" x14ac:dyDescent="0.2">
      <c r="B5" s="88" t="s">
        <v>10</v>
      </c>
      <c r="C5" s="89"/>
      <c r="D5" s="89"/>
      <c r="E5" s="89"/>
      <c r="F5" s="89"/>
      <c r="G5" s="89"/>
      <c r="H5" s="89"/>
      <c r="I5" s="89"/>
      <c r="J5" s="89"/>
      <c r="K5" s="89"/>
      <c r="L5" s="89"/>
      <c r="M5" s="89"/>
      <c r="N5" s="89"/>
      <c r="O5" s="89"/>
      <c r="P5" s="89"/>
      <c r="Q5" s="89"/>
      <c r="R5" s="89"/>
      <c r="S5" s="89"/>
      <c r="T5" s="89"/>
      <c r="U5" s="90"/>
    </row>
    <row r="6" spans="1:22" ht="54.75" customHeight="1" thickBot="1" x14ac:dyDescent="0.25">
      <c r="B6" s="13" t="s">
        <v>11</v>
      </c>
      <c r="C6" s="65" t="s">
        <v>12</v>
      </c>
      <c r="D6" s="65"/>
      <c r="E6" s="65"/>
      <c r="F6" s="65"/>
      <c r="G6" s="65"/>
      <c r="H6" s="14"/>
      <c r="I6" s="14"/>
      <c r="J6" s="14" t="s">
        <v>13</v>
      </c>
      <c r="K6" s="65" t="s">
        <v>14</v>
      </c>
      <c r="L6" s="65"/>
      <c r="M6" s="65"/>
      <c r="N6" s="15"/>
      <c r="O6" s="16" t="s">
        <v>15</v>
      </c>
      <c r="P6" s="65" t="s">
        <v>51</v>
      </c>
      <c r="Q6" s="65"/>
      <c r="R6" s="17"/>
      <c r="S6" s="16" t="s">
        <v>16</v>
      </c>
      <c r="T6" s="65" t="s">
        <v>96</v>
      </c>
      <c r="U6" s="66"/>
    </row>
    <row r="7" spans="1:22" ht="14.25" customHeight="1" thickTop="1" thickBot="1" x14ac:dyDescent="0.25">
      <c r="B7" s="4" t="s">
        <v>17</v>
      </c>
      <c r="C7" s="5"/>
      <c r="D7" s="5"/>
      <c r="E7" s="5"/>
      <c r="F7" s="5"/>
      <c r="G7" s="5"/>
      <c r="H7" s="6"/>
      <c r="I7" s="6"/>
      <c r="J7" s="6"/>
      <c r="K7" s="6"/>
      <c r="L7" s="6"/>
      <c r="M7" s="6"/>
      <c r="N7" s="6"/>
      <c r="O7" s="6"/>
      <c r="P7" s="6"/>
      <c r="Q7" s="6"/>
      <c r="R7" s="6"/>
      <c r="S7" s="6"/>
      <c r="T7" s="6"/>
      <c r="U7" s="7"/>
    </row>
    <row r="8" spans="1:22" ht="16.5" customHeight="1" thickTop="1" x14ac:dyDescent="0.2">
      <c r="B8" s="67" t="s">
        <v>18</v>
      </c>
      <c r="C8" s="70" t="s">
        <v>19</v>
      </c>
      <c r="D8" s="70"/>
      <c r="E8" s="70"/>
      <c r="F8" s="70"/>
      <c r="G8" s="70"/>
      <c r="H8" s="71"/>
      <c r="I8" s="76" t="s">
        <v>20</v>
      </c>
      <c r="J8" s="77"/>
      <c r="K8" s="77"/>
      <c r="L8" s="77"/>
      <c r="M8" s="77"/>
      <c r="N8" s="77"/>
      <c r="O8" s="77"/>
      <c r="P8" s="77"/>
      <c r="Q8" s="77"/>
      <c r="R8" s="77"/>
      <c r="S8" s="78"/>
      <c r="T8" s="79" t="s">
        <v>21</v>
      </c>
      <c r="U8" s="80"/>
    </row>
    <row r="9" spans="1:22" ht="19.5" customHeight="1" x14ac:dyDescent="0.2">
      <c r="B9" s="68"/>
      <c r="C9" s="72"/>
      <c r="D9" s="72"/>
      <c r="E9" s="72"/>
      <c r="F9" s="72"/>
      <c r="G9" s="72"/>
      <c r="H9" s="73"/>
      <c r="I9" s="81" t="s">
        <v>22</v>
      </c>
      <c r="J9" s="70"/>
      <c r="K9" s="70"/>
      <c r="L9" s="70" t="s">
        <v>23</v>
      </c>
      <c r="M9" s="70"/>
      <c r="N9" s="70"/>
      <c r="O9" s="70"/>
      <c r="P9" s="70" t="s">
        <v>24</v>
      </c>
      <c r="Q9" s="70" t="s">
        <v>25</v>
      </c>
      <c r="R9" s="84" t="s">
        <v>26</v>
      </c>
      <c r="S9" s="85"/>
      <c r="T9" s="70" t="s">
        <v>27</v>
      </c>
      <c r="U9" s="86" t="s">
        <v>28</v>
      </c>
    </row>
    <row r="10" spans="1:22" ht="26.25" customHeight="1" thickBot="1" x14ac:dyDescent="0.25">
      <c r="B10" s="69"/>
      <c r="C10" s="74"/>
      <c r="D10" s="74"/>
      <c r="E10" s="74"/>
      <c r="F10" s="74"/>
      <c r="G10" s="74"/>
      <c r="H10" s="75"/>
      <c r="I10" s="82"/>
      <c r="J10" s="83"/>
      <c r="K10" s="83"/>
      <c r="L10" s="83"/>
      <c r="M10" s="83"/>
      <c r="N10" s="83"/>
      <c r="O10" s="83"/>
      <c r="P10" s="83"/>
      <c r="Q10" s="83"/>
      <c r="R10" s="19" t="s">
        <v>29</v>
      </c>
      <c r="S10" s="20" t="s">
        <v>30</v>
      </c>
      <c r="T10" s="83"/>
      <c r="U10" s="87"/>
    </row>
    <row r="11" spans="1:22" ht="103.5" customHeight="1" thickTop="1" thickBot="1" x14ac:dyDescent="0.25">
      <c r="A11" s="21"/>
      <c r="B11" s="22" t="s">
        <v>31</v>
      </c>
      <c r="C11" s="57" t="s">
        <v>97</v>
      </c>
      <c r="D11" s="57"/>
      <c r="E11" s="57"/>
      <c r="F11" s="57"/>
      <c r="G11" s="57"/>
      <c r="H11" s="57"/>
      <c r="I11" s="57" t="s">
        <v>98</v>
      </c>
      <c r="J11" s="57"/>
      <c r="K11" s="57"/>
      <c r="L11" s="57" t="s">
        <v>99</v>
      </c>
      <c r="M11" s="57"/>
      <c r="N11" s="57"/>
      <c r="O11" s="57"/>
      <c r="P11" s="23" t="s">
        <v>100</v>
      </c>
      <c r="Q11" s="23" t="s">
        <v>56</v>
      </c>
      <c r="R11" s="23">
        <v>38</v>
      </c>
      <c r="S11" s="23">
        <v>38</v>
      </c>
      <c r="T11" s="23">
        <v>36.4</v>
      </c>
      <c r="U11" s="44">
        <f>104.21</f>
        <v>104.21</v>
      </c>
    </row>
    <row r="12" spans="1:22" ht="96.75" customHeight="1" thickTop="1" thickBot="1" x14ac:dyDescent="0.25">
      <c r="A12" s="21"/>
      <c r="B12" s="22" t="s">
        <v>34</v>
      </c>
      <c r="C12" s="57" t="s">
        <v>101</v>
      </c>
      <c r="D12" s="57"/>
      <c r="E12" s="57"/>
      <c r="F12" s="57"/>
      <c r="G12" s="57"/>
      <c r="H12" s="57"/>
      <c r="I12" s="57" t="s">
        <v>102</v>
      </c>
      <c r="J12" s="57"/>
      <c r="K12" s="57"/>
      <c r="L12" s="57" t="s">
        <v>103</v>
      </c>
      <c r="M12" s="57"/>
      <c r="N12" s="57"/>
      <c r="O12" s="57"/>
      <c r="P12" s="23" t="s">
        <v>104</v>
      </c>
      <c r="Q12" s="23" t="s">
        <v>60</v>
      </c>
      <c r="R12" s="23">
        <v>3.15</v>
      </c>
      <c r="S12" s="23">
        <v>3.15</v>
      </c>
      <c r="T12" s="23">
        <v>2.7</v>
      </c>
      <c r="U12" s="44">
        <f>114.3</f>
        <v>114.3</v>
      </c>
    </row>
    <row r="13" spans="1:22" ht="75" customHeight="1" thickTop="1" thickBot="1" x14ac:dyDescent="0.25">
      <c r="A13" s="21"/>
      <c r="B13" s="22" t="s">
        <v>36</v>
      </c>
      <c r="C13" s="57" t="s">
        <v>105</v>
      </c>
      <c r="D13" s="57"/>
      <c r="E13" s="57"/>
      <c r="F13" s="57"/>
      <c r="G13" s="57"/>
      <c r="H13" s="57"/>
      <c r="I13" s="57" t="s">
        <v>106</v>
      </c>
      <c r="J13" s="57"/>
      <c r="K13" s="57"/>
      <c r="L13" s="57" t="s">
        <v>107</v>
      </c>
      <c r="M13" s="57"/>
      <c r="N13" s="57"/>
      <c r="O13" s="57"/>
      <c r="P13" s="23" t="s">
        <v>108</v>
      </c>
      <c r="Q13" s="23" t="s">
        <v>60</v>
      </c>
      <c r="R13" s="23">
        <v>1.03</v>
      </c>
      <c r="S13" s="23">
        <v>1.03</v>
      </c>
      <c r="T13" s="23">
        <v>1.01</v>
      </c>
      <c r="U13" s="44">
        <f>101.94</f>
        <v>101.94</v>
      </c>
    </row>
    <row r="14" spans="1:22" ht="75" customHeight="1" thickTop="1" thickBot="1" x14ac:dyDescent="0.25">
      <c r="A14" s="21"/>
      <c r="B14" s="22" t="s">
        <v>37</v>
      </c>
      <c r="C14" s="57" t="s">
        <v>109</v>
      </c>
      <c r="D14" s="57"/>
      <c r="E14" s="57"/>
      <c r="F14" s="57"/>
      <c r="G14" s="57"/>
      <c r="H14" s="57"/>
      <c r="I14" s="57" t="s">
        <v>110</v>
      </c>
      <c r="J14" s="57"/>
      <c r="K14" s="57"/>
      <c r="L14" s="57" t="s">
        <v>111</v>
      </c>
      <c r="M14" s="57"/>
      <c r="N14" s="57"/>
      <c r="O14" s="57"/>
      <c r="P14" s="23" t="s">
        <v>32</v>
      </c>
      <c r="Q14" s="23" t="s">
        <v>64</v>
      </c>
      <c r="R14" s="23">
        <v>3.1</v>
      </c>
      <c r="S14" s="23">
        <v>3.1</v>
      </c>
      <c r="T14" s="23">
        <v>3.22</v>
      </c>
      <c r="U14" s="44">
        <f>103.85</f>
        <v>103.85</v>
      </c>
    </row>
    <row r="15" spans="1:22" ht="14.25" customHeight="1" thickTop="1" thickBot="1" x14ac:dyDescent="0.25">
      <c r="B15" s="4" t="s">
        <v>39</v>
      </c>
      <c r="C15" s="5"/>
      <c r="D15" s="5"/>
      <c r="E15" s="5"/>
      <c r="F15" s="5"/>
      <c r="G15" s="5"/>
      <c r="H15" s="6"/>
      <c r="I15" s="6"/>
      <c r="J15" s="6"/>
      <c r="K15" s="6"/>
      <c r="L15" s="6"/>
      <c r="M15" s="6"/>
      <c r="N15" s="6"/>
      <c r="O15" s="6"/>
      <c r="P15" s="6"/>
      <c r="Q15" s="6"/>
      <c r="R15" s="6"/>
      <c r="S15" s="6"/>
      <c r="T15" s="6"/>
      <c r="U15" s="7"/>
      <c r="V15" s="27"/>
    </row>
    <row r="16" spans="1:22" ht="26.25" customHeight="1" thickTop="1" x14ac:dyDescent="0.2">
      <c r="B16" s="28"/>
      <c r="C16" s="29"/>
      <c r="D16" s="29"/>
      <c r="E16" s="29"/>
      <c r="F16" s="29"/>
      <c r="G16" s="29"/>
      <c r="H16" s="30"/>
      <c r="I16" s="30"/>
      <c r="J16" s="30"/>
      <c r="K16" s="30"/>
      <c r="L16" s="30"/>
      <c r="M16" s="30"/>
      <c r="N16" s="30"/>
      <c r="O16" s="30"/>
      <c r="P16" s="30"/>
      <c r="Q16" s="30"/>
      <c r="R16" s="31"/>
      <c r="S16" s="32" t="s">
        <v>26</v>
      </c>
      <c r="T16" s="32" t="s">
        <v>40</v>
      </c>
      <c r="U16" s="18" t="s">
        <v>41</v>
      </c>
    </row>
    <row r="17" spans="2:21" ht="26.25" customHeight="1" thickBot="1" x14ac:dyDescent="0.25">
      <c r="B17" s="33"/>
      <c r="C17" s="34"/>
      <c r="D17" s="34"/>
      <c r="E17" s="34"/>
      <c r="F17" s="34"/>
      <c r="G17" s="34"/>
      <c r="H17" s="35"/>
      <c r="I17" s="35"/>
      <c r="J17" s="35"/>
      <c r="K17" s="35"/>
      <c r="L17" s="35"/>
      <c r="M17" s="35"/>
      <c r="N17" s="35"/>
      <c r="O17" s="35"/>
      <c r="P17" s="35"/>
      <c r="Q17" s="35"/>
      <c r="R17" s="35"/>
      <c r="S17" s="36" t="s">
        <v>42</v>
      </c>
      <c r="T17" s="37" t="s">
        <v>42</v>
      </c>
      <c r="U17" s="37" t="s">
        <v>43</v>
      </c>
    </row>
    <row r="18" spans="2:21" ht="13.5" customHeight="1" thickBot="1" x14ac:dyDescent="0.25">
      <c r="B18" s="58" t="s">
        <v>44</v>
      </c>
      <c r="C18" s="59"/>
      <c r="D18" s="59"/>
      <c r="E18" s="38"/>
      <c r="F18" s="38"/>
      <c r="G18" s="38"/>
      <c r="H18" s="39"/>
      <c r="I18" s="39"/>
      <c r="J18" s="39"/>
      <c r="K18" s="39"/>
      <c r="L18" s="39"/>
      <c r="M18" s="39"/>
      <c r="N18" s="39"/>
      <c r="O18" s="39"/>
      <c r="P18" s="40"/>
      <c r="Q18" s="40"/>
      <c r="R18" s="40"/>
      <c r="S18" s="45">
        <v>37217.692204999999</v>
      </c>
      <c r="T18" s="45">
        <v>39129.391176999998</v>
      </c>
      <c r="U18" s="46">
        <f>+IF(ISERR(T18/S18*100),"N/A",ROUND(T18/S18*100,1))</f>
        <v>105.1</v>
      </c>
    </row>
    <row r="19" spans="2:21" ht="13.5" customHeight="1" thickBot="1" x14ac:dyDescent="0.25">
      <c r="B19" s="60" t="s">
        <v>45</v>
      </c>
      <c r="C19" s="61"/>
      <c r="D19" s="61"/>
      <c r="E19" s="41"/>
      <c r="F19" s="41"/>
      <c r="G19" s="41"/>
      <c r="H19" s="42"/>
      <c r="I19" s="42"/>
      <c r="J19" s="42"/>
      <c r="K19" s="42"/>
      <c r="L19" s="42"/>
      <c r="M19" s="42"/>
      <c r="N19" s="42"/>
      <c r="O19" s="42"/>
      <c r="P19" s="43"/>
      <c r="Q19" s="43"/>
      <c r="R19" s="43"/>
      <c r="S19" s="45">
        <v>38587.363943999997</v>
      </c>
      <c r="T19" s="45">
        <v>39129.391176999998</v>
      </c>
      <c r="U19" s="46">
        <f>+IF(ISERR(T19/S19*100),"N/A",ROUND(T19/S19*100,1))</f>
        <v>101.4</v>
      </c>
    </row>
    <row r="20" spans="2:21" ht="14.85" customHeight="1" thickTop="1" thickBot="1" x14ac:dyDescent="0.25">
      <c r="B20" s="4" t="s">
        <v>46</v>
      </c>
      <c r="C20" s="5"/>
      <c r="D20" s="5"/>
      <c r="E20" s="5"/>
      <c r="F20" s="5"/>
      <c r="G20" s="5"/>
      <c r="H20" s="6"/>
      <c r="I20" s="6"/>
      <c r="J20" s="6"/>
      <c r="K20" s="6"/>
      <c r="L20" s="6"/>
      <c r="M20" s="6"/>
      <c r="N20" s="6"/>
      <c r="O20" s="6"/>
      <c r="P20" s="6"/>
      <c r="Q20" s="6"/>
      <c r="R20" s="6"/>
      <c r="S20" s="6"/>
      <c r="T20" s="6"/>
      <c r="U20" s="7"/>
    </row>
    <row r="21" spans="2:21" ht="44.25" customHeight="1" thickTop="1" x14ac:dyDescent="0.2">
      <c r="B21" s="62" t="s">
        <v>47</v>
      </c>
      <c r="C21" s="63"/>
      <c r="D21" s="63"/>
      <c r="E21" s="63"/>
      <c r="F21" s="63"/>
      <c r="G21" s="63"/>
      <c r="H21" s="63"/>
      <c r="I21" s="63"/>
      <c r="J21" s="63"/>
      <c r="K21" s="63"/>
      <c r="L21" s="63"/>
      <c r="M21" s="63"/>
      <c r="N21" s="63"/>
      <c r="O21" s="63"/>
      <c r="P21" s="63"/>
      <c r="Q21" s="63"/>
      <c r="R21" s="63"/>
      <c r="S21" s="63"/>
      <c r="T21" s="63"/>
      <c r="U21" s="64"/>
    </row>
    <row r="22" spans="2:21" ht="121.7" customHeight="1" x14ac:dyDescent="0.2">
      <c r="B22" s="51" t="s">
        <v>112</v>
      </c>
      <c r="C22" s="52"/>
      <c r="D22" s="52"/>
      <c r="E22" s="52"/>
      <c r="F22" s="52"/>
      <c r="G22" s="52"/>
      <c r="H22" s="52"/>
      <c r="I22" s="52"/>
      <c r="J22" s="52"/>
      <c r="K22" s="52"/>
      <c r="L22" s="52"/>
      <c r="M22" s="52"/>
      <c r="N22" s="52"/>
      <c r="O22" s="52"/>
      <c r="P22" s="52"/>
      <c r="Q22" s="52"/>
      <c r="R22" s="52"/>
      <c r="S22" s="52"/>
      <c r="T22" s="52"/>
      <c r="U22" s="53"/>
    </row>
    <row r="23" spans="2:21" ht="115.35" customHeight="1" x14ac:dyDescent="0.2">
      <c r="B23" s="51" t="s">
        <v>113</v>
      </c>
      <c r="C23" s="52"/>
      <c r="D23" s="52"/>
      <c r="E23" s="52"/>
      <c r="F23" s="52"/>
      <c r="G23" s="52"/>
      <c r="H23" s="52"/>
      <c r="I23" s="52"/>
      <c r="J23" s="52"/>
      <c r="K23" s="52"/>
      <c r="L23" s="52"/>
      <c r="M23" s="52"/>
      <c r="N23" s="52"/>
      <c r="O23" s="52"/>
      <c r="P23" s="52"/>
      <c r="Q23" s="52"/>
      <c r="R23" s="52"/>
      <c r="S23" s="52"/>
      <c r="T23" s="52"/>
      <c r="U23" s="53"/>
    </row>
    <row r="24" spans="2:21" ht="98.25" customHeight="1" x14ac:dyDescent="0.2">
      <c r="B24" s="51" t="s">
        <v>114</v>
      </c>
      <c r="C24" s="52"/>
      <c r="D24" s="52"/>
      <c r="E24" s="52"/>
      <c r="F24" s="52"/>
      <c r="G24" s="52"/>
      <c r="H24" s="52"/>
      <c r="I24" s="52"/>
      <c r="J24" s="52"/>
      <c r="K24" s="52"/>
      <c r="L24" s="52"/>
      <c r="M24" s="52"/>
      <c r="N24" s="52"/>
      <c r="O24" s="52"/>
      <c r="P24" s="52"/>
      <c r="Q24" s="52"/>
      <c r="R24" s="52"/>
      <c r="S24" s="52"/>
      <c r="T24" s="52"/>
      <c r="U24" s="53"/>
    </row>
    <row r="25" spans="2:21" ht="140.25" customHeight="1" thickBot="1" x14ac:dyDescent="0.25">
      <c r="B25" s="54" t="s">
        <v>115</v>
      </c>
      <c r="C25" s="55"/>
      <c r="D25" s="55"/>
      <c r="E25" s="55"/>
      <c r="F25" s="55"/>
      <c r="G25" s="55"/>
      <c r="H25" s="55"/>
      <c r="I25" s="55"/>
      <c r="J25" s="55"/>
      <c r="K25" s="55"/>
      <c r="L25" s="55"/>
      <c r="M25" s="55"/>
      <c r="N25" s="55"/>
      <c r="O25" s="55"/>
      <c r="P25" s="55"/>
      <c r="Q25" s="55"/>
      <c r="R25" s="55"/>
      <c r="S25" s="55"/>
      <c r="T25" s="55"/>
      <c r="U25" s="56"/>
    </row>
  </sheetData>
  <mergeCells count="40">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B22:U22"/>
    <mergeCell ref="B23:U23"/>
    <mergeCell ref="B24:U24"/>
    <mergeCell ref="B25:U25"/>
    <mergeCell ref="C14:H14"/>
    <mergeCell ref="I14:K14"/>
    <mergeCell ref="L14:O14"/>
    <mergeCell ref="B18:D18"/>
    <mergeCell ref="B19:D19"/>
    <mergeCell ref="B21:U21"/>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32"/>
  <sheetViews>
    <sheetView tabSelected="1" view="pageBreakPreview" topLeftCell="L13" zoomScale="80" zoomScaleNormal="80" zoomScaleSheetLayoutView="80" workbookViewId="0">
      <selection activeCell="S22" sqref="S22:U23"/>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47" t="s">
        <v>0</v>
      </c>
      <c r="C1" s="47"/>
      <c r="D1" s="47"/>
      <c r="E1" s="47"/>
      <c r="F1" s="47"/>
      <c r="G1" s="47"/>
      <c r="H1" s="47"/>
      <c r="I1" s="47"/>
      <c r="J1" s="47"/>
      <c r="K1" s="47"/>
      <c r="L1" s="47"/>
      <c r="M1" s="3" t="s">
        <v>1</v>
      </c>
    </row>
    <row r="2" spans="1:21" ht="13.5" customHeight="1" thickBot="1" x14ac:dyDescent="0.25"/>
    <row r="3" spans="1:21" ht="13.5" customHeight="1" thickTop="1" thickBot="1" x14ac:dyDescent="0.25">
      <c r="B3" s="4" t="s">
        <v>4</v>
      </c>
      <c r="C3" s="5"/>
      <c r="D3" s="5"/>
      <c r="E3" s="5"/>
      <c r="F3" s="5"/>
      <c r="G3" s="5"/>
      <c r="H3" s="6"/>
      <c r="I3" s="6"/>
      <c r="J3" s="6"/>
      <c r="K3" s="6"/>
      <c r="L3" s="6"/>
      <c r="M3" s="6"/>
      <c r="N3" s="6"/>
      <c r="O3" s="6"/>
      <c r="P3" s="6"/>
      <c r="Q3" s="6"/>
      <c r="R3" s="6"/>
      <c r="S3" s="6"/>
      <c r="T3" s="6"/>
      <c r="U3" s="7"/>
    </row>
    <row r="4" spans="1:21" ht="75.75" customHeight="1" thickTop="1" x14ac:dyDescent="0.2">
      <c r="B4" s="8" t="s">
        <v>5</v>
      </c>
      <c r="C4" s="9" t="s">
        <v>117</v>
      </c>
      <c r="D4" s="91" t="s">
        <v>118</v>
      </c>
      <c r="E4" s="91"/>
      <c r="F4" s="91"/>
      <c r="G4" s="91"/>
      <c r="H4" s="91"/>
      <c r="I4" s="10"/>
      <c r="J4" s="11" t="s">
        <v>6</v>
      </c>
      <c r="K4" s="12" t="s">
        <v>7</v>
      </c>
      <c r="L4" s="92" t="s">
        <v>2</v>
      </c>
      <c r="M4" s="92"/>
      <c r="N4" s="92"/>
      <c r="O4" s="92"/>
      <c r="P4" s="11" t="s">
        <v>8</v>
      </c>
      <c r="Q4" s="92" t="s">
        <v>50</v>
      </c>
      <c r="R4" s="92"/>
      <c r="S4" s="11" t="s">
        <v>9</v>
      </c>
      <c r="T4" s="92"/>
      <c r="U4" s="93"/>
    </row>
    <row r="5" spans="1:21" ht="15.75" customHeight="1" x14ac:dyDescent="0.2">
      <c r="B5" s="88" t="s">
        <v>10</v>
      </c>
      <c r="C5" s="89"/>
      <c r="D5" s="89"/>
      <c r="E5" s="89"/>
      <c r="F5" s="89"/>
      <c r="G5" s="89"/>
      <c r="H5" s="89"/>
      <c r="I5" s="89"/>
      <c r="J5" s="89"/>
      <c r="K5" s="89"/>
      <c r="L5" s="89"/>
      <c r="M5" s="89"/>
      <c r="N5" s="89"/>
      <c r="O5" s="89"/>
      <c r="P5" s="89"/>
      <c r="Q5" s="89"/>
      <c r="R5" s="89"/>
      <c r="S5" s="89"/>
      <c r="T5" s="89"/>
      <c r="U5" s="90"/>
    </row>
    <row r="6" spans="1:21" ht="37.5" customHeight="1" thickBot="1" x14ac:dyDescent="0.25">
      <c r="B6" s="13" t="s">
        <v>11</v>
      </c>
      <c r="C6" s="65" t="s">
        <v>12</v>
      </c>
      <c r="D6" s="65"/>
      <c r="E6" s="65"/>
      <c r="F6" s="65"/>
      <c r="G6" s="65"/>
      <c r="H6" s="14"/>
      <c r="I6" s="14"/>
      <c r="J6" s="14" t="s">
        <v>13</v>
      </c>
      <c r="K6" s="65" t="s">
        <v>14</v>
      </c>
      <c r="L6" s="65"/>
      <c r="M6" s="65"/>
      <c r="N6" s="15"/>
      <c r="O6" s="16" t="s">
        <v>15</v>
      </c>
      <c r="P6" s="65" t="s">
        <v>51</v>
      </c>
      <c r="Q6" s="65"/>
      <c r="R6" s="17"/>
      <c r="S6" s="16" t="s">
        <v>16</v>
      </c>
      <c r="T6" s="65" t="s">
        <v>119</v>
      </c>
      <c r="U6" s="66"/>
    </row>
    <row r="7" spans="1:21" ht="14.25" customHeight="1" thickTop="1" thickBot="1" x14ac:dyDescent="0.25">
      <c r="B7" s="4" t="s">
        <v>17</v>
      </c>
      <c r="C7" s="5"/>
      <c r="D7" s="5"/>
      <c r="E7" s="5"/>
      <c r="F7" s="5"/>
      <c r="G7" s="5"/>
      <c r="H7" s="6"/>
      <c r="I7" s="6"/>
      <c r="J7" s="6"/>
      <c r="K7" s="6"/>
      <c r="L7" s="6"/>
      <c r="M7" s="6"/>
      <c r="N7" s="6"/>
      <c r="O7" s="6"/>
      <c r="P7" s="6"/>
      <c r="Q7" s="6"/>
      <c r="R7" s="6"/>
      <c r="S7" s="6"/>
      <c r="T7" s="6"/>
      <c r="U7" s="7"/>
    </row>
    <row r="8" spans="1:21" ht="16.5" customHeight="1" thickTop="1" x14ac:dyDescent="0.2">
      <c r="B8" s="67" t="s">
        <v>18</v>
      </c>
      <c r="C8" s="70" t="s">
        <v>19</v>
      </c>
      <c r="D8" s="70"/>
      <c r="E8" s="70"/>
      <c r="F8" s="70"/>
      <c r="G8" s="70"/>
      <c r="H8" s="71"/>
      <c r="I8" s="76" t="s">
        <v>20</v>
      </c>
      <c r="J8" s="77"/>
      <c r="K8" s="77"/>
      <c r="L8" s="77"/>
      <c r="M8" s="77"/>
      <c r="N8" s="77"/>
      <c r="O8" s="77"/>
      <c r="P8" s="77"/>
      <c r="Q8" s="77"/>
      <c r="R8" s="77"/>
      <c r="S8" s="78"/>
      <c r="T8" s="79" t="s">
        <v>21</v>
      </c>
      <c r="U8" s="80"/>
    </row>
    <row r="9" spans="1:21" ht="19.5" customHeight="1" x14ac:dyDescent="0.2">
      <c r="B9" s="68"/>
      <c r="C9" s="72"/>
      <c r="D9" s="72"/>
      <c r="E9" s="72"/>
      <c r="F9" s="72"/>
      <c r="G9" s="72"/>
      <c r="H9" s="73"/>
      <c r="I9" s="81" t="s">
        <v>22</v>
      </c>
      <c r="J9" s="70"/>
      <c r="K9" s="70"/>
      <c r="L9" s="70" t="s">
        <v>23</v>
      </c>
      <c r="M9" s="70"/>
      <c r="N9" s="70"/>
      <c r="O9" s="70"/>
      <c r="P9" s="70" t="s">
        <v>24</v>
      </c>
      <c r="Q9" s="70" t="s">
        <v>25</v>
      </c>
      <c r="R9" s="84" t="s">
        <v>26</v>
      </c>
      <c r="S9" s="85"/>
      <c r="T9" s="70" t="s">
        <v>27</v>
      </c>
      <c r="U9" s="86" t="s">
        <v>28</v>
      </c>
    </row>
    <row r="10" spans="1:21" ht="26.25" customHeight="1" thickBot="1" x14ac:dyDescent="0.25">
      <c r="B10" s="69"/>
      <c r="C10" s="74"/>
      <c r="D10" s="74"/>
      <c r="E10" s="74"/>
      <c r="F10" s="74"/>
      <c r="G10" s="74"/>
      <c r="H10" s="75"/>
      <c r="I10" s="82"/>
      <c r="J10" s="83"/>
      <c r="K10" s="83"/>
      <c r="L10" s="83"/>
      <c r="M10" s="83"/>
      <c r="N10" s="83"/>
      <c r="O10" s="83"/>
      <c r="P10" s="83"/>
      <c r="Q10" s="83"/>
      <c r="R10" s="19" t="s">
        <v>29</v>
      </c>
      <c r="S10" s="20" t="s">
        <v>30</v>
      </c>
      <c r="T10" s="83"/>
      <c r="U10" s="87"/>
    </row>
    <row r="11" spans="1:21" ht="75" customHeight="1" thickTop="1" thickBot="1" x14ac:dyDescent="0.25">
      <c r="A11" s="21"/>
      <c r="B11" s="22" t="s">
        <v>31</v>
      </c>
      <c r="C11" s="57" t="s">
        <v>120</v>
      </c>
      <c r="D11" s="57"/>
      <c r="E11" s="57"/>
      <c r="F11" s="57"/>
      <c r="G11" s="57"/>
      <c r="H11" s="57"/>
      <c r="I11" s="57" t="s">
        <v>121</v>
      </c>
      <c r="J11" s="57"/>
      <c r="K11" s="57"/>
      <c r="L11" s="57" t="s">
        <v>122</v>
      </c>
      <c r="M11" s="57"/>
      <c r="N11" s="57"/>
      <c r="O11" s="57"/>
      <c r="P11" s="23" t="s">
        <v>104</v>
      </c>
      <c r="Q11" s="23" t="s">
        <v>33</v>
      </c>
      <c r="R11" s="23">
        <v>3.15</v>
      </c>
      <c r="S11" s="23">
        <v>3.15</v>
      </c>
      <c r="T11" s="23">
        <v>2.7</v>
      </c>
      <c r="U11" s="44">
        <f>114.3</f>
        <v>114.3</v>
      </c>
    </row>
    <row r="12" spans="1:21" ht="78.75" customHeight="1" thickTop="1" thickBot="1" x14ac:dyDescent="0.25">
      <c r="A12" s="21"/>
      <c r="B12" s="22" t="s">
        <v>34</v>
      </c>
      <c r="C12" s="57" t="s">
        <v>123</v>
      </c>
      <c r="D12" s="57"/>
      <c r="E12" s="57"/>
      <c r="F12" s="57"/>
      <c r="G12" s="57"/>
      <c r="H12" s="57"/>
      <c r="I12" s="57" t="s">
        <v>124</v>
      </c>
      <c r="J12" s="57"/>
      <c r="K12" s="57"/>
      <c r="L12" s="57" t="s">
        <v>99</v>
      </c>
      <c r="M12" s="57"/>
      <c r="N12" s="57"/>
      <c r="O12" s="57"/>
      <c r="P12" s="23" t="s">
        <v>125</v>
      </c>
      <c r="Q12" s="23" t="s">
        <v>33</v>
      </c>
      <c r="R12" s="23">
        <v>38</v>
      </c>
      <c r="S12" s="23">
        <v>38</v>
      </c>
      <c r="T12" s="23">
        <v>36.4</v>
      </c>
      <c r="U12" s="44">
        <f>104.21</f>
        <v>104.21</v>
      </c>
    </row>
    <row r="13" spans="1:21" ht="75" customHeight="1" thickTop="1" x14ac:dyDescent="0.2">
      <c r="A13" s="21"/>
      <c r="B13" s="22" t="s">
        <v>36</v>
      </c>
      <c r="C13" s="57" t="s">
        <v>126</v>
      </c>
      <c r="D13" s="57"/>
      <c r="E13" s="57"/>
      <c r="F13" s="57"/>
      <c r="G13" s="57"/>
      <c r="H13" s="57"/>
      <c r="I13" s="57" t="s">
        <v>127</v>
      </c>
      <c r="J13" s="57"/>
      <c r="K13" s="57"/>
      <c r="L13" s="57" t="s">
        <v>128</v>
      </c>
      <c r="M13" s="57"/>
      <c r="N13" s="57"/>
      <c r="O13" s="57"/>
      <c r="P13" s="23" t="s">
        <v>32</v>
      </c>
      <c r="Q13" s="23" t="s">
        <v>129</v>
      </c>
      <c r="R13" s="23">
        <v>50</v>
      </c>
      <c r="S13" s="23">
        <v>50</v>
      </c>
      <c r="T13" s="23">
        <v>40.590000000000003</v>
      </c>
      <c r="U13" s="44">
        <f>81.18</f>
        <v>81.180000000000007</v>
      </c>
    </row>
    <row r="14" spans="1:21" ht="75" customHeight="1" x14ac:dyDescent="0.2">
      <c r="A14" s="21"/>
      <c r="B14" s="24" t="s">
        <v>35</v>
      </c>
      <c r="C14" s="94" t="s">
        <v>35</v>
      </c>
      <c r="D14" s="94"/>
      <c r="E14" s="94"/>
      <c r="F14" s="94"/>
      <c r="G14" s="94"/>
      <c r="H14" s="94"/>
      <c r="I14" s="94" t="s">
        <v>130</v>
      </c>
      <c r="J14" s="94"/>
      <c r="K14" s="94"/>
      <c r="L14" s="94" t="s">
        <v>131</v>
      </c>
      <c r="M14" s="94"/>
      <c r="N14" s="94"/>
      <c r="O14" s="94"/>
      <c r="P14" s="25" t="s">
        <v>32</v>
      </c>
      <c r="Q14" s="25" t="s">
        <v>132</v>
      </c>
      <c r="R14" s="25">
        <v>100</v>
      </c>
      <c r="S14" s="25">
        <v>100</v>
      </c>
      <c r="T14" s="25">
        <v>100</v>
      </c>
      <c r="U14" s="26">
        <f>100</f>
        <v>100</v>
      </c>
    </row>
    <row r="15" spans="1:21" ht="75" customHeight="1" thickBot="1" x14ac:dyDescent="0.25">
      <c r="A15" s="21"/>
      <c r="B15" s="24" t="s">
        <v>35</v>
      </c>
      <c r="C15" s="94" t="s">
        <v>35</v>
      </c>
      <c r="D15" s="94"/>
      <c r="E15" s="94"/>
      <c r="F15" s="94"/>
      <c r="G15" s="94"/>
      <c r="H15" s="94"/>
      <c r="I15" s="94" t="s">
        <v>133</v>
      </c>
      <c r="J15" s="94"/>
      <c r="K15" s="94"/>
      <c r="L15" s="94" t="s">
        <v>134</v>
      </c>
      <c r="M15" s="94"/>
      <c r="N15" s="94"/>
      <c r="O15" s="94"/>
      <c r="P15" s="25" t="s">
        <v>135</v>
      </c>
      <c r="Q15" s="25" t="s">
        <v>132</v>
      </c>
      <c r="R15" s="25">
        <v>3.1</v>
      </c>
      <c r="S15" s="25">
        <v>3.1</v>
      </c>
      <c r="T15" s="25">
        <v>3.22</v>
      </c>
      <c r="U15" s="26">
        <f>103.85</f>
        <v>103.85</v>
      </c>
    </row>
    <row r="16" spans="1:21" ht="105" customHeight="1" thickTop="1" x14ac:dyDescent="0.2">
      <c r="A16" s="21"/>
      <c r="B16" s="22" t="s">
        <v>37</v>
      </c>
      <c r="C16" s="57" t="s">
        <v>136</v>
      </c>
      <c r="D16" s="57"/>
      <c r="E16" s="57"/>
      <c r="F16" s="57"/>
      <c r="G16" s="57"/>
      <c r="H16" s="57"/>
      <c r="I16" s="57" t="s">
        <v>137</v>
      </c>
      <c r="J16" s="57"/>
      <c r="K16" s="57"/>
      <c r="L16" s="57" t="s">
        <v>138</v>
      </c>
      <c r="M16" s="57"/>
      <c r="N16" s="57"/>
      <c r="O16" s="57"/>
      <c r="P16" s="23" t="s">
        <v>32</v>
      </c>
      <c r="Q16" s="23" t="s">
        <v>38</v>
      </c>
      <c r="R16" s="23">
        <v>85</v>
      </c>
      <c r="S16" s="23">
        <v>90</v>
      </c>
      <c r="T16" s="23">
        <v>82</v>
      </c>
      <c r="U16" s="44">
        <f>91</f>
        <v>91</v>
      </c>
    </row>
    <row r="17" spans="1:22" ht="75" customHeight="1" x14ac:dyDescent="0.2">
      <c r="A17" s="21"/>
      <c r="B17" s="24" t="s">
        <v>35</v>
      </c>
      <c r="C17" s="94" t="s">
        <v>35</v>
      </c>
      <c r="D17" s="94"/>
      <c r="E17" s="94"/>
      <c r="F17" s="94"/>
      <c r="G17" s="94"/>
      <c r="H17" s="94"/>
      <c r="I17" s="94" t="s">
        <v>139</v>
      </c>
      <c r="J17" s="94"/>
      <c r="K17" s="94"/>
      <c r="L17" s="94" t="s">
        <v>140</v>
      </c>
      <c r="M17" s="94"/>
      <c r="N17" s="94"/>
      <c r="O17" s="94"/>
      <c r="P17" s="25" t="s">
        <v>32</v>
      </c>
      <c r="Q17" s="25" t="s">
        <v>116</v>
      </c>
      <c r="R17" s="25">
        <v>80</v>
      </c>
      <c r="S17" s="25">
        <v>80</v>
      </c>
      <c r="T17" s="25">
        <v>82</v>
      </c>
      <c r="U17" s="26">
        <f>102</f>
        <v>102</v>
      </c>
    </row>
    <row r="18" spans="1:22" ht="75" customHeight="1" thickBot="1" x14ac:dyDescent="0.25">
      <c r="A18" s="21"/>
      <c r="B18" s="24" t="s">
        <v>35</v>
      </c>
      <c r="C18" s="94" t="s">
        <v>35</v>
      </c>
      <c r="D18" s="94"/>
      <c r="E18" s="94"/>
      <c r="F18" s="94"/>
      <c r="G18" s="94"/>
      <c r="H18" s="94"/>
      <c r="I18" s="94" t="s">
        <v>141</v>
      </c>
      <c r="J18" s="94"/>
      <c r="K18" s="94"/>
      <c r="L18" s="94" t="s">
        <v>142</v>
      </c>
      <c r="M18" s="94"/>
      <c r="N18" s="94"/>
      <c r="O18" s="94"/>
      <c r="P18" s="25" t="s">
        <v>32</v>
      </c>
      <c r="Q18" s="25" t="s">
        <v>143</v>
      </c>
      <c r="R18" s="25">
        <v>85</v>
      </c>
      <c r="S18" s="25">
        <v>85</v>
      </c>
      <c r="T18" s="25">
        <v>95</v>
      </c>
      <c r="U18" s="26">
        <f>111</f>
        <v>111</v>
      </c>
    </row>
    <row r="19" spans="1:22" ht="14.25" customHeight="1" thickTop="1" thickBot="1" x14ac:dyDescent="0.25">
      <c r="B19" s="4" t="s">
        <v>39</v>
      </c>
      <c r="C19" s="5"/>
      <c r="D19" s="5"/>
      <c r="E19" s="5"/>
      <c r="F19" s="5"/>
      <c r="G19" s="5"/>
      <c r="H19" s="6"/>
      <c r="I19" s="6"/>
      <c r="J19" s="6"/>
      <c r="K19" s="6"/>
      <c r="L19" s="6"/>
      <c r="M19" s="6"/>
      <c r="N19" s="6"/>
      <c r="O19" s="6"/>
      <c r="P19" s="6"/>
      <c r="Q19" s="6"/>
      <c r="R19" s="6"/>
      <c r="S19" s="6"/>
      <c r="T19" s="6"/>
      <c r="U19" s="7"/>
      <c r="V19" s="27"/>
    </row>
    <row r="20" spans="1:22" ht="26.25" customHeight="1" thickTop="1" x14ac:dyDescent="0.2">
      <c r="B20" s="28"/>
      <c r="C20" s="29"/>
      <c r="D20" s="29"/>
      <c r="E20" s="29"/>
      <c r="F20" s="29"/>
      <c r="G20" s="29"/>
      <c r="H20" s="30"/>
      <c r="I20" s="30"/>
      <c r="J20" s="30"/>
      <c r="K20" s="30"/>
      <c r="L20" s="30"/>
      <c r="M20" s="30"/>
      <c r="N20" s="30"/>
      <c r="O20" s="30"/>
      <c r="P20" s="30"/>
      <c r="Q20" s="30"/>
      <c r="R20" s="31"/>
      <c r="S20" s="32" t="s">
        <v>26</v>
      </c>
      <c r="T20" s="32" t="s">
        <v>40</v>
      </c>
      <c r="U20" s="18" t="s">
        <v>41</v>
      </c>
    </row>
    <row r="21" spans="1:22" ht="26.25" customHeight="1" thickBot="1" x14ac:dyDescent="0.25">
      <c r="B21" s="33"/>
      <c r="C21" s="34"/>
      <c r="D21" s="34"/>
      <c r="E21" s="34"/>
      <c r="F21" s="34"/>
      <c r="G21" s="34"/>
      <c r="H21" s="35"/>
      <c r="I21" s="35"/>
      <c r="J21" s="35"/>
      <c r="K21" s="35"/>
      <c r="L21" s="35"/>
      <c r="M21" s="35"/>
      <c r="N21" s="35"/>
      <c r="O21" s="35"/>
      <c r="P21" s="35"/>
      <c r="Q21" s="35"/>
      <c r="R21" s="35"/>
      <c r="S21" s="36" t="s">
        <v>42</v>
      </c>
      <c r="T21" s="37" t="s">
        <v>42</v>
      </c>
      <c r="U21" s="37" t="s">
        <v>43</v>
      </c>
    </row>
    <row r="22" spans="1:22" ht="13.5" customHeight="1" thickBot="1" x14ac:dyDescent="0.25">
      <c r="B22" s="58" t="s">
        <v>44</v>
      </c>
      <c r="C22" s="59"/>
      <c r="D22" s="59"/>
      <c r="E22" s="38"/>
      <c r="F22" s="38"/>
      <c r="G22" s="38"/>
      <c r="H22" s="39"/>
      <c r="I22" s="39"/>
      <c r="J22" s="39"/>
      <c r="K22" s="39"/>
      <c r="L22" s="39"/>
      <c r="M22" s="39"/>
      <c r="N22" s="39"/>
      <c r="O22" s="39"/>
      <c r="P22" s="40"/>
      <c r="Q22" s="40"/>
      <c r="R22" s="40"/>
      <c r="S22" s="45">
        <v>17163.446231000002</v>
      </c>
      <c r="T22" s="45">
        <v>10724.726576999999</v>
      </c>
      <c r="U22" s="46">
        <f>+IF(ISERR(T22/S22*100),"N/A",ROUND(T22/S22*100,1))</f>
        <v>62.5</v>
      </c>
    </row>
    <row r="23" spans="1:22" ht="13.5" customHeight="1" thickBot="1" x14ac:dyDescent="0.25">
      <c r="B23" s="60" t="s">
        <v>45</v>
      </c>
      <c r="C23" s="61"/>
      <c r="D23" s="61"/>
      <c r="E23" s="41"/>
      <c r="F23" s="41"/>
      <c r="G23" s="41"/>
      <c r="H23" s="42"/>
      <c r="I23" s="42"/>
      <c r="J23" s="42"/>
      <c r="K23" s="42"/>
      <c r="L23" s="42"/>
      <c r="M23" s="42"/>
      <c r="N23" s="42"/>
      <c r="O23" s="42"/>
      <c r="P23" s="43"/>
      <c r="Q23" s="43"/>
      <c r="R23" s="43"/>
      <c r="S23" s="45">
        <v>10724.726576999999</v>
      </c>
      <c r="T23" s="45">
        <v>10724.726576999999</v>
      </c>
      <c r="U23" s="46">
        <f>+IF(ISERR(T23/S23*100),"N/A",ROUND(T23/S23*100,1))</f>
        <v>100</v>
      </c>
    </row>
    <row r="24" spans="1:22" ht="14.85" customHeight="1" thickTop="1" thickBot="1" x14ac:dyDescent="0.25">
      <c r="B24" s="4" t="s">
        <v>46</v>
      </c>
      <c r="C24" s="5"/>
      <c r="D24" s="5"/>
      <c r="E24" s="5"/>
      <c r="F24" s="5"/>
      <c r="G24" s="5"/>
      <c r="H24" s="6"/>
      <c r="I24" s="6"/>
      <c r="J24" s="6"/>
      <c r="K24" s="6"/>
      <c r="L24" s="6"/>
      <c r="M24" s="6"/>
      <c r="N24" s="6"/>
      <c r="O24" s="6"/>
      <c r="P24" s="6"/>
      <c r="Q24" s="6"/>
      <c r="R24" s="6"/>
      <c r="S24" s="6"/>
      <c r="T24" s="6"/>
      <c r="U24" s="7"/>
    </row>
    <row r="25" spans="1:22" ht="44.25" customHeight="1" thickTop="1" x14ac:dyDescent="0.2">
      <c r="B25" s="62" t="s">
        <v>47</v>
      </c>
      <c r="C25" s="63"/>
      <c r="D25" s="63"/>
      <c r="E25" s="63"/>
      <c r="F25" s="63"/>
      <c r="G25" s="63"/>
      <c r="H25" s="63"/>
      <c r="I25" s="63"/>
      <c r="J25" s="63"/>
      <c r="K25" s="63"/>
      <c r="L25" s="63"/>
      <c r="M25" s="63"/>
      <c r="N25" s="63"/>
      <c r="O25" s="63"/>
      <c r="P25" s="63"/>
      <c r="Q25" s="63"/>
      <c r="R25" s="63"/>
      <c r="S25" s="63"/>
      <c r="T25" s="63"/>
      <c r="U25" s="64"/>
    </row>
    <row r="26" spans="1:22" ht="126" customHeight="1" x14ac:dyDescent="0.2">
      <c r="B26" s="51" t="s">
        <v>144</v>
      </c>
      <c r="C26" s="52"/>
      <c r="D26" s="52"/>
      <c r="E26" s="52"/>
      <c r="F26" s="52"/>
      <c r="G26" s="52"/>
      <c r="H26" s="52"/>
      <c r="I26" s="52"/>
      <c r="J26" s="52"/>
      <c r="K26" s="52"/>
      <c r="L26" s="52"/>
      <c r="M26" s="52"/>
      <c r="N26" s="52"/>
      <c r="O26" s="52"/>
      <c r="P26" s="52"/>
      <c r="Q26" s="52"/>
      <c r="R26" s="52"/>
      <c r="S26" s="52"/>
      <c r="T26" s="52"/>
      <c r="U26" s="53"/>
    </row>
    <row r="27" spans="1:22" ht="119.85" customHeight="1" x14ac:dyDescent="0.2">
      <c r="B27" s="51" t="s">
        <v>145</v>
      </c>
      <c r="C27" s="52"/>
      <c r="D27" s="52"/>
      <c r="E27" s="52"/>
      <c r="F27" s="52"/>
      <c r="G27" s="52"/>
      <c r="H27" s="52"/>
      <c r="I27" s="52"/>
      <c r="J27" s="52"/>
      <c r="K27" s="52"/>
      <c r="L27" s="52"/>
      <c r="M27" s="52"/>
      <c r="N27" s="52"/>
      <c r="O27" s="52"/>
      <c r="P27" s="52"/>
      <c r="Q27" s="52"/>
      <c r="R27" s="52"/>
      <c r="S27" s="52"/>
      <c r="T27" s="52"/>
      <c r="U27" s="53"/>
    </row>
    <row r="28" spans="1:22" ht="47.25" customHeight="1" x14ac:dyDescent="0.2">
      <c r="B28" s="51" t="s">
        <v>146</v>
      </c>
      <c r="C28" s="52"/>
      <c r="D28" s="52"/>
      <c r="E28" s="52"/>
      <c r="F28" s="52"/>
      <c r="G28" s="52"/>
      <c r="H28" s="52"/>
      <c r="I28" s="52"/>
      <c r="J28" s="52"/>
      <c r="K28" s="52"/>
      <c r="L28" s="52"/>
      <c r="M28" s="52"/>
      <c r="N28" s="52"/>
      <c r="O28" s="52"/>
      <c r="P28" s="52"/>
      <c r="Q28" s="52"/>
      <c r="R28" s="52"/>
      <c r="S28" s="52"/>
      <c r="T28" s="52"/>
      <c r="U28" s="53"/>
    </row>
    <row r="29" spans="1:22" ht="53.25" customHeight="1" x14ac:dyDescent="0.2">
      <c r="B29" s="51" t="s">
        <v>147</v>
      </c>
      <c r="C29" s="52"/>
      <c r="D29" s="52"/>
      <c r="E29" s="52"/>
      <c r="F29" s="52"/>
      <c r="G29" s="52"/>
      <c r="H29" s="52"/>
      <c r="I29" s="52"/>
      <c r="J29" s="52"/>
      <c r="K29" s="52"/>
      <c r="L29" s="52"/>
      <c r="M29" s="52"/>
      <c r="N29" s="52"/>
      <c r="O29" s="52"/>
      <c r="P29" s="52"/>
      <c r="Q29" s="52"/>
      <c r="R29" s="52"/>
      <c r="S29" s="52"/>
      <c r="T29" s="52"/>
      <c r="U29" s="53"/>
    </row>
    <row r="30" spans="1:22" ht="41.25" customHeight="1" x14ac:dyDescent="0.2">
      <c r="B30" s="51" t="s">
        <v>148</v>
      </c>
      <c r="C30" s="52"/>
      <c r="D30" s="52"/>
      <c r="E30" s="52"/>
      <c r="F30" s="52"/>
      <c r="G30" s="52"/>
      <c r="H30" s="52"/>
      <c r="I30" s="52"/>
      <c r="J30" s="52"/>
      <c r="K30" s="52"/>
      <c r="L30" s="52"/>
      <c r="M30" s="52"/>
      <c r="N30" s="52"/>
      <c r="O30" s="52"/>
      <c r="P30" s="52"/>
      <c r="Q30" s="52"/>
      <c r="R30" s="52"/>
      <c r="S30" s="52"/>
      <c r="T30" s="52"/>
      <c r="U30" s="53"/>
    </row>
    <row r="31" spans="1:22" ht="50.25" customHeight="1" x14ac:dyDescent="0.2">
      <c r="B31" s="51" t="s">
        <v>149</v>
      </c>
      <c r="C31" s="52"/>
      <c r="D31" s="52"/>
      <c r="E31" s="52"/>
      <c r="F31" s="52"/>
      <c r="G31" s="52"/>
      <c r="H31" s="52"/>
      <c r="I31" s="52"/>
      <c r="J31" s="52"/>
      <c r="K31" s="52"/>
      <c r="L31" s="52"/>
      <c r="M31" s="52"/>
      <c r="N31" s="52"/>
      <c r="O31" s="52"/>
      <c r="P31" s="52"/>
      <c r="Q31" s="52"/>
      <c r="R31" s="52"/>
      <c r="S31" s="52"/>
      <c r="T31" s="52"/>
      <c r="U31" s="53"/>
    </row>
    <row r="32" spans="1:22" ht="36" customHeight="1" thickBot="1" x14ac:dyDescent="0.25">
      <c r="B32" s="54" t="s">
        <v>150</v>
      </c>
      <c r="C32" s="55"/>
      <c r="D32" s="55"/>
      <c r="E32" s="55"/>
      <c r="F32" s="55"/>
      <c r="G32" s="55"/>
      <c r="H32" s="55"/>
      <c r="I32" s="55"/>
      <c r="J32" s="55"/>
      <c r="K32" s="55"/>
      <c r="L32" s="55"/>
      <c r="M32" s="55"/>
      <c r="N32" s="55"/>
      <c r="O32" s="55"/>
      <c r="P32" s="55"/>
      <c r="Q32" s="55"/>
      <c r="R32" s="55"/>
      <c r="S32" s="55"/>
      <c r="T32" s="55"/>
      <c r="U32" s="56"/>
    </row>
  </sheetData>
  <mergeCells count="55">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B25:U25"/>
    <mergeCell ref="C16:H16"/>
    <mergeCell ref="I16:K16"/>
    <mergeCell ref="L16:O16"/>
    <mergeCell ref="C17:H17"/>
    <mergeCell ref="I17:K17"/>
    <mergeCell ref="L17:O17"/>
    <mergeCell ref="C18:H18"/>
    <mergeCell ref="I18:K18"/>
    <mergeCell ref="L18:O18"/>
    <mergeCell ref="B22:D22"/>
    <mergeCell ref="B23:D23"/>
    <mergeCell ref="B31:U31"/>
    <mergeCell ref="B32:U32"/>
    <mergeCell ref="B26:U26"/>
    <mergeCell ref="B27:U27"/>
    <mergeCell ref="B28:U28"/>
    <mergeCell ref="B29:U29"/>
    <mergeCell ref="B30:U30"/>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10</vt:i4>
      </vt:variant>
    </vt:vector>
  </HeadingPairs>
  <TitlesOfParts>
    <vt:vector size="15" baseType="lpstr">
      <vt:lpstr>Portada</vt:lpstr>
      <vt:lpstr>18 E561</vt:lpstr>
      <vt:lpstr>18 E567</vt:lpstr>
      <vt:lpstr>18 E570</vt:lpstr>
      <vt:lpstr>18 K044</vt:lpstr>
      <vt:lpstr>'18 E561'!Área_de_impresión</vt:lpstr>
      <vt:lpstr>'18 E567'!Área_de_impresión</vt:lpstr>
      <vt:lpstr>'18 E570'!Área_de_impresión</vt:lpstr>
      <vt:lpstr>'18 K044'!Área_de_impresión</vt:lpstr>
      <vt:lpstr>Portada!Área_de_impresión</vt:lpstr>
      <vt:lpstr>'18 E561'!Títulos_a_imprimir</vt:lpstr>
      <vt:lpstr>'18 E567'!Títulos_a_imprimir</vt:lpstr>
      <vt:lpstr>'18 E570'!Títulos_a_imprimir</vt:lpstr>
      <vt:lpstr>'18 K044'!Títulos_a_imprimir</vt:lpstr>
      <vt:lpstr>Portada!Títulos_a_imprimir</vt:lpstr>
    </vt:vector>
  </TitlesOfParts>
  <Company>SHCP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manuel_marrufo</cp:lastModifiedBy>
  <cp:lastPrinted>2009-03-26T01:46:20Z</cp:lastPrinted>
  <dcterms:created xsi:type="dcterms:W3CDTF">2009-03-25T01:44:41Z</dcterms:created>
  <dcterms:modified xsi:type="dcterms:W3CDTF">2014-04-01T17:47:14Z</dcterms:modified>
</cp:coreProperties>
</file>