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90" yWindow="1365" windowWidth="17775" windowHeight="11130" activeTab="1"/>
  </bookViews>
  <sheets>
    <sheet name="Portada" sheetId="1" r:id="rId1"/>
    <sheet name="19 S038" sheetId="2" r:id="rId2"/>
  </sheets>
  <definedNames>
    <definedName name="_xlnm.Print_Area" localSheetId="1">'19 S038'!$B$1:$U$65</definedName>
    <definedName name="_xlnm.Print_Area" localSheetId="0">Portada!$B$1:$AD$86</definedName>
    <definedName name="_xlnm.Print_Titles" localSheetId="1">'19 S038'!$1:$4</definedName>
    <definedName name="_xlnm.Print_Titles" localSheetId="0">Portada!$1:$4</definedName>
  </definedNames>
  <calcPr calcId="145621"/>
</workbook>
</file>

<file path=xl/calcChain.xml><?xml version="1.0" encoding="utf-8"?>
<calcChain xmlns="http://schemas.openxmlformats.org/spreadsheetml/2006/main">
  <c r="U36" i="2" l="1"/>
  <c r="U37" i="2" l="1"/>
  <c r="U32" i="2"/>
  <c r="U31" i="2"/>
  <c r="U30" i="2"/>
  <c r="U29" i="2"/>
  <c r="U28" i="2"/>
  <c r="U27"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<sst xmlns="http://schemas.openxmlformats.org/spreadsheetml/2006/main" count="205" uniqueCount="144">
  <si>
    <t>Avance en los Indicadores de los Programas presupuestarios de la Administración Pública Federal</t>
  </si>
  <si>
    <t xml:space="preserve">    Ejercicio Fiscal 2013</t>
  </si>
  <si>
    <t>Aportaciones a Seguridad Social</t>
  </si>
  <si>
    <t>Programas presupuestarios cuya MIR se incluye en el reporte</t>
  </si>
  <si>
    <t xml:space="preserve">S-038 Programa IMSS-Oportunidades
</t>
  </si>
  <si>
    <t>DATOS DEL PROGRAMA</t>
  </si>
  <si>
    <t>Programa presupuestario</t>
  </si>
  <si>
    <t>S038</t>
  </si>
  <si>
    <t>Programa IMSS-Oportunidades</t>
  </si>
  <si>
    <t>Ramo</t>
  </si>
  <si>
    <t>19</t>
  </si>
  <si>
    <t>Unidad responsable</t>
  </si>
  <si>
    <t>416-Dirección General de Programación y Presupuesto "A"</t>
  </si>
  <si>
    <t>Enfoques transversales</t>
  </si>
  <si>
    <t>Clasificación Funcional</t>
  </si>
  <si>
    <t>Finalidad</t>
  </si>
  <si>
    <t>2 - Desarrollo Social</t>
  </si>
  <si>
    <t>Función</t>
  </si>
  <si>
    <t>3 - Salud</t>
  </si>
  <si>
    <t>Subfunción</t>
  </si>
  <si>
    <t>2 - Prestación de Servicios de Salud a la Persona</t>
  </si>
  <si>
    <t>Actividad Institucional</t>
  </si>
  <si>
    <t>6 - Administración del Programa IMSS-Oportunidades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</si>
  <si>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</si>
  <si>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</si>
  <si>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</si>
  <si>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</si>
  <si>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</si>
  <si>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</si>
  <si>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</si>
  <si>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</si>
  <si>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</si>
  <si>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</si>
  <si>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</si>
  <si>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</si>
  <si>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</si>
  <si>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</si>
  <si>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</si>
  <si>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garantizar el derecho a la salud de los mexicanos que carecen de Seguridad Social y que habitan en condiciones de marginación, en las entidades donde tiene cobertura, a través del Modelo de Atención Integral a la Salud, el cual se fundamenta en la participación conjunta con la comunidad, con énfasis en la prevención de riesgos y daños a partir del auto-cuidado de la salud.</t>
  </si>
  <si>
    <r>
      <t>Tasa de mortalidad en niños y niñas menores de 5 años del Programa IMSS-Oportunidades</t>
    </r>
    <r>
      <rPr>
        <i/>
        <sz val="10"/>
        <color indexed="30"/>
        <rFont val="Soberana Sans"/>
        <family val="3"/>
      </rPr>
      <t xml:space="preserve">
Indicador Seleccionado</t>
    </r>
  </si>
  <si>
    <t>(Número de defunciones de niños y niñas menores de 5 años registradas) / (número de nacidos vivos regisrados) X 1000</t>
  </si>
  <si>
    <t>Tasa</t>
  </si>
  <si>
    <t>Estratégico-Eficacia-Mensual</t>
  </si>
  <si>
    <t/>
  </si>
  <si>
    <r>
      <t>Tasa de mortalidad infantil en población amparada por IMSS-Oportunidades</t>
    </r>
    <r>
      <rPr>
        <i/>
        <sz val="10"/>
        <color indexed="30"/>
        <rFont val="Soberana Sans"/>
        <family val="3"/>
      </rPr>
      <t xml:space="preserve">
Indicador Seleccionado</t>
    </r>
  </si>
  <si>
    <t>(Número de defunciones de niños y niñas menores de un año registradas) / (Número de nacidos vivos registrados) x 1000</t>
  </si>
  <si>
    <r>
      <t>Razón de Mortalidad Materna</t>
    </r>
    <r>
      <rPr>
        <i/>
        <sz val="10"/>
        <color indexed="30"/>
        <rFont val="Soberana Sans"/>
        <family val="3"/>
      </rPr>
      <t xml:space="preserve">
</t>
    </r>
  </si>
  <si>
    <t>(Numero total de defunciones maternas registradas) / (Número de nacidos vivos estimados por CONAPO) X 100 mil</t>
  </si>
  <si>
    <t>Razón</t>
  </si>
  <si>
    <t>Propósito</t>
  </si>
  <si>
    <t>La población que carece de seguridad social, adscrita al Programa IMSS-Oportunidades, y que habita prioritariamente en zonas rurales y urbano-marginadas del país, mejora su estado de salud.</t>
  </si>
  <si>
    <r>
      <t>Logro con relación a la meta de citología cervical en mujeres de 25 a 64 años a través de citología cérvical</t>
    </r>
    <r>
      <rPr>
        <i/>
        <sz val="10"/>
        <color indexed="30"/>
        <rFont val="Soberana Sans"/>
        <family val="3"/>
      </rPr>
      <t xml:space="preserve">
</t>
    </r>
  </si>
  <si>
    <t xml:space="preserve">( Número total de citologias cervicales de detección de primera vez y subsecuentes, tomadas a mujeres de 25 a 64 años)/ (Meta programada de citologías cervicales de detección a mujeres de 25 a 64 años) X 100  </t>
  </si>
  <si>
    <t>Porcentaje</t>
  </si>
  <si>
    <r>
      <t>Cobertura de esquemas completos de vacunación en niños de un año en población amparada por IMSS-Oportunidades. (%)</t>
    </r>
    <r>
      <rPr>
        <i/>
        <sz val="10"/>
        <color indexed="30"/>
        <rFont val="Soberana Sans"/>
        <family val="3"/>
      </rPr>
      <t xml:space="preserve">
</t>
    </r>
  </si>
  <si>
    <t>(Total de niños de 1 año con esquema básico completo de vacunación reportados en el sistema de vacunación PROVAC) / (Población total de niños de 1 año de edad  del censo nominal reportados en el sistema de vacunación PROVAC) x 100</t>
  </si>
  <si>
    <t>Estratégico-Eficacia-Trimestral</t>
  </si>
  <si>
    <t>Componente</t>
  </si>
  <si>
    <t>A ATENCIÓN MÉDICA. La Población amparada por el Programa tuvo acceso a las acciones integrales de salud de primer y segundo niveles de atención para propiciar el desarrollo satisfactorio de la vida.</t>
  </si>
  <si>
    <r>
      <t>Cobertura de protección  anticonceptiva postparto.</t>
    </r>
    <r>
      <rPr>
        <i/>
        <sz val="10"/>
        <color indexed="30"/>
        <rFont val="Soberana Sans"/>
        <family val="3"/>
      </rPr>
      <t xml:space="preserve">
</t>
    </r>
  </si>
  <si>
    <t>(Número de aceptantes institucionales de métodos anticonceptivos en el postparto incluye cesárea)/ (Total de partos atendidos en la institución) x 100</t>
  </si>
  <si>
    <t>Gestión-Eficacia-Mensual</t>
  </si>
  <si>
    <t>Actividad</t>
  </si>
  <si>
    <t xml:space="preserve">A 1 Atención a la Salud reproductiva y materno infantil.  </t>
  </si>
  <si>
    <r>
      <t>Proporción de parto institucional</t>
    </r>
    <r>
      <rPr>
        <i/>
        <sz val="10"/>
        <color indexed="30"/>
        <rFont val="Soberana Sans"/>
        <family val="3"/>
      </rPr>
      <t xml:space="preserve">
</t>
    </r>
  </si>
  <si>
    <t>(Número total de partos atendidos en UMR y HR)/ (Número total de partos atendidos en unidades de 1er y 2do. Nivel y por personal comunitario ) x 100</t>
  </si>
  <si>
    <r>
      <t>Promedio de consultas prenatales por embarazada.</t>
    </r>
    <r>
      <rPr>
        <i/>
        <sz val="10"/>
        <color indexed="30"/>
        <rFont val="Soberana Sans"/>
        <family val="3"/>
      </rPr>
      <t xml:space="preserve">
</t>
    </r>
  </si>
  <si>
    <t>(Número total de consultas prenatales institucionales de 1ra. Vez y subsecuentes) / (Número total de consultas prenatales institucionales de 1ra vez)</t>
  </si>
  <si>
    <t>Promedio</t>
  </si>
  <si>
    <t>Gestión-Eficiencia-Mensual</t>
  </si>
  <si>
    <t xml:space="preserve">A 2 Alimentación y nutrición familiar.  </t>
  </si>
  <si>
    <r>
      <t>Valoración somatométrica del estado nutricional en el menor de 5 años</t>
    </r>
    <r>
      <rPr>
        <i/>
        <sz val="10"/>
        <color indexed="30"/>
        <rFont val="Soberana Sans"/>
        <family val="3"/>
      </rPr>
      <t xml:space="preserve">
</t>
    </r>
  </si>
  <si>
    <t>(Número de valoraciones somatométricas del estado nutricional en menores de 5 años (en niños con diagnóstico previo clasificados con y sin desnutrición)/Meta Programática de Valoraciones somatométricas del estado nutricional en menores de 5 años (Clave 83000, al periodo que se evalúa))X 100</t>
  </si>
  <si>
    <t xml:space="preserve">A 3 Prevención y control de enfermedades crónico degenerativas.  </t>
  </si>
  <si>
    <r>
      <t>Detección oportuna de diabetes mellitus</t>
    </r>
    <r>
      <rPr>
        <i/>
        <sz val="10"/>
        <color indexed="30"/>
        <rFont val="Soberana Sans"/>
        <family val="3"/>
      </rPr>
      <t xml:space="preserve">
</t>
    </r>
  </si>
  <si>
    <t xml:space="preserve">(Número de detecciones de Diabetes Mellitus)/( Meta Programática de Detecciones de Diabetes Mellitus (Clave 83002, al periodo que se evalúa)) x 100 </t>
  </si>
  <si>
    <r>
      <t>Detección oportuna de hipertensión arterial</t>
    </r>
    <r>
      <rPr>
        <i/>
        <sz val="10"/>
        <color indexed="30"/>
        <rFont val="Soberana Sans"/>
        <family val="3"/>
      </rPr>
      <t xml:space="preserve">
</t>
    </r>
  </si>
  <si>
    <t>(Número de detecciones de Hipertensión Arterial)/( Meta Programática de Detecciones de Hipertensión Arterial (Clave 83003, al periodo que se evalúa))x100</t>
  </si>
  <si>
    <t>A 4 Prestación de servicios médicos asistenciales</t>
  </si>
  <si>
    <r>
      <t>Porcentaje de ocupación Hospitalaria.</t>
    </r>
    <r>
      <rPr>
        <i/>
        <sz val="10"/>
        <color indexed="30"/>
        <rFont val="Soberana Sans"/>
        <family val="3"/>
      </rPr>
      <t xml:space="preserve">
</t>
    </r>
  </si>
  <si>
    <t>(Total de días paciente= Total de días camas ocupadas en un período dado)/(Total días cama=Total de días camas disponibles del mismo período)   X 100</t>
  </si>
  <si>
    <t>null5 Selección e integración de grupos: Voluntarios de Salud, Voluntarios y Comités de Salud</t>
  </si>
  <si>
    <r>
      <t xml:space="preserve">Porcentaje de voluntarios de salud activos con relación a la meta anual establecida </t>
    </r>
    <r>
      <rPr>
        <i/>
        <sz val="10"/>
        <color indexed="30"/>
        <rFont val="Soberana Sans"/>
        <family val="3"/>
      </rPr>
      <t xml:space="preserve">
</t>
    </r>
  </si>
  <si>
    <t>( Voluntarios de salud activos)/(meta anual establecida) X 100</t>
  </si>
  <si>
    <t>Gestión-Eficacia-Bimestral</t>
  </si>
  <si>
    <t>null6 Personas derivadas por Voluntarios de Salud y Voluntarios a la Unidad Médica</t>
  </si>
  <si>
    <r>
      <t>Porcentaje de personas derivadas a la Unidad Médica por voluntarios de salud y voluntarios con relación al número de personas identificadas</t>
    </r>
    <r>
      <rPr>
        <i/>
        <sz val="10"/>
        <color indexed="30"/>
        <rFont val="Soberana Sans"/>
        <family val="3"/>
      </rPr>
      <t xml:space="preserve">
Indicador Seleccionado</t>
    </r>
  </si>
  <si>
    <t>(Suma de personas derivadas por Voluntarios de Salud y Voluntarios a la Unidad Médica) / (Personas identificadas por Voluntarios de Salud y Voluntarias) X 100</t>
  </si>
  <si>
    <t>Gestión-Eficiencia-Bimestral</t>
  </si>
  <si>
    <t>null7 Interrelación con parteras rurales para el trabajo conjunto de salud materno infantil</t>
  </si>
  <si>
    <r>
      <t>Porcentaje de embarazadas derivadas por parteras rurales a la Unidad Médica para control prenatal.</t>
    </r>
    <r>
      <rPr>
        <i/>
        <sz val="10"/>
        <color indexed="30"/>
        <rFont val="Soberana Sans"/>
        <family val="3"/>
      </rPr>
      <t xml:space="preserve">
</t>
    </r>
  </si>
  <si>
    <t>(Suma de embarazadas derivadas por parteras a UM, de pimera vez y subsecuentes, para control prenatal) / (Suma de Embarazadas atendidas de primera vez y subsecuentes por Partera, para control prenatal) x 100</t>
  </si>
  <si>
    <t>null8 Promover la participación familiar en la aplicación de métodos sencillos para desinfección del agua para consumo humano y su manejo adecuado.</t>
  </si>
  <si>
    <r>
      <t>Porcentaje de familias participantes en agua limpia respecto al total de familias del universo de trabajo.</t>
    </r>
    <r>
      <rPr>
        <i/>
        <sz val="10"/>
        <color indexed="30"/>
        <rFont val="Soberana Sans"/>
        <family val="3"/>
      </rPr>
      <t xml:space="preserve">
</t>
    </r>
  </si>
  <si>
    <t>(Familias que participan en agua limpia)/(Total de familias del universo de trabajo)X 100</t>
  </si>
  <si>
    <t>null9 Promover la participación familiar para que disponga adecuadamente de la excreta humana</t>
  </si>
  <si>
    <r>
      <t>Porcentaje de familias participantes en disposición sanitaria de la excreta humana respecto al total de familias del universo de trabajo.</t>
    </r>
    <r>
      <rPr>
        <i/>
        <sz val="10"/>
        <color indexed="30"/>
        <rFont val="Soberana Sans"/>
        <family val="3"/>
      </rPr>
      <t xml:space="preserve">
</t>
    </r>
  </si>
  <si>
    <t xml:space="preserve">(Familias que participan en la disposición sanitaria de excreta humana)/(Total de familias del universo de trabajo)x100   </t>
  </si>
  <si>
    <t>null10 Promover la participación familiar en la eliminación adecuada de basuras y desechos.</t>
  </si>
  <si>
    <r>
      <t>Porcentaje de familias participantes en disposición sanitaria de basura y desechos.</t>
    </r>
    <r>
      <rPr>
        <i/>
        <sz val="10"/>
        <color indexed="30"/>
        <rFont val="Soberana Sans"/>
        <family val="3"/>
      </rPr>
      <t xml:space="preserve">
</t>
    </r>
  </si>
  <si>
    <t xml:space="preserve">(Familias que participan en disposición sanitaria de basura y desechos)/(Total de familias del universo de trabajo)x100  </t>
  </si>
  <si>
    <t>null11 Promover la participación familiar en el control de la fauna nociva y transmisora.</t>
  </si>
  <si>
    <r>
      <t xml:space="preserve">Porcentaje de familias participantes en el control de fauna nociva y transmisora, respecto del total del universo de trabajo. </t>
    </r>
    <r>
      <rPr>
        <i/>
        <sz val="10"/>
        <color indexed="30"/>
        <rFont val="Soberana Sans"/>
        <family val="3"/>
      </rPr>
      <t xml:space="preserve">
</t>
    </r>
  </si>
  <si>
    <t>(Familias que participan en control de fauna nociva y transmisora)/(Total de familias del universo de trabajo)x100</t>
  </si>
  <si>
    <t>null12 Los Comités de Salud asumen la responsabilidad de la gestoría local y la comunicación entre la comunidad y los servicios de salud.</t>
  </si>
  <si>
    <r>
      <t>Promedio de asistentes a talleres comunitarios en relación a talleres realizados.</t>
    </r>
    <r>
      <rPr>
        <i/>
        <sz val="10"/>
        <color indexed="30"/>
        <rFont val="Soberana Sans"/>
        <family val="3"/>
      </rPr>
      <t xml:space="preserve">
</t>
    </r>
  </si>
  <si>
    <t>(Asistentes a talleres comunitarios) / (el total de talleres realizados)</t>
  </si>
  <si>
    <t>null13 Administración de los Recursos Humanos.</t>
  </si>
  <si>
    <r>
      <t>Porcentaje de cobertura de la plantilla operativa de confianza y base</t>
    </r>
    <r>
      <rPr>
        <i/>
        <sz val="10"/>
        <color indexed="30"/>
        <rFont val="Soberana Sans"/>
        <family val="3"/>
      </rPr>
      <t xml:space="preserve">
</t>
    </r>
  </si>
  <si>
    <t xml:space="preserve"> (Plazas ocupadas de Confianza y Base (balance de plazas mensual))/(Plazas Confianza y Base autorizadas (plantilla))x100</t>
  </si>
  <si>
    <t>null14 Garantizar la totalidad de abasto de medicamentos, biológicos, material de curación, material radiológico, material de laboratorio y diversos (papelería, útiles de oficina, impresos y material de aseo) para la operación del Programa en las Delegaciones.</t>
  </si>
  <si>
    <r>
      <t>Porcentaje de suministro de medicamentos en relación a medicamentos solicitados</t>
    </r>
    <r>
      <rPr>
        <i/>
        <sz val="10"/>
        <color indexed="30"/>
        <rFont val="Soberana Sans"/>
        <family val="3"/>
      </rPr>
      <t xml:space="preserve">
</t>
    </r>
  </si>
  <si>
    <t>(Renglones surtidos)/(renglones solicitados) X 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</si>
  <si>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</si>
  <si>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</si>
  <si>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</si>
  <si>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</si>
  <si>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</si>
  <si>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</si>
  <si>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</si>
  <si>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</si>
  <si>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</si>
  <si>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Tasa de mortalidad en niños y niñas menores de 5 años del Programa IMSS-Oportunidades
</t>
    </r>
    <r>
      <rPr>
        <sz val="10"/>
        <rFont val="Soberana Sans"/>
        <family val="2"/>
      </rPr>
      <t xml:space="preserve"> Causa : Altas coberturas con esquemas completos de vacunación en los niños de cinco años de edad y menores en la población de las localidades, que por regionalización operativa se acordó con el Centro Nacional para la Salud de la Infancia y la Adolescencia (CeNSIA), serían de responsabilidad de IMSS-Oportunidades, evitando así casos y muertes prevenibles por vacunación, tales como diarrea por rotavirus, neumonía por neumococo, difteria, tos ferina, tétanos, sarampión y meningitis bacterianas.   Prevención de muertes por deshidratación en casos de enfermedad diarreica aguda, mediante el uso de la rehidratación oral con el sobre ¿Vida Suero Oral¿, tanto en el hogar como en los servicios de consulta externa y urgencias, así como su distribución durante las tres Semanas Nacionales de Salud.  Manejo efectivo de las enfermedades diarreicas agudas y las infecciones respiratorias agudas por parte de los equipos de salud de las unidades médicas, así como los mensajes de promoción de la salud y la capacitación a madres, para el manejo preventivo en el hogar y la solicitud de atención médica de manera oportuna ante la identificación de signos de alarma.  Orientación alimentaria a las madres de niños menores de cinco años, fomento de la lactancia materna exclusiva hasta los seis meses de edad, asistencia alimentaria y atención médica en niños menores de cinco años con algún grado de desnutrición. Todo esto a través de un esquema de valoración del estado nutricional y de vigilancia epidemiológica de la nutrición, conforme a los estándares somatométricos establecidos por la Organización Mundial de la Salud (OMS). Efecto: Los beneficios económicos y sociales alcanzados con este indicador de fin, a través de la ejecución de acciones preventivas realizadas por el Programa IMSS-Oportunidades, permitieron que la tasa de mortalidad en niños y niñas menores de cinco años, haya disminuido, lo que genera un impacto social ¿ en la disminución de defunciones en niños y niñas menores de cinco años ¿ benéfico para el núcleo familiar y por ende, en las comunidades rurales de los estados donde opera el Programa.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</si>
  <si>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Tasa de mortalidad infantil en población amparada por IMSS-Oportunidades
</t>
    </r>
    <r>
      <rPr>
        <sz val="10"/>
        <rFont val="Soberana Sans"/>
        <family val="2"/>
      </rPr>
      <t xml:space="preserve"> Causa : Altas coberturas con esquemas completos de vacunación en los niños de un año de edad y menores en la población de las localidades, que por regionalización operativa se acordó con el Centro Nacional para la Salud de la Infancia y la Adolescencia (CeNSIA) serían de responsabilidad de IMSS-Oportunidades, evitando así casos y muertes prevenibles por vacunación, tales como diarrea por rotavirus, neumonía por neumococo, difteria, tos ferina, tétanos, sarampión y meningitis bacterianas.  Prevención de muertes por deshidratación en casos de enfermedad diarreica aguda, mediante el uso de la rehidratación oral con el sobre ¿Vida Suero Oral¿, tanto en el hogar como en los servicios de consulta externa y urgencias, así como su distribución durante las tres Semanas Nacionales de Salud.  Manejo efectivo de las enfermedades diarreicas agudas y las infecciones respiratorias agudas por parte de los equipos de salud de las unidades médicas, así como los mensajes de promoción de la salud y la capacitación a madres, para el manejo preventivo en el hogar y la solicitud de atención médica de manera oportuna ante la identificación de signos de alarma.  Efecto: Los beneficios económicos y sociales alcanzados con este indicador de fin, a través de la ejecución de acciones preventivas realizadas por el Programa IMSS-Oportunidades, permitieron que la  tasa de mortalidad en menores de un año amparados por el Programa, haya disminuido, lo que genera un impacto social benéfico ¿disminución de defunciones en niños menores de un año¿ para el núcleo familiar y por ende, en las comunidades rurales de los estados donde opera el Programa.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</si>
  <si>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Razón de Mortalidad Materna
</t>
    </r>
    <r>
      <rPr>
        <sz val="10"/>
        <rFont val="Soberana Sans"/>
        <family val="2"/>
      </rPr>
      <t xml:space="preserve"> Causa : El resultado en este indicador es atribuible a la aplicación de las estrategias y acciones implementadas para la reducción de la mortalidad materna en todas las UMR y HR, así como al monitoreo permanente de la evolución de los resultados de cada una de las zonas de servicios médicos, desde el Nivel Central.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</si>
  <si>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Logro con relación a la meta de citología cervical en mujeres de 25 a 64 años a través de citología cérvical
</t>
    </r>
    <r>
      <rPr>
        <sz val="10"/>
        <rFont val="Soberana Sans"/>
        <family val="2"/>
      </rPr>
      <t xml:space="preserve"> Causa : El resultado de este indicador por debajo del valor de referencia, se deriva a que a partir del 2011, el grupo de mujeres a quien se debe realizar la citología cervical  se modificó, incrementando de manera significativa la meta; hasta el 2010, la citología se dirigía a las mujeres de 50 años y más, mientras que para las de 15 a 49 años, se realizaba visualización cervical con ácido acético. En el 2011, se  modificó el Modelo de Salud Ginecológica en el cual se sustenta la estrategia de detección, prevención diagnóstico y tratamiento del Cáncer Cérvico Uterino de IMSS-Oportunidades; a partir de esta modificación, la citología  se efectúa a las mujeres de 25 a 64 años de edad (grupo cuantitativamente mayor que el de 50 y más), lo que ha conllevado una mayor dificultad para el personal de salud, para la búsqueda y sensibilización de estas mujeres para realizarse su tamizaje.  No obstante lo anterior se ha mantenido un monitoreo permanente en los resultados de este indicador, estableciendo planes en cada delegación que permitieron revertir la tendencia descendente registrada hasta el mes de septiembre del año pasado, elevando incluso el logro en el trimestre octubre-diciembre de 87.4 a 88.4%. Para el 2014, una vez alcanzada la cobertura bianual en las mujeres de 25 a 64 años, tal y como lo establece la NOM-014-SSA2-1994, ¿Para la prevención, detección, diagnóstico, tratamiento, control y vigilancia epidemiológica del cáncer cérvico uterino¿, habrá un descenso en la meta de citologías, con lo que esperamos alcanzar la meta establecida.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</si>
  <si>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Cobertura de esquemas completos de vacunación en niños de un año en población amparada por IMSS-Oportunidades. (%)
</t>
    </r>
    <r>
      <rPr>
        <sz val="10"/>
        <rFont val="Soberana Sans"/>
        <family val="2"/>
      </rPr>
      <t xml:space="preserve"> Causa : El resultado es preliminar y corresponde a las últimas estimaciones de coberturas de vacunación elaboradas por el CeNSIA para IMSS Oportunidades, dado que a la fecha no se han emitido coberturas a través del PROVAC 5, que sean reconocidas como oficiales.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</si>
  <si>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Cobertura de protección  anticonceptiva postparto.
</t>
    </r>
    <r>
      <rPr>
        <sz val="10"/>
        <rFont val="Soberana Sans"/>
        <family val="2"/>
      </rPr>
      <t xml:space="preserve"> Causa : El resultado de este indicador se debe a la aplicación oportuna y adecuada de la consejería en planificación familiar en el 100% de las embarazadas durante el control prenatal, en la cual se hace énfasis en las ventajas que ofrece la protección anticonceptiva posparto, dando como resultado la adopción de un método después del evento obstétrico.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</si>
  <si>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Proporción de parto institucional
</t>
    </r>
    <r>
      <rPr>
        <sz val="10"/>
        <rFont val="Soberana Sans"/>
        <family val="2"/>
      </rPr>
      <t xml:space="preserve"> Causa : El comportamiento positivo de este indicador es atribuible a que durante la atención prenatal y como parte de las estrategias para la reducción de la mortalidad materna, el equipo de salud proporciona información y sensibiliza a las embarazadas sobre las ventajas de la atención institucional del parto. Además, las parteras y el personal voluntario participan activamente en la derivación sistemática de todas las embarazadas al final de su gestación a las unidades médicas, para su atención obstétrica, lo que ha favorecido que las mujeres acepten la atención de su parto en las unidades médicas del Programa.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</si>
  <si>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Promedio de consultas prenatales por embarazada.
</t>
    </r>
    <r>
      <rPr>
        <sz val="10"/>
        <rFont val="Soberana Sans"/>
        <family val="2"/>
      </rPr>
      <t xml:space="preserve"> Causa : El resultado favorable de este indicador se debe a la búsqueda  y seguimiento sistemático de todas las embarazadas en la comunidad para su incorporación oportuna a control prenatal, tanto por los equipos de salud como de los voluntarios de la comunidad, así como a la sensibilización que se realiza a las pacientes y sus familias sobre la importancia de acudir a todas  las consultas prenatales para identificar oportunamente factores de riesgo y/o complicaciones.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</si>
  <si>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Valoración somatométrica del estado nutricional en el menor de 5 años
</t>
    </r>
    <r>
      <rPr>
        <sz val="10"/>
        <rFont val="Soberana Sans"/>
        <family val="2"/>
      </rPr>
      <t xml:space="preserve"> Causa : Se mantiene dentro del valor esperado debido a que los equipos de salud en las unidades médicas del primer y segundo nivel de atención, realizan la valoración del estado nutricional como parte del proceso de atención en el menor de 5 años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</si>
  <si>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Detección oportuna de diabetes mellitus
</t>
    </r>
    <r>
      <rPr>
        <sz val="10"/>
        <rFont val="Soberana Sans"/>
        <family val="2"/>
      </rPr>
      <t xml:space="preserve"> Causa : El logro se ubica en el rango de aceptabilidad del 90 al 110%. La detección se ha realizado de acuerdo con los criterios de riesgo utilizados en la programación de la meta, así mismo se retroalimentó al personal de salud para que aplique de manera estricta dichos criterios y la detección beneficie a las personas con alta probabilidad de estar cursando con esta enfermedad.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</si>
  <si>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Detección oportuna de hipertensión arterial
</t>
    </r>
    <r>
      <rPr>
        <sz val="10"/>
        <rFont val="Soberana Sans"/>
        <family val="2"/>
      </rPr>
      <t xml:space="preserve"> Causa : El logro sobrepasa el rango de aceptabilidad de 90% y más debido a que la detección se realizaba a toda la población de 20 años o más en las unidades médicas, incluyendo acompañantes, sin aplicar los criterios de riesgo utilizados en la programación de la meta. La retroalimentación al personal de salud para aplicar de manera estricta dichos criterios ha permitido que el comportamiento de este indicador tienda a acercarse al rango señalado.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</si>
  <si>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ocupación Hospitalaria.
</t>
    </r>
    <r>
      <rPr>
        <sz val="10"/>
        <rFont val="Soberana Sans"/>
        <family val="2"/>
      </rPr>
      <t xml:space="preserve"> Causa : Durante el presente año los resultados de este indicador han sido acordes al valor esperado. En el presente mes se observa una reducción del logro debido a la disminución de la demanda de servicios de la población, principalmente de los hospitales rurales de Michoacán y Tamaulipas.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</si>
  <si>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voluntarios de salud activos con relación a la meta anual establecida 
</t>
    </r>
    <r>
      <rPr>
        <sz val="10"/>
        <rFont val="Soberana Sans"/>
        <family val="2"/>
      </rPr>
      <t xml:space="preserve"> Causa : Se mantiene el cumplimiento de la cobertura de localidades con voluntarios de salud, principalmente en las que no hay infraestructura de servicio médicos, así como en aquellas tipo sede con amplia extensión demográfica, razón por la que se rebasa ligeramente la meta. La tarea de estos voluntarios de salud es apoyar en la promoción y educación para la salud.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</si>
  <si>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personas derivadas a la Unidad Médica por voluntarios de salud y voluntarios con relación al número de personas identificadas
</t>
    </r>
    <r>
      <rPr>
        <sz val="10"/>
        <rFont val="Soberana Sans"/>
        <family val="2"/>
      </rPr>
      <t xml:space="preserve"> Causa : Los voluntarios y voluntarios de salud son habitantes originarios de las comunidades en las cuales identifican y derivan a las unidades médicas más cercanas, a las personas que requieren de algún tipo de atención médica, con lo cual se contribuye a los programas de salud prioritarios de IMSS-Oportunidades a través de la integración de la organización comunitaria y su orientación en acciones de promoción de la salud. Para cumplir con las acciones que señala este indicador, los equipos de salud y promotores institucionales capacitan de manera permanente a los grupos de voluntarios rurales acerca de vigilancia epidemiológica simplificada, con lo que obtienen conocimientos y herramientas para identificar y derivar oportunamente a las personas que requieren de algún tipo de atención en la unidad médica. Para el caso de padecimientos infecciosos, como la tuberculosis pulmonar, cólera, diarreas agudas, hepatitis A, dengue, infecciones respiratorias agudas como la influenza, los grupos de voluntarios realizan actividades dirigidas a: orientar permanente a la población sobre autocuidado de la salud, apropiación de medidas preventivas, detección y atención médica oportuna. Por otra parte, realizan la búsqueda intencionada y dan seguimiento en la comunidad para derivar a personas sanas que requieren algún otro tipo de atención, tal es el caso de personas sin vacunar y con esquemas incompletos. A lo anterior se suman las estrategias de comunicación educativa sobre las prioridades de salud. Para su aplicación se capacita y asesora a los grupos de voluntarios para que lleven a cabo los talleres comunitarios y los de prácticas saludables.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</si>
  <si>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embarazadas derivadas por parteras rurales a la Unidad Médica para control prenatal.
</t>
    </r>
    <r>
      <rPr>
        <sz val="10"/>
        <rFont val="Soberana Sans"/>
        <family val="2"/>
      </rPr>
      <t xml:space="preserve"> Causa : La orientación que reciben las parteras voluntarias rurales tanto en los talleres delegacionales de salud materno-infantil, como cada dos meses en las unidades médicas, ha permitido que se deriven oportunamente a las embarazadas a la unidad médica para control prenatal. Esta actividad forma parte de la estrategia del Programa IMSS-Oportunidades para disminuir la mortalidad materna, coadyuvando a disminuir la tasa. El resultado del indicador se encuentra por arriba del valor esperado (85%), por lo que en 2014 se incrementará la meta con la finalidad de ser más críticos con el análisis.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</si>
  <si>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familias participantes en agua limpia respecto al total de familias del universo de trabajo.
</t>
    </r>
    <r>
      <rPr>
        <sz val="10"/>
        <rFont val="Soberana Sans"/>
        <family val="2"/>
      </rPr>
      <t xml:space="preserve"> Causa : El indicador cerró el año dentro de los parámetros esperados debido a la promoción permanente en acciones de desinfección, manejo adecuado y cuidado del agua para consumo humano, así como a la distribución de insumos adquiridos con recursos institucionales y gestionados con dependencias estatales, municipales y locales. Destaca la transmisión de mensajes de salud (con el apoyo de megáfonos enviados a las delegaciones por la Unidad IMSS-Oportunidades), la impartición de talleres comunitarios correspondientes al bloque de enfermedades por mal saneamiento ambiental, asi como el impulso de acciones integrales para la instrumentación de proyectos de intervención comunitarios, con el fin de evitar riesgos a la salud en favor de mantener el agua en exelentes condiciones.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</si>
  <si>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familias participantes en disposición sanitaria de la excreta humana respecto al total de familias del universo de trabajo.
</t>
    </r>
    <r>
      <rPr>
        <sz val="10"/>
        <rFont val="Soberana Sans"/>
        <family val="2"/>
      </rPr>
      <t xml:space="preserve"> Causa : Este indicador cierra el año dentro del rango esperado debido a la constante promoción de actividades en el manejo adecuado de excretas y acciones como la aplicación de cal adquirida con recursos institucionales, así como obras para la mejora y construcción de dispositivos sanitarios con recursos gestionados en otras dependencias.  Aunado a esto, se transmitieron mensajes de salud (con el apoyo de megáfonos enviados a las delegaciones por la Unidad IMSS-Oportunidades), se impartieron talleres comunitarios del bloque de enfermedades por mal saneamiento ambiental y se impulsaron acciones integrales para la instrumentación de proyectos de intervención comunitarios, con el fin de evitar riesgos a la salud.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</si>
  <si>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familias participantes en disposición sanitaria de basura y desechos.
</t>
    </r>
    <r>
      <rPr>
        <sz val="10"/>
        <rFont val="Soberana Sans"/>
        <family val="2"/>
      </rPr>
      <t xml:space="preserve"> Causa : El indicador mantuvo un resultado óptimo, derivado de la promoción en la separación y confinamiento de basura organica a nivel familiar y realización de jornadas de limpieza para la disposición sanitaria de basura y desechos, con el apoyo de recursos gestionados ante autoridades estatales, municipales y locales. También se transmitieron mensajes de salud (a través de megáfonos enviados a las delegaciones por la Unidad IMSS-Oportunidades), se impartieron talleres comunitarios del bloque de enfermedades por mal saneamiento ambiental y se impulsaron acciones integrales para la instrumentación de proyectos de intervención comunitarios, con el fin de evitar riesgos a la salud.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</si>
  <si>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familias participantes en el control de fauna nociva y transmisora, respecto del total del universo de trabajo. 
</t>
    </r>
    <r>
      <rPr>
        <sz val="10"/>
        <rFont val="Soberana Sans"/>
        <family val="2"/>
      </rPr>
      <t xml:space="preserve"> Causa : Este indicador se mantuvo dentro de los parámetros esperados, debido a la promoción permanente de acciones para el control de la fauna nociva y transmisora, la realización de jornadas de saneamiento con el apoyo de paquetes de herramientas, la aplicación de cal, larvicidas e insecticidas, rociado intradomiciliario y nebulizaciones, así como por la distribución a las familias beneficiarias de pabellones impregnados con piretroides. Estos equipos e insumos fueron adquiridos con recursos institucionales.  Destaca la transmisión de mensajes de salud con el apoyo de megáfonos enviados a las delegaciones por la Unidad IMSS-Oportunidades, la impartición de talleres comunitarios del bloque de enfermedades por mal saneamiento ambiental y el impulso de acciones integrales para la instrumentación de proyectos de intervención comunitarios, con el fin de evitar riesgos a la salud.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</si>
  <si>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Promedio de asistentes a talleres comunitarios en relación a talleres realizados.
</t>
    </r>
    <r>
      <rPr>
        <sz val="10"/>
        <rFont val="Soberana Sans"/>
        <family val="2"/>
      </rPr>
      <t xml:space="preserve"> Causa : Se concluye el año con los resultados esperados debido a que se continúo la capacitación de los grupos de voluntarios sobre la estrategia de talleres comunitarios, cuyo objetivo es prepararlos para la réplica de estos talleres con las familias de sus localidades, cada taller replicado es con diferente temática de salud y con base en su diagnóstico de salud comunitario.  Efecto:  Otros Motivos:A fin de cumplir con el calendario para el registro de avances de las metas comprometidas en los indicadores de desempeño, los datos consignados al mes de diciembre en el Portal Aplicativo de la Secretaría de Hacienda (PASH) no corresponden a los datos definitivos, debido a la reingeniería del Sistema de Información en Salud para Población Adscrita (SISPA), por tal motivo se remitió oficio 59-54-81-61-0710/0308 del 30 de enero de 2014 con los cifras correspondientes al periodo enero-diciembre 2013.</t>
    </r>
  </si>
  <si>
    <r>
      <t xml:space="preserve">Porcentaje de cobertura de la plantilla operativa de confianza y base
</t>
    </r>
    <r>
      <rPr>
        <sz val="10"/>
        <rFont val="Soberana Sans"/>
        <family val="2"/>
      </rPr>
      <t xml:space="preserve"> Causa : Se mantiene dentro del rango óptimo, dado que se cuenta con personal en bolsa de trabajo para cubrir las plazas vacantes que se generen en el tipo de contratación 02 base, asi como la cobertura del personal de confianza. Efecto:  Otros Motivos:</t>
    </r>
  </si>
  <si>
    <r>
      <t xml:space="preserve">Porcentaje de suministro de medicamentos en relación a medicamentos solicitados
</t>
    </r>
    <r>
      <rPr>
        <sz val="10"/>
        <rFont val="Soberana Sans"/>
        <family val="2"/>
      </rPr>
      <t xml:space="preserve"> Causa : El porcentaje se encuentra por abajo del esperado debido a claves desiertas e incumplimientos de proveedores durante el transcurso del año, así como por existencias insuficientes por cierre de ejercicio, no obstante se continúa con estricta supervisión y seguimiento para la aplicación de programas de movimientos y solicitudes extraordinarias en función de existencias en almacenes delegacionales y necesidades reales, así como de diversas estrategias para un mejoramiento al abasto de medicamentos Efecto: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</si>
</sst>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4" fontId="0" fillId="0" borderId="41"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3" xfId="0"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18" fillId="36" borderId="22"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B2" sqref="B2"/>
    </sheetView>
  </sheetViews>
  <sheetFormatPr baseColWidth="10" defaultColWidth="5" defaultRowHeight="12.75" x14ac:dyDescent="0.2"/>
  <cols>
    <col min="1" max="1" width="3.5" style="1" customWidth="1"/>
    <col min="2" max="16384" width="5" style="1"/>
  </cols>
  <sheetData>
    <row r="1" spans="2:30" s="2" customFormat="1" ht="48" customHeight="1" x14ac:dyDescent="0.2">
      <c r="B1" s="47" t="s">
        <v>0</v>
      </c>
      <c r="C1" s="47"/>
      <c r="D1" s="47"/>
      <c r="E1" s="47"/>
      <c r="F1" s="47"/>
      <c r="G1" s="47"/>
      <c r="H1" s="47"/>
      <c r="I1" s="47"/>
      <c r="J1" s="47"/>
      <c r="K1" s="47"/>
      <c r="L1" s="47"/>
      <c r="M1" s="47"/>
      <c r="N1" s="47"/>
      <c r="O1" s="47"/>
      <c r="P1" s="47"/>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8" t="s">
        <v>2</v>
      </c>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row>
    <row r="12" spans="2:30" ht="13.5" customHeight="1" x14ac:dyDescent="0.2">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row>
    <row r="13" spans="2:30" ht="13.5" customHeight="1" x14ac:dyDescent="0.2">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row>
    <row r="14" spans="2:30" ht="13.5" customHeight="1" x14ac:dyDescent="0.2">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row>
    <row r="15" spans="2:30" ht="13.5" customHeight="1" x14ac:dyDescent="0.2">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row>
    <row r="16" spans="2:30" ht="13.5" customHeight="1" x14ac:dyDescent="0.2">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row>
    <row r="17" spans="2:30" ht="13.5" customHeight="1" x14ac:dyDescent="0.2">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row>
    <row r="18" spans="2:30" ht="13.5" customHeight="1" x14ac:dyDescent="0.2">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row>
    <row r="19" spans="2:30" ht="13.5" customHeight="1" x14ac:dyDescent="0.2">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row>
    <row r="20" spans="2:30" ht="13.5" customHeight="1" x14ac:dyDescent="0.2">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row>
    <row r="21" spans="2:30" ht="13.5" customHeight="1" x14ac:dyDescent="0.2">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row>
    <row r="22" spans="2:30" ht="13.5" customHeight="1" x14ac:dyDescent="0.2">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row>
    <row r="23" spans="2:30" ht="13.5" customHeight="1" x14ac:dyDescent="0.2">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row>
    <row r="24" spans="2:30" ht="13.5" customHeight="1" x14ac:dyDescent="0.2">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row>
    <row r="25" spans="2:30" ht="13.5" customHeight="1" x14ac:dyDescent="0.2">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row>
    <row r="26" spans="2:30" ht="13.5" customHeight="1" x14ac:dyDescent="0.2">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row>
    <row r="27" spans="2:30" ht="13.5" customHeight="1" x14ac:dyDescent="0.2">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row>
    <row r="28" spans="2:30" ht="13.5" customHeight="1" x14ac:dyDescent="0.2">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row>
    <row r="29" spans="2:30" ht="13.5" customHeight="1" x14ac:dyDescent="0.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row>
    <row r="30" spans="2:30" ht="13.5" customHeight="1" x14ac:dyDescent="0.2">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row>
    <row r="31" spans="2:30" ht="13.5" customHeight="1" x14ac:dyDescent="0.2">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row>
    <row r="32" spans="2:30" ht="13.5" customHeight="1" x14ac:dyDescent="0.2">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row>
    <row r="33" spans="2:30" ht="13.5" customHeight="1" x14ac:dyDescent="0.2">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row>
    <row r="34" spans="2:30" ht="13.5" customHeight="1" x14ac:dyDescent="0.2">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49" t="s">
        <v>3</v>
      </c>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4:28" ht="13.5" customHeight="1" x14ac:dyDescent="0.2">
      <c r="D50" s="50" t="s">
        <v>4</v>
      </c>
      <c r="E50" s="50"/>
      <c r="F50" s="50"/>
      <c r="G50" s="50"/>
      <c r="H50" s="50"/>
      <c r="I50" s="50"/>
      <c r="J50" s="50"/>
      <c r="K50" s="50"/>
      <c r="L50" s="50"/>
      <c r="M50" s="50"/>
      <c r="N50" s="50"/>
      <c r="O50" s="50"/>
      <c r="P50" s="50"/>
      <c r="Q50" s="50"/>
      <c r="R50" s="50"/>
      <c r="S50" s="50"/>
      <c r="T50" s="50"/>
      <c r="U50" s="50"/>
      <c r="V50" s="50"/>
      <c r="W50" s="50"/>
      <c r="X50" s="50"/>
      <c r="Y50" s="50"/>
      <c r="Z50" s="50"/>
      <c r="AA50" s="50"/>
      <c r="AB50" s="50"/>
    </row>
    <row r="51" spans="4:28" ht="13.5" customHeight="1" x14ac:dyDescent="0.2">
      <c r="D51" s="50"/>
      <c r="E51" s="50"/>
      <c r="F51" s="50"/>
      <c r="G51" s="50"/>
      <c r="H51" s="50"/>
      <c r="I51" s="50"/>
      <c r="J51" s="50"/>
      <c r="K51" s="50"/>
      <c r="L51" s="50"/>
      <c r="M51" s="50"/>
      <c r="N51" s="50"/>
      <c r="O51" s="50"/>
      <c r="P51" s="50"/>
      <c r="Q51" s="50"/>
      <c r="R51" s="50"/>
      <c r="S51" s="50"/>
      <c r="T51" s="50"/>
      <c r="U51" s="50"/>
      <c r="V51" s="50"/>
      <c r="W51" s="50"/>
      <c r="X51" s="50"/>
      <c r="Y51" s="50"/>
      <c r="Z51" s="50"/>
      <c r="AA51" s="50"/>
      <c r="AB51" s="50"/>
    </row>
    <row r="52" spans="4:28" ht="13.5" customHeight="1" x14ac:dyDescent="0.2">
      <c r="D52" s="50"/>
      <c r="E52" s="50"/>
      <c r="F52" s="50"/>
      <c r="G52" s="50"/>
      <c r="H52" s="50"/>
      <c r="I52" s="50"/>
      <c r="J52" s="50"/>
      <c r="K52" s="50"/>
      <c r="L52" s="50"/>
      <c r="M52" s="50"/>
      <c r="N52" s="50"/>
      <c r="O52" s="50"/>
      <c r="P52" s="50"/>
      <c r="Q52" s="50"/>
      <c r="R52" s="50"/>
      <c r="S52" s="50"/>
      <c r="T52" s="50"/>
      <c r="U52" s="50"/>
      <c r="V52" s="50"/>
      <c r="W52" s="50"/>
      <c r="X52" s="50"/>
      <c r="Y52" s="50"/>
      <c r="Z52" s="50"/>
      <c r="AA52" s="50"/>
      <c r="AB52" s="50"/>
    </row>
    <row r="53" spans="4:28" ht="13.5" customHeight="1" x14ac:dyDescent="0.2">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4:28" ht="13.5" customHeight="1" x14ac:dyDescent="0.2">
      <c r="D54" s="50"/>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4:28" ht="13.5" customHeight="1" x14ac:dyDescent="0.2">
      <c r="D55" s="50"/>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4:28" ht="13.5" customHeight="1" x14ac:dyDescent="0.2">
      <c r="D56" s="50"/>
      <c r="E56" s="50"/>
      <c r="F56" s="50"/>
      <c r="G56" s="50"/>
      <c r="H56" s="50"/>
      <c r="I56" s="50"/>
      <c r="J56" s="50"/>
      <c r="K56" s="50"/>
      <c r="L56" s="50"/>
      <c r="M56" s="50"/>
      <c r="N56" s="50"/>
      <c r="O56" s="50"/>
      <c r="P56" s="50"/>
      <c r="Q56" s="50"/>
      <c r="R56" s="50"/>
      <c r="S56" s="50"/>
      <c r="T56" s="50"/>
      <c r="U56" s="50"/>
      <c r="V56" s="50"/>
      <c r="W56" s="50"/>
      <c r="X56" s="50"/>
      <c r="Y56" s="50"/>
      <c r="Z56" s="50"/>
      <c r="AA56" s="50"/>
      <c r="AB56" s="50"/>
    </row>
    <row r="57" spans="4:28" ht="13.5" customHeight="1" x14ac:dyDescent="0.2">
      <c r="D57" s="50"/>
      <c r="E57" s="50"/>
      <c r="F57" s="50"/>
      <c r="G57" s="50"/>
      <c r="H57" s="50"/>
      <c r="I57" s="50"/>
      <c r="J57" s="50"/>
      <c r="K57" s="50"/>
      <c r="L57" s="50"/>
      <c r="M57" s="50"/>
      <c r="N57" s="50"/>
      <c r="O57" s="50"/>
      <c r="P57" s="50"/>
      <c r="Q57" s="50"/>
      <c r="R57" s="50"/>
      <c r="S57" s="50"/>
      <c r="T57" s="50"/>
      <c r="U57" s="50"/>
      <c r="V57" s="50"/>
      <c r="W57" s="50"/>
      <c r="X57" s="50"/>
      <c r="Y57" s="50"/>
      <c r="Z57" s="50"/>
      <c r="AA57" s="50"/>
      <c r="AB57" s="50"/>
    </row>
    <row r="58" spans="4:28" ht="13.5" customHeight="1" x14ac:dyDescent="0.2">
      <c r="D58" s="50"/>
      <c r="E58" s="50"/>
      <c r="F58" s="50"/>
      <c r="G58" s="50"/>
      <c r="H58" s="50"/>
      <c r="I58" s="50"/>
      <c r="J58" s="50"/>
      <c r="K58" s="50"/>
      <c r="L58" s="50"/>
      <c r="M58" s="50"/>
      <c r="N58" s="50"/>
      <c r="O58" s="50"/>
      <c r="P58" s="50"/>
      <c r="Q58" s="50"/>
      <c r="R58" s="50"/>
      <c r="S58" s="50"/>
      <c r="T58" s="50"/>
      <c r="U58" s="50"/>
      <c r="V58" s="50"/>
      <c r="W58" s="50"/>
      <c r="X58" s="50"/>
      <c r="Y58" s="50"/>
      <c r="Z58" s="50"/>
      <c r="AA58" s="50"/>
      <c r="AB58" s="50"/>
    </row>
    <row r="59" spans="4:28" ht="13.5" customHeight="1" x14ac:dyDescent="0.2">
      <c r="D59" s="50"/>
      <c r="E59" s="50"/>
      <c r="F59" s="50"/>
      <c r="G59" s="50"/>
      <c r="H59" s="50"/>
      <c r="I59" s="50"/>
      <c r="J59" s="50"/>
      <c r="K59" s="50"/>
      <c r="L59" s="50"/>
      <c r="M59" s="50"/>
      <c r="N59" s="50"/>
      <c r="O59" s="50"/>
      <c r="P59" s="50"/>
      <c r="Q59" s="50"/>
      <c r="R59" s="50"/>
      <c r="S59" s="50"/>
      <c r="T59" s="50"/>
      <c r="U59" s="50"/>
      <c r="V59" s="50"/>
      <c r="W59" s="50"/>
      <c r="X59" s="50"/>
      <c r="Y59" s="50"/>
      <c r="Z59" s="50"/>
      <c r="AA59" s="50"/>
      <c r="AB59" s="50"/>
    </row>
    <row r="60" spans="4:28" ht="13.5" customHeight="1" x14ac:dyDescent="0.2">
      <c r="D60" s="50"/>
      <c r="E60" s="50"/>
      <c r="F60" s="50"/>
      <c r="G60" s="50"/>
      <c r="H60" s="50"/>
      <c r="I60" s="50"/>
      <c r="J60" s="50"/>
      <c r="K60" s="50"/>
      <c r="L60" s="50"/>
      <c r="M60" s="50"/>
      <c r="N60" s="50"/>
      <c r="O60" s="50"/>
      <c r="P60" s="50"/>
      <c r="Q60" s="50"/>
      <c r="R60" s="50"/>
      <c r="S60" s="50"/>
      <c r="T60" s="50"/>
      <c r="U60" s="50"/>
      <c r="V60" s="50"/>
      <c r="W60" s="50"/>
      <c r="X60" s="50"/>
      <c r="Y60" s="50"/>
      <c r="Z60" s="50"/>
      <c r="AA60" s="50"/>
      <c r="AB60" s="50"/>
    </row>
    <row r="61" spans="4:28" ht="13.5" customHeight="1" x14ac:dyDescent="0.2">
      <c r="D61" s="50"/>
      <c r="E61" s="50"/>
      <c r="F61" s="50"/>
      <c r="G61" s="50"/>
      <c r="H61" s="50"/>
      <c r="I61" s="50"/>
      <c r="J61" s="50"/>
      <c r="K61" s="50"/>
      <c r="L61" s="50"/>
      <c r="M61" s="50"/>
      <c r="N61" s="50"/>
      <c r="O61" s="50"/>
      <c r="P61" s="50"/>
      <c r="Q61" s="50"/>
      <c r="R61" s="50"/>
      <c r="S61" s="50"/>
      <c r="T61" s="50"/>
      <c r="U61" s="50"/>
      <c r="V61" s="50"/>
      <c r="W61" s="50"/>
      <c r="X61" s="50"/>
      <c r="Y61" s="50"/>
      <c r="Z61" s="50"/>
      <c r="AA61" s="50"/>
      <c r="AB61" s="50"/>
    </row>
    <row r="62" spans="4:28" ht="13.5" customHeight="1" x14ac:dyDescent="0.2">
      <c r="D62" s="50"/>
      <c r="E62" s="50"/>
      <c r="F62" s="50"/>
      <c r="G62" s="50"/>
      <c r="H62" s="50"/>
      <c r="I62" s="50"/>
      <c r="J62" s="50"/>
      <c r="K62" s="50"/>
      <c r="L62" s="50"/>
      <c r="M62" s="50"/>
      <c r="N62" s="50"/>
      <c r="O62" s="50"/>
      <c r="P62" s="50"/>
      <c r="Q62" s="50"/>
      <c r="R62" s="50"/>
      <c r="S62" s="50"/>
      <c r="T62" s="50"/>
      <c r="U62" s="50"/>
      <c r="V62" s="50"/>
      <c r="W62" s="50"/>
      <c r="X62" s="50"/>
      <c r="Y62" s="50"/>
      <c r="Z62" s="50"/>
      <c r="AA62" s="50"/>
      <c r="AB62" s="50"/>
    </row>
    <row r="63" spans="4:28" ht="13.5" customHeight="1" x14ac:dyDescent="0.2">
      <c r="D63" s="50"/>
      <c r="E63" s="50"/>
      <c r="F63" s="50"/>
      <c r="G63" s="50"/>
      <c r="H63" s="50"/>
      <c r="I63" s="50"/>
      <c r="J63" s="50"/>
      <c r="K63" s="50"/>
      <c r="L63" s="50"/>
      <c r="M63" s="50"/>
      <c r="N63" s="50"/>
      <c r="O63" s="50"/>
      <c r="P63" s="50"/>
      <c r="Q63" s="50"/>
      <c r="R63" s="50"/>
      <c r="S63" s="50"/>
      <c r="T63" s="50"/>
      <c r="U63" s="50"/>
      <c r="V63" s="50"/>
      <c r="W63" s="50"/>
      <c r="X63" s="50"/>
      <c r="Y63" s="50"/>
      <c r="Z63" s="50"/>
      <c r="AA63" s="50"/>
      <c r="AB63" s="50"/>
    </row>
    <row r="64" spans="4:28" ht="13.5" customHeight="1" x14ac:dyDescent="0.2">
      <c r="D64" s="50"/>
      <c r="E64" s="50"/>
      <c r="F64" s="50"/>
      <c r="G64" s="50"/>
      <c r="H64" s="50"/>
      <c r="I64" s="50"/>
      <c r="J64" s="50"/>
      <c r="K64" s="50"/>
      <c r="L64" s="50"/>
      <c r="M64" s="50"/>
      <c r="N64" s="50"/>
      <c r="O64" s="50"/>
      <c r="P64" s="50"/>
      <c r="Q64" s="50"/>
      <c r="R64" s="50"/>
      <c r="S64" s="50"/>
      <c r="T64" s="50"/>
      <c r="U64" s="50"/>
      <c r="V64" s="50"/>
      <c r="W64" s="50"/>
      <c r="X64" s="50"/>
      <c r="Y64" s="50"/>
      <c r="Z64" s="50"/>
      <c r="AA64" s="50"/>
      <c r="AB64" s="50"/>
    </row>
    <row r="65" spans="4:28" ht="13.5" customHeight="1" x14ac:dyDescent="0.2">
      <c r="D65" s="50"/>
      <c r="E65" s="50"/>
      <c r="F65" s="50"/>
      <c r="G65" s="50"/>
      <c r="H65" s="50"/>
      <c r="I65" s="50"/>
      <c r="J65" s="50"/>
      <c r="K65" s="50"/>
      <c r="L65" s="50"/>
      <c r="M65" s="50"/>
      <c r="N65" s="50"/>
      <c r="O65" s="50"/>
      <c r="P65" s="50"/>
      <c r="Q65" s="50"/>
      <c r="R65" s="50"/>
      <c r="S65" s="50"/>
      <c r="T65" s="50"/>
      <c r="U65" s="50"/>
      <c r="V65" s="50"/>
      <c r="W65" s="50"/>
      <c r="X65" s="50"/>
      <c r="Y65" s="50"/>
      <c r="Z65" s="50"/>
      <c r="AA65" s="50"/>
      <c r="AB65" s="50"/>
    </row>
    <row r="66" spans="4:28" ht="13.5" customHeight="1" x14ac:dyDescent="0.2">
      <c r="D66" s="50"/>
      <c r="E66" s="50"/>
      <c r="F66" s="50"/>
      <c r="G66" s="50"/>
      <c r="H66" s="50"/>
      <c r="I66" s="50"/>
      <c r="J66" s="50"/>
      <c r="K66" s="50"/>
      <c r="L66" s="50"/>
      <c r="M66" s="50"/>
      <c r="N66" s="50"/>
      <c r="O66" s="50"/>
      <c r="P66" s="50"/>
      <c r="Q66" s="50"/>
      <c r="R66" s="50"/>
      <c r="S66" s="50"/>
      <c r="T66" s="50"/>
      <c r="U66" s="50"/>
      <c r="V66" s="50"/>
      <c r="W66" s="50"/>
      <c r="X66" s="50"/>
      <c r="Y66" s="50"/>
      <c r="Z66" s="50"/>
      <c r="AA66" s="50"/>
      <c r="AB66" s="50"/>
    </row>
    <row r="67" spans="4:28" ht="13.5" customHeight="1" x14ac:dyDescent="0.2">
      <c r="D67" s="50"/>
      <c r="E67" s="50"/>
      <c r="F67" s="50"/>
      <c r="G67" s="50"/>
      <c r="H67" s="50"/>
      <c r="I67" s="50"/>
      <c r="J67" s="50"/>
      <c r="K67" s="50"/>
      <c r="L67" s="50"/>
      <c r="M67" s="50"/>
      <c r="N67" s="50"/>
      <c r="O67" s="50"/>
      <c r="P67" s="50"/>
      <c r="Q67" s="50"/>
      <c r="R67" s="50"/>
      <c r="S67" s="50"/>
      <c r="T67" s="50"/>
      <c r="U67" s="50"/>
      <c r="V67" s="50"/>
      <c r="W67" s="50"/>
      <c r="X67" s="50"/>
      <c r="Y67" s="50"/>
      <c r="Z67" s="50"/>
      <c r="AA67" s="50"/>
      <c r="AB67" s="50"/>
    </row>
    <row r="68" spans="4:28" ht="13.5" customHeight="1" x14ac:dyDescent="0.2">
      <c r="D68" s="50"/>
      <c r="E68" s="50"/>
      <c r="F68" s="50"/>
      <c r="G68" s="50"/>
      <c r="H68" s="50"/>
      <c r="I68" s="50"/>
      <c r="J68" s="50"/>
      <c r="K68" s="50"/>
      <c r="L68" s="50"/>
      <c r="M68" s="50"/>
      <c r="N68" s="50"/>
      <c r="O68" s="50"/>
      <c r="P68" s="50"/>
      <c r="Q68" s="50"/>
      <c r="R68" s="50"/>
      <c r="S68" s="50"/>
      <c r="T68" s="50"/>
      <c r="U68" s="50"/>
      <c r="V68" s="50"/>
      <c r="W68" s="50"/>
      <c r="X68" s="50"/>
      <c r="Y68" s="50"/>
      <c r="Z68" s="50"/>
      <c r="AA68" s="50"/>
      <c r="AB68" s="50"/>
    </row>
    <row r="69" spans="4:28" ht="13.5" customHeight="1" x14ac:dyDescent="0.2">
      <c r="D69" s="50"/>
      <c r="E69" s="50"/>
      <c r="F69" s="50"/>
      <c r="G69" s="50"/>
      <c r="H69" s="50"/>
      <c r="I69" s="50"/>
      <c r="J69" s="50"/>
      <c r="K69" s="50"/>
      <c r="L69" s="50"/>
      <c r="M69" s="50"/>
      <c r="N69" s="50"/>
      <c r="O69" s="50"/>
      <c r="P69" s="50"/>
      <c r="Q69" s="50"/>
      <c r="R69" s="50"/>
      <c r="S69" s="50"/>
      <c r="T69" s="50"/>
      <c r="U69" s="50"/>
      <c r="V69" s="50"/>
      <c r="W69" s="50"/>
      <c r="X69" s="50"/>
      <c r="Y69" s="50"/>
      <c r="Z69" s="50"/>
      <c r="AA69" s="50"/>
      <c r="AB69" s="50"/>
    </row>
    <row r="70" spans="4:28" ht="13.5" customHeight="1" x14ac:dyDescent="0.2">
      <c r="D70" s="50"/>
      <c r="E70" s="50"/>
      <c r="F70" s="50"/>
      <c r="G70" s="50"/>
      <c r="H70" s="50"/>
      <c r="I70" s="50"/>
      <c r="J70" s="50"/>
      <c r="K70" s="50"/>
      <c r="L70" s="50"/>
      <c r="M70" s="50"/>
      <c r="N70" s="50"/>
      <c r="O70" s="50"/>
      <c r="P70" s="50"/>
      <c r="Q70" s="50"/>
      <c r="R70" s="50"/>
      <c r="S70" s="50"/>
      <c r="T70" s="50"/>
      <c r="U70" s="50"/>
      <c r="V70" s="50"/>
      <c r="W70" s="50"/>
      <c r="X70" s="50"/>
      <c r="Y70" s="50"/>
      <c r="Z70" s="50"/>
      <c r="AA70" s="50"/>
      <c r="AB70" s="50"/>
    </row>
    <row r="71" spans="4:28" ht="13.5" customHeight="1" x14ac:dyDescent="0.2">
      <c r="D71" s="50"/>
      <c r="E71" s="50"/>
      <c r="F71" s="50"/>
      <c r="G71" s="50"/>
      <c r="H71" s="50"/>
      <c r="I71" s="50"/>
      <c r="J71" s="50"/>
      <c r="K71" s="50"/>
      <c r="L71" s="50"/>
      <c r="M71" s="50"/>
      <c r="N71" s="50"/>
      <c r="O71" s="50"/>
      <c r="P71" s="50"/>
      <c r="Q71" s="50"/>
      <c r="R71" s="50"/>
      <c r="S71" s="50"/>
      <c r="T71" s="50"/>
      <c r="U71" s="50"/>
      <c r="V71" s="50"/>
      <c r="W71" s="50"/>
      <c r="X71" s="50"/>
      <c r="Y71" s="50"/>
      <c r="Z71" s="50"/>
      <c r="AA71" s="50"/>
      <c r="AB71" s="50"/>
    </row>
    <row r="72" spans="4:28" ht="13.5" customHeight="1" x14ac:dyDescent="0.2">
      <c r="D72" s="50"/>
      <c r="E72" s="50"/>
      <c r="F72" s="50"/>
      <c r="G72" s="50"/>
      <c r="H72" s="50"/>
      <c r="I72" s="50"/>
      <c r="J72" s="50"/>
      <c r="K72" s="50"/>
      <c r="L72" s="50"/>
      <c r="M72" s="50"/>
      <c r="N72" s="50"/>
      <c r="O72" s="50"/>
      <c r="P72" s="50"/>
      <c r="Q72" s="50"/>
      <c r="R72" s="50"/>
      <c r="S72" s="50"/>
      <c r="T72" s="50"/>
      <c r="U72" s="50"/>
      <c r="V72" s="50"/>
      <c r="W72" s="50"/>
      <c r="X72" s="50"/>
      <c r="Y72" s="50"/>
      <c r="Z72" s="50"/>
      <c r="AA72" s="50"/>
      <c r="AB72" s="50"/>
    </row>
    <row r="73" spans="4:28" ht="13.5" customHeight="1" x14ac:dyDescent="0.2">
      <c r="D73" s="50"/>
      <c r="E73" s="50"/>
      <c r="F73" s="50"/>
      <c r="G73" s="50"/>
      <c r="H73" s="50"/>
      <c r="I73" s="50"/>
      <c r="J73" s="50"/>
      <c r="K73" s="50"/>
      <c r="L73" s="50"/>
      <c r="M73" s="50"/>
      <c r="N73" s="50"/>
      <c r="O73" s="50"/>
      <c r="P73" s="50"/>
      <c r="Q73" s="50"/>
      <c r="R73" s="50"/>
      <c r="S73" s="50"/>
      <c r="T73" s="50"/>
      <c r="U73" s="50"/>
      <c r="V73" s="50"/>
      <c r="W73" s="50"/>
      <c r="X73" s="50"/>
      <c r="Y73" s="50"/>
      <c r="Z73" s="50"/>
      <c r="AA73" s="50"/>
      <c r="AB73" s="50"/>
    </row>
    <row r="74" spans="4:28" ht="13.5" customHeight="1" x14ac:dyDescent="0.2">
      <c r="D74" s="50"/>
      <c r="E74" s="50"/>
      <c r="F74" s="50"/>
      <c r="G74" s="50"/>
      <c r="H74" s="50"/>
      <c r="I74" s="50"/>
      <c r="J74" s="50"/>
      <c r="K74" s="50"/>
      <c r="L74" s="50"/>
      <c r="M74" s="50"/>
      <c r="N74" s="50"/>
      <c r="O74" s="50"/>
      <c r="P74" s="50"/>
      <c r="Q74" s="50"/>
      <c r="R74" s="50"/>
      <c r="S74" s="50"/>
      <c r="T74" s="50"/>
      <c r="U74" s="50"/>
      <c r="V74" s="50"/>
      <c r="W74" s="50"/>
      <c r="X74" s="50"/>
      <c r="Y74" s="50"/>
      <c r="Z74" s="50"/>
      <c r="AA74" s="50"/>
      <c r="AB74" s="50"/>
    </row>
    <row r="75" spans="4:28" ht="13.5" customHeight="1" x14ac:dyDescent="0.2">
      <c r="D75" s="50"/>
      <c r="E75" s="50"/>
      <c r="F75" s="50"/>
      <c r="G75" s="50"/>
      <c r="H75" s="50"/>
      <c r="I75" s="50"/>
      <c r="J75" s="50"/>
      <c r="K75" s="50"/>
      <c r="L75" s="50"/>
      <c r="M75" s="50"/>
      <c r="N75" s="50"/>
      <c r="O75" s="50"/>
      <c r="P75" s="50"/>
      <c r="Q75" s="50"/>
      <c r="R75" s="50"/>
      <c r="S75" s="50"/>
      <c r="T75" s="50"/>
      <c r="U75" s="50"/>
      <c r="V75" s="50"/>
      <c r="W75" s="50"/>
      <c r="X75" s="50"/>
      <c r="Y75" s="50"/>
      <c r="Z75" s="50"/>
      <c r="AA75" s="50"/>
      <c r="AB75" s="50"/>
    </row>
    <row r="76" spans="4:28" ht="13.5" customHeight="1" x14ac:dyDescent="0.2">
      <c r="D76" s="50"/>
      <c r="E76" s="50"/>
      <c r="F76" s="50"/>
      <c r="G76" s="50"/>
      <c r="H76" s="50"/>
      <c r="I76" s="50"/>
      <c r="J76" s="50"/>
      <c r="K76" s="50"/>
      <c r="L76" s="50"/>
      <c r="M76" s="50"/>
      <c r="N76" s="50"/>
      <c r="O76" s="50"/>
      <c r="P76" s="50"/>
      <c r="Q76" s="50"/>
      <c r="R76" s="50"/>
      <c r="S76" s="50"/>
      <c r="T76" s="50"/>
      <c r="U76" s="50"/>
      <c r="V76" s="50"/>
      <c r="W76" s="50"/>
      <c r="X76" s="50"/>
      <c r="Y76" s="50"/>
      <c r="Z76" s="50"/>
      <c r="AA76" s="50"/>
      <c r="AB76" s="50"/>
    </row>
    <row r="77" spans="4:28" ht="13.5" customHeight="1" x14ac:dyDescent="0.2">
      <c r="D77" s="50"/>
      <c r="E77" s="50"/>
      <c r="F77" s="50"/>
      <c r="G77" s="50"/>
      <c r="H77" s="50"/>
      <c r="I77" s="50"/>
      <c r="J77" s="50"/>
      <c r="K77" s="50"/>
      <c r="L77" s="50"/>
      <c r="M77" s="50"/>
      <c r="N77" s="50"/>
      <c r="O77" s="50"/>
      <c r="P77" s="50"/>
      <c r="Q77" s="50"/>
      <c r="R77" s="50"/>
      <c r="S77" s="50"/>
      <c r="T77" s="50"/>
      <c r="U77" s="50"/>
      <c r="V77" s="50"/>
      <c r="W77" s="50"/>
      <c r="X77" s="50"/>
      <c r="Y77" s="50"/>
      <c r="Z77" s="50"/>
      <c r="AA77" s="50"/>
      <c r="AB77" s="50"/>
    </row>
    <row r="78" spans="4:28" ht="13.5" customHeight="1" x14ac:dyDescent="0.2">
      <c r="D78" s="50"/>
      <c r="E78" s="50"/>
      <c r="F78" s="50"/>
      <c r="G78" s="50"/>
      <c r="H78" s="50"/>
      <c r="I78" s="50"/>
      <c r="J78" s="50"/>
      <c r="K78" s="50"/>
      <c r="L78" s="50"/>
      <c r="M78" s="50"/>
      <c r="N78" s="50"/>
      <c r="O78" s="50"/>
      <c r="P78" s="50"/>
      <c r="Q78" s="50"/>
      <c r="R78" s="50"/>
      <c r="S78" s="50"/>
      <c r="T78" s="50"/>
      <c r="U78" s="50"/>
      <c r="V78" s="50"/>
      <c r="W78" s="50"/>
      <c r="X78" s="50"/>
      <c r="Y78" s="50"/>
      <c r="Z78" s="50"/>
      <c r="AA78" s="50"/>
      <c r="AB78" s="50"/>
    </row>
    <row r="79" spans="4:28" ht="13.5" customHeight="1" x14ac:dyDescent="0.2">
      <c r="D79" s="50"/>
      <c r="E79" s="50"/>
      <c r="F79" s="50"/>
      <c r="G79" s="50"/>
      <c r="H79" s="50"/>
      <c r="I79" s="50"/>
      <c r="J79" s="50"/>
      <c r="K79" s="50"/>
      <c r="L79" s="50"/>
      <c r="M79" s="50"/>
      <c r="N79" s="50"/>
      <c r="O79" s="50"/>
      <c r="P79" s="50"/>
      <c r="Q79" s="50"/>
      <c r="R79" s="50"/>
      <c r="S79" s="50"/>
      <c r="T79" s="50"/>
      <c r="U79" s="50"/>
      <c r="V79" s="50"/>
      <c r="W79" s="50"/>
      <c r="X79" s="50"/>
      <c r="Y79" s="50"/>
      <c r="Z79" s="50"/>
      <c r="AA79" s="50"/>
      <c r="AB79" s="50"/>
    </row>
    <row r="80" spans="4:28" ht="13.5" customHeight="1" x14ac:dyDescent="0.2">
      <c r="D80" s="50"/>
      <c r="E80" s="50"/>
      <c r="F80" s="50"/>
      <c r="G80" s="50"/>
      <c r="H80" s="50"/>
      <c r="I80" s="50"/>
      <c r="J80" s="50"/>
      <c r="K80" s="50"/>
      <c r="L80" s="50"/>
      <c r="M80" s="50"/>
      <c r="N80" s="50"/>
      <c r="O80" s="50"/>
      <c r="P80" s="50"/>
      <c r="Q80" s="50"/>
      <c r="R80" s="50"/>
      <c r="S80" s="50"/>
      <c r="T80" s="50"/>
      <c r="U80" s="50"/>
      <c r="V80" s="50"/>
      <c r="W80" s="50"/>
      <c r="X80" s="50"/>
      <c r="Y80" s="50"/>
      <c r="Z80" s="50"/>
      <c r="AA80" s="50"/>
      <c r="AB80" s="50"/>
    </row>
    <row r="81" spans="4:28" ht="13.5" customHeight="1" x14ac:dyDescent="0.2">
      <c r="D81" s="50"/>
      <c r="E81" s="50"/>
      <c r="F81" s="50"/>
      <c r="G81" s="50"/>
      <c r="H81" s="50"/>
      <c r="I81" s="50"/>
      <c r="J81" s="50"/>
      <c r="K81" s="50"/>
      <c r="L81" s="50"/>
      <c r="M81" s="50"/>
      <c r="N81" s="50"/>
      <c r="O81" s="50"/>
      <c r="P81" s="50"/>
      <c r="Q81" s="50"/>
      <c r="R81" s="50"/>
      <c r="S81" s="50"/>
      <c r="T81" s="50"/>
      <c r="U81" s="50"/>
      <c r="V81" s="50"/>
      <c r="W81" s="50"/>
      <c r="X81" s="50"/>
      <c r="Y81" s="50"/>
      <c r="Z81" s="50"/>
      <c r="AA81" s="50"/>
      <c r="AB81" s="50"/>
    </row>
    <row r="82" spans="4:28" ht="13.5" customHeight="1" x14ac:dyDescent="0.2">
      <c r="D82" s="50"/>
      <c r="E82" s="50"/>
      <c r="F82" s="50"/>
      <c r="G82" s="50"/>
      <c r="H82" s="50"/>
      <c r="I82" s="50"/>
      <c r="J82" s="50"/>
      <c r="K82" s="50"/>
      <c r="L82" s="50"/>
      <c r="M82" s="50"/>
      <c r="N82" s="50"/>
      <c r="O82" s="50"/>
      <c r="P82" s="50"/>
      <c r="Q82" s="50"/>
      <c r="R82" s="50"/>
      <c r="S82" s="50"/>
      <c r="T82" s="50"/>
      <c r="U82" s="50"/>
      <c r="V82" s="50"/>
      <c r="W82" s="50"/>
      <c r="X82" s="50"/>
      <c r="Y82" s="50"/>
      <c r="Z82" s="50"/>
      <c r="AA82" s="50"/>
      <c r="AB82" s="50"/>
    </row>
    <row r="83" spans="4:28" ht="13.5" customHeight="1" x14ac:dyDescent="0.2">
      <c r="D83" s="50"/>
      <c r="E83" s="50"/>
      <c r="F83" s="50"/>
      <c r="G83" s="50"/>
      <c r="H83" s="50"/>
      <c r="I83" s="50"/>
      <c r="J83" s="50"/>
      <c r="K83" s="50"/>
      <c r="L83" s="50"/>
      <c r="M83" s="50"/>
      <c r="N83" s="50"/>
      <c r="O83" s="50"/>
      <c r="P83" s="50"/>
      <c r="Q83" s="50"/>
      <c r="R83" s="50"/>
      <c r="S83" s="50"/>
      <c r="T83" s="50"/>
      <c r="U83" s="50"/>
      <c r="V83" s="50"/>
      <c r="W83" s="50"/>
      <c r="X83" s="50"/>
      <c r="Y83" s="50"/>
      <c r="Z83" s="50"/>
      <c r="AA83" s="50"/>
      <c r="AB83" s="50"/>
    </row>
    <row r="84" spans="4:28" ht="13.5" customHeight="1" x14ac:dyDescent="0.2">
      <c r="D84" s="50"/>
      <c r="E84" s="50"/>
      <c r="F84" s="50"/>
      <c r="G84" s="50"/>
      <c r="H84" s="50"/>
      <c r="I84" s="50"/>
      <c r="J84" s="50"/>
      <c r="K84" s="50"/>
      <c r="L84" s="50"/>
      <c r="M84" s="50"/>
      <c r="N84" s="50"/>
      <c r="O84" s="50"/>
      <c r="P84" s="50"/>
      <c r="Q84" s="50"/>
      <c r="R84" s="50"/>
      <c r="S84" s="50"/>
      <c r="T84" s="50"/>
      <c r="U84" s="50"/>
      <c r="V84" s="50"/>
      <c r="W84" s="50"/>
      <c r="X84" s="50"/>
      <c r="Y84" s="50"/>
      <c r="Z84" s="50"/>
      <c r="AA84" s="50"/>
      <c r="AB84" s="50"/>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61"/>
  <sheetViews>
    <sheetView tabSelected="1" view="pageBreakPreview" topLeftCell="K28" zoomScale="80" zoomScaleNormal="80" zoomScaleSheetLayoutView="80" workbookViewId="0">
      <selection activeCell="P32" sqref="P3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7" t="s">
        <v>0</v>
      </c>
      <c r="C1" s="47"/>
      <c r="D1" s="47"/>
      <c r="E1" s="47"/>
      <c r="F1" s="47"/>
      <c r="G1" s="47"/>
      <c r="H1" s="47"/>
      <c r="I1" s="47"/>
      <c r="J1" s="47"/>
      <c r="K1" s="47"/>
      <c r="L1" s="47"/>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v>
      </c>
      <c r="D4" s="87" t="s">
        <v>8</v>
      </c>
      <c r="E4" s="87"/>
      <c r="F4" s="87"/>
      <c r="G4" s="87"/>
      <c r="H4" s="87"/>
      <c r="I4" s="10"/>
      <c r="J4" s="11" t="s">
        <v>9</v>
      </c>
      <c r="K4" s="12" t="s">
        <v>10</v>
      </c>
      <c r="L4" s="88" t="s">
        <v>2</v>
      </c>
      <c r="M4" s="88"/>
      <c r="N4" s="88"/>
      <c r="O4" s="88"/>
      <c r="P4" s="11" t="s">
        <v>11</v>
      </c>
      <c r="Q4" s="88" t="s">
        <v>12</v>
      </c>
      <c r="R4" s="88"/>
      <c r="S4" s="11" t="s">
        <v>13</v>
      </c>
      <c r="T4" s="88"/>
      <c r="U4" s="89"/>
    </row>
    <row r="5" spans="1:21" ht="15.75" customHeight="1" x14ac:dyDescent="0.2">
      <c r="B5" s="90" t="s">
        <v>14</v>
      </c>
      <c r="C5" s="91"/>
      <c r="D5" s="91"/>
      <c r="E5" s="91"/>
      <c r="F5" s="91"/>
      <c r="G5" s="91"/>
      <c r="H5" s="91"/>
      <c r="I5" s="91"/>
      <c r="J5" s="91"/>
      <c r="K5" s="91"/>
      <c r="L5" s="91"/>
      <c r="M5" s="91"/>
      <c r="N5" s="91"/>
      <c r="O5" s="91"/>
      <c r="P5" s="91"/>
      <c r="Q5" s="91"/>
      <c r="R5" s="91"/>
      <c r="S5" s="91"/>
      <c r="T5" s="91"/>
      <c r="U5" s="92"/>
    </row>
    <row r="6" spans="1:21" ht="37.5" customHeight="1" thickBot="1" x14ac:dyDescent="0.25">
      <c r="B6" s="13" t="s">
        <v>15</v>
      </c>
      <c r="C6" s="70" t="s">
        <v>16</v>
      </c>
      <c r="D6" s="70"/>
      <c r="E6" s="70"/>
      <c r="F6" s="70"/>
      <c r="G6" s="70"/>
      <c r="H6" s="14"/>
      <c r="I6" s="14"/>
      <c r="J6" s="14" t="s">
        <v>17</v>
      </c>
      <c r="K6" s="70" t="s">
        <v>18</v>
      </c>
      <c r="L6" s="70"/>
      <c r="M6" s="70"/>
      <c r="N6" s="15"/>
      <c r="O6" s="16" t="s">
        <v>19</v>
      </c>
      <c r="P6" s="70" t="s">
        <v>20</v>
      </c>
      <c r="Q6" s="70"/>
      <c r="R6" s="17"/>
      <c r="S6" s="16" t="s">
        <v>21</v>
      </c>
      <c r="T6" s="70" t="s">
        <v>22</v>
      </c>
      <c r="U6" s="71"/>
    </row>
    <row r="7" spans="1:21" ht="14.25" customHeight="1" thickTop="1" thickBot="1" x14ac:dyDescent="0.25">
      <c r="B7" s="4" t="s">
        <v>23</v>
      </c>
      <c r="C7" s="5"/>
      <c r="D7" s="5"/>
      <c r="E7" s="5"/>
      <c r="F7" s="5"/>
      <c r="G7" s="5"/>
      <c r="H7" s="6"/>
      <c r="I7" s="6"/>
      <c r="J7" s="6"/>
      <c r="K7" s="6"/>
      <c r="L7" s="6"/>
      <c r="M7" s="6"/>
      <c r="N7" s="6"/>
      <c r="O7" s="6"/>
      <c r="P7" s="6"/>
      <c r="Q7" s="6"/>
      <c r="R7" s="6"/>
      <c r="S7" s="6"/>
      <c r="T7" s="6"/>
      <c r="U7" s="7"/>
    </row>
    <row r="8" spans="1:21" ht="16.5" customHeight="1" thickTop="1" x14ac:dyDescent="0.2">
      <c r="B8" s="72" t="s">
        <v>24</v>
      </c>
      <c r="C8" s="66" t="s">
        <v>25</v>
      </c>
      <c r="D8" s="66"/>
      <c r="E8" s="66"/>
      <c r="F8" s="66"/>
      <c r="G8" s="66"/>
      <c r="H8" s="75"/>
      <c r="I8" s="80" t="s">
        <v>26</v>
      </c>
      <c r="J8" s="81"/>
      <c r="K8" s="81"/>
      <c r="L8" s="81"/>
      <c r="M8" s="81"/>
      <c r="N8" s="81"/>
      <c r="O8" s="81"/>
      <c r="P8" s="81"/>
      <c r="Q8" s="81"/>
      <c r="R8" s="81"/>
      <c r="S8" s="82"/>
      <c r="T8" s="83" t="s">
        <v>27</v>
      </c>
      <c r="U8" s="84"/>
    </row>
    <row r="9" spans="1:21" ht="19.5" customHeight="1" x14ac:dyDescent="0.2">
      <c r="B9" s="73"/>
      <c r="C9" s="76"/>
      <c r="D9" s="76"/>
      <c r="E9" s="76"/>
      <c r="F9" s="76"/>
      <c r="G9" s="76"/>
      <c r="H9" s="77"/>
      <c r="I9" s="85" t="s">
        <v>28</v>
      </c>
      <c r="J9" s="66"/>
      <c r="K9" s="66"/>
      <c r="L9" s="66" t="s">
        <v>29</v>
      </c>
      <c r="M9" s="66"/>
      <c r="N9" s="66"/>
      <c r="O9" s="66"/>
      <c r="P9" s="66" t="s">
        <v>30</v>
      </c>
      <c r="Q9" s="66" t="s">
        <v>31</v>
      </c>
      <c r="R9" s="68" t="s">
        <v>32</v>
      </c>
      <c r="S9" s="69"/>
      <c r="T9" s="66" t="s">
        <v>33</v>
      </c>
      <c r="U9" s="93" t="s">
        <v>34</v>
      </c>
    </row>
    <row r="10" spans="1:21" ht="26.25" customHeight="1" thickBot="1" x14ac:dyDescent="0.25">
      <c r="B10" s="74"/>
      <c r="C10" s="78"/>
      <c r="D10" s="78"/>
      <c r="E10" s="78"/>
      <c r="F10" s="78"/>
      <c r="G10" s="78"/>
      <c r="H10" s="79"/>
      <c r="I10" s="86"/>
      <c r="J10" s="67"/>
      <c r="K10" s="67"/>
      <c r="L10" s="67"/>
      <c r="M10" s="67"/>
      <c r="N10" s="67"/>
      <c r="O10" s="67"/>
      <c r="P10" s="67"/>
      <c r="Q10" s="67"/>
      <c r="R10" s="19" t="s">
        <v>35</v>
      </c>
      <c r="S10" s="20" t="s">
        <v>36</v>
      </c>
      <c r="T10" s="67"/>
      <c r="U10" s="94"/>
    </row>
    <row r="11" spans="1:21" ht="168" customHeight="1" thickTop="1" x14ac:dyDescent="0.2">
      <c r="A11" s="21"/>
      <c r="B11" s="22" t="s">
        <v>37</v>
      </c>
      <c r="C11" s="65" t="s">
        <v>38</v>
      </c>
      <c r="D11" s="65"/>
      <c r="E11" s="65"/>
      <c r="F11" s="65"/>
      <c r="G11" s="65"/>
      <c r="H11" s="65"/>
      <c r="I11" s="65" t="s">
        <v>39</v>
      </c>
      <c r="J11" s="65"/>
      <c r="K11" s="65"/>
      <c r="L11" s="65" t="s">
        <v>40</v>
      </c>
      <c r="M11" s="65"/>
      <c r="N11" s="65"/>
      <c r="O11" s="65"/>
      <c r="P11" s="23" t="s">
        <v>41</v>
      </c>
      <c r="Q11" s="23" t="s">
        <v>42</v>
      </c>
      <c r="R11" s="23">
        <v>7.81</v>
      </c>
      <c r="S11" s="23">
        <v>7.81</v>
      </c>
      <c r="T11" s="23">
        <v>7.5</v>
      </c>
      <c r="U11" s="44">
        <f>103.9</f>
        <v>103.9</v>
      </c>
    </row>
    <row r="12" spans="1:21" ht="75" customHeight="1" x14ac:dyDescent="0.2">
      <c r="A12" s="21"/>
      <c r="B12" s="24" t="s">
        <v>43</v>
      </c>
      <c r="C12" s="57" t="s">
        <v>43</v>
      </c>
      <c r="D12" s="57"/>
      <c r="E12" s="57"/>
      <c r="F12" s="57"/>
      <c r="G12" s="57"/>
      <c r="H12" s="57"/>
      <c r="I12" s="57" t="s">
        <v>44</v>
      </c>
      <c r="J12" s="57"/>
      <c r="K12" s="57"/>
      <c r="L12" s="57" t="s">
        <v>45</v>
      </c>
      <c r="M12" s="57"/>
      <c r="N12" s="57"/>
      <c r="O12" s="57"/>
      <c r="P12" s="25" t="s">
        <v>41</v>
      </c>
      <c r="Q12" s="25" t="s">
        <v>42</v>
      </c>
      <c r="R12" s="25">
        <v>6.84</v>
      </c>
      <c r="S12" s="25">
        <v>6.84</v>
      </c>
      <c r="T12" s="25">
        <v>6.5</v>
      </c>
      <c r="U12" s="26">
        <f>104.9</f>
        <v>104.9</v>
      </c>
    </row>
    <row r="13" spans="1:21" ht="75" customHeight="1" thickBot="1" x14ac:dyDescent="0.25">
      <c r="A13" s="21"/>
      <c r="B13" s="24" t="s">
        <v>43</v>
      </c>
      <c r="C13" s="57" t="s">
        <v>43</v>
      </c>
      <c r="D13" s="57"/>
      <c r="E13" s="57"/>
      <c r="F13" s="57"/>
      <c r="G13" s="57"/>
      <c r="H13" s="57"/>
      <c r="I13" s="57" t="s">
        <v>46</v>
      </c>
      <c r="J13" s="57"/>
      <c r="K13" s="57"/>
      <c r="L13" s="57" t="s">
        <v>47</v>
      </c>
      <c r="M13" s="57"/>
      <c r="N13" s="57"/>
      <c r="O13" s="57"/>
      <c r="P13" s="25" t="s">
        <v>48</v>
      </c>
      <c r="Q13" s="25" t="s">
        <v>42</v>
      </c>
      <c r="R13" s="25">
        <v>47.2</v>
      </c>
      <c r="S13" s="25">
        <v>44</v>
      </c>
      <c r="T13" s="25">
        <v>23</v>
      </c>
      <c r="U13" s="26">
        <f>147.7</f>
        <v>147.69999999999999</v>
      </c>
    </row>
    <row r="14" spans="1:21" ht="105.75" customHeight="1" thickTop="1" x14ac:dyDescent="0.2">
      <c r="A14" s="21"/>
      <c r="B14" s="22" t="s">
        <v>49</v>
      </c>
      <c r="C14" s="65" t="s">
        <v>50</v>
      </c>
      <c r="D14" s="65"/>
      <c r="E14" s="65"/>
      <c r="F14" s="65"/>
      <c r="G14" s="65"/>
      <c r="H14" s="65"/>
      <c r="I14" s="65" t="s">
        <v>51</v>
      </c>
      <c r="J14" s="65"/>
      <c r="K14" s="65"/>
      <c r="L14" s="65" t="s">
        <v>52</v>
      </c>
      <c r="M14" s="65"/>
      <c r="N14" s="65"/>
      <c r="O14" s="65"/>
      <c r="P14" s="23" t="s">
        <v>53</v>
      </c>
      <c r="Q14" s="23" t="s">
        <v>42</v>
      </c>
      <c r="R14" s="23">
        <v>90</v>
      </c>
      <c r="S14" s="23">
        <v>90</v>
      </c>
      <c r="T14" s="23">
        <v>88.4</v>
      </c>
      <c r="U14" s="44">
        <f>98.2</f>
        <v>98.2</v>
      </c>
    </row>
    <row r="15" spans="1:21" ht="115.5" customHeight="1" thickBot="1" x14ac:dyDescent="0.25">
      <c r="A15" s="21"/>
      <c r="B15" s="24" t="s">
        <v>43</v>
      </c>
      <c r="C15" s="57" t="s">
        <v>43</v>
      </c>
      <c r="D15" s="57"/>
      <c r="E15" s="57"/>
      <c r="F15" s="57"/>
      <c r="G15" s="57"/>
      <c r="H15" s="57"/>
      <c r="I15" s="57" t="s">
        <v>54</v>
      </c>
      <c r="J15" s="57"/>
      <c r="K15" s="57"/>
      <c r="L15" s="57" t="s">
        <v>55</v>
      </c>
      <c r="M15" s="57"/>
      <c r="N15" s="57"/>
      <c r="O15" s="57"/>
      <c r="P15" s="25" t="s">
        <v>53</v>
      </c>
      <c r="Q15" s="25" t="s">
        <v>56</v>
      </c>
      <c r="R15" s="25">
        <v>95</v>
      </c>
      <c r="S15" s="25">
        <v>95</v>
      </c>
      <c r="T15" s="25">
        <v>98.7</v>
      </c>
      <c r="U15" s="26">
        <f>103.8</f>
        <v>103.8</v>
      </c>
    </row>
    <row r="16" spans="1:21" ht="101.25" customHeight="1" thickTop="1" thickBot="1" x14ac:dyDescent="0.25">
      <c r="A16" s="21"/>
      <c r="B16" s="22" t="s">
        <v>57</v>
      </c>
      <c r="C16" s="65" t="s">
        <v>58</v>
      </c>
      <c r="D16" s="65"/>
      <c r="E16" s="65"/>
      <c r="F16" s="65"/>
      <c r="G16" s="65"/>
      <c r="H16" s="65"/>
      <c r="I16" s="65" t="s">
        <v>59</v>
      </c>
      <c r="J16" s="65"/>
      <c r="K16" s="65"/>
      <c r="L16" s="65" t="s">
        <v>60</v>
      </c>
      <c r="M16" s="65"/>
      <c r="N16" s="65"/>
      <c r="O16" s="65"/>
      <c r="P16" s="23" t="s">
        <v>53</v>
      </c>
      <c r="Q16" s="23" t="s">
        <v>61</v>
      </c>
      <c r="R16" s="23">
        <v>80</v>
      </c>
      <c r="S16" s="23">
        <v>80</v>
      </c>
      <c r="T16" s="23">
        <v>84.6</v>
      </c>
      <c r="U16" s="44">
        <f>105.8</f>
        <v>105.8</v>
      </c>
    </row>
    <row r="17" spans="1:21" ht="75" customHeight="1" thickTop="1" x14ac:dyDescent="0.2">
      <c r="A17" s="21"/>
      <c r="B17" s="22" t="s">
        <v>62</v>
      </c>
      <c r="C17" s="65" t="s">
        <v>63</v>
      </c>
      <c r="D17" s="65"/>
      <c r="E17" s="65"/>
      <c r="F17" s="65"/>
      <c r="G17" s="65"/>
      <c r="H17" s="65"/>
      <c r="I17" s="65" t="s">
        <v>64</v>
      </c>
      <c r="J17" s="65"/>
      <c r="K17" s="65"/>
      <c r="L17" s="65" t="s">
        <v>65</v>
      </c>
      <c r="M17" s="65"/>
      <c r="N17" s="65"/>
      <c r="O17" s="65"/>
      <c r="P17" s="23" t="s">
        <v>53</v>
      </c>
      <c r="Q17" s="23" t="s">
        <v>61</v>
      </c>
      <c r="R17" s="23">
        <v>80</v>
      </c>
      <c r="S17" s="23">
        <v>80</v>
      </c>
      <c r="T17" s="23">
        <v>91.9</v>
      </c>
      <c r="U17" s="44">
        <f>114.9</f>
        <v>114.9</v>
      </c>
    </row>
    <row r="18" spans="1:21" ht="75" customHeight="1" x14ac:dyDescent="0.2">
      <c r="A18" s="21"/>
      <c r="B18" s="24" t="s">
        <v>43</v>
      </c>
      <c r="C18" s="57" t="s">
        <v>43</v>
      </c>
      <c r="D18" s="57"/>
      <c r="E18" s="57"/>
      <c r="F18" s="57"/>
      <c r="G18" s="57"/>
      <c r="H18" s="57"/>
      <c r="I18" s="57" t="s">
        <v>66</v>
      </c>
      <c r="J18" s="57"/>
      <c r="K18" s="57"/>
      <c r="L18" s="57" t="s">
        <v>67</v>
      </c>
      <c r="M18" s="57"/>
      <c r="N18" s="57"/>
      <c r="O18" s="57"/>
      <c r="P18" s="25" t="s">
        <v>68</v>
      </c>
      <c r="Q18" s="25" t="s">
        <v>69</v>
      </c>
      <c r="R18" s="25">
        <v>5</v>
      </c>
      <c r="S18" s="25">
        <v>5</v>
      </c>
      <c r="T18" s="25">
        <v>7.6</v>
      </c>
      <c r="U18" s="26">
        <f>152</f>
        <v>152</v>
      </c>
    </row>
    <row r="19" spans="1:21" ht="139.5" customHeight="1" x14ac:dyDescent="0.2">
      <c r="A19" s="21"/>
      <c r="B19" s="24" t="s">
        <v>43</v>
      </c>
      <c r="C19" s="57" t="s">
        <v>70</v>
      </c>
      <c r="D19" s="57"/>
      <c r="E19" s="57"/>
      <c r="F19" s="57"/>
      <c r="G19" s="57"/>
      <c r="H19" s="57"/>
      <c r="I19" s="57" t="s">
        <v>71</v>
      </c>
      <c r="J19" s="57"/>
      <c r="K19" s="57"/>
      <c r="L19" s="57" t="s">
        <v>72</v>
      </c>
      <c r="M19" s="57"/>
      <c r="N19" s="57"/>
      <c r="O19" s="57"/>
      <c r="P19" s="25" t="s">
        <v>53</v>
      </c>
      <c r="Q19" s="25" t="s">
        <v>69</v>
      </c>
      <c r="R19" s="25">
        <v>90</v>
      </c>
      <c r="S19" s="25">
        <v>90</v>
      </c>
      <c r="T19" s="25">
        <v>105.3</v>
      </c>
      <c r="U19" s="26">
        <f>117</f>
        <v>117</v>
      </c>
    </row>
    <row r="20" spans="1:21" ht="75" customHeight="1" x14ac:dyDescent="0.2">
      <c r="A20" s="21"/>
      <c r="B20" s="24" t="s">
        <v>43</v>
      </c>
      <c r="C20" s="57" t="s">
        <v>73</v>
      </c>
      <c r="D20" s="57"/>
      <c r="E20" s="57"/>
      <c r="F20" s="57"/>
      <c r="G20" s="57"/>
      <c r="H20" s="57"/>
      <c r="I20" s="57" t="s">
        <v>74</v>
      </c>
      <c r="J20" s="57"/>
      <c r="K20" s="57"/>
      <c r="L20" s="57" t="s">
        <v>75</v>
      </c>
      <c r="M20" s="57"/>
      <c r="N20" s="57"/>
      <c r="O20" s="57"/>
      <c r="P20" s="25" t="s">
        <v>53</v>
      </c>
      <c r="Q20" s="25" t="s">
        <v>69</v>
      </c>
      <c r="R20" s="25">
        <v>90</v>
      </c>
      <c r="S20" s="25">
        <v>90</v>
      </c>
      <c r="T20" s="25">
        <v>98.5</v>
      </c>
      <c r="U20" s="26">
        <f>109.4</f>
        <v>109.4</v>
      </c>
    </row>
    <row r="21" spans="1:21" ht="75" customHeight="1" x14ac:dyDescent="0.2">
      <c r="A21" s="21"/>
      <c r="B21" s="24" t="s">
        <v>43</v>
      </c>
      <c r="C21" s="57" t="s">
        <v>43</v>
      </c>
      <c r="D21" s="57"/>
      <c r="E21" s="57"/>
      <c r="F21" s="57"/>
      <c r="G21" s="57"/>
      <c r="H21" s="57"/>
      <c r="I21" s="57" t="s">
        <v>76</v>
      </c>
      <c r="J21" s="57"/>
      <c r="K21" s="57"/>
      <c r="L21" s="57" t="s">
        <v>77</v>
      </c>
      <c r="M21" s="57"/>
      <c r="N21" s="57"/>
      <c r="O21" s="57"/>
      <c r="P21" s="25" t="s">
        <v>53</v>
      </c>
      <c r="Q21" s="25" t="s">
        <v>69</v>
      </c>
      <c r="R21" s="25">
        <v>90</v>
      </c>
      <c r="S21" s="25">
        <v>90</v>
      </c>
      <c r="T21" s="25">
        <v>109.5</v>
      </c>
      <c r="U21" s="26">
        <f>121.7</f>
        <v>121.7</v>
      </c>
    </row>
    <row r="22" spans="1:21" ht="75" customHeight="1" x14ac:dyDescent="0.2">
      <c r="A22" s="21"/>
      <c r="B22" s="24" t="s">
        <v>43</v>
      </c>
      <c r="C22" s="57" t="s">
        <v>78</v>
      </c>
      <c r="D22" s="57"/>
      <c r="E22" s="57"/>
      <c r="F22" s="57"/>
      <c r="G22" s="57"/>
      <c r="H22" s="57"/>
      <c r="I22" s="57" t="s">
        <v>79</v>
      </c>
      <c r="J22" s="57"/>
      <c r="K22" s="57"/>
      <c r="L22" s="57" t="s">
        <v>80</v>
      </c>
      <c r="M22" s="57"/>
      <c r="N22" s="57"/>
      <c r="O22" s="57"/>
      <c r="P22" s="25" t="s">
        <v>53</v>
      </c>
      <c r="Q22" s="25" t="s">
        <v>69</v>
      </c>
      <c r="R22" s="25">
        <v>80</v>
      </c>
      <c r="S22" s="25">
        <v>80</v>
      </c>
      <c r="T22" s="25">
        <v>76.8</v>
      </c>
      <c r="U22" s="26">
        <f>96</f>
        <v>96</v>
      </c>
    </row>
    <row r="23" spans="1:21" ht="75" customHeight="1" x14ac:dyDescent="0.2">
      <c r="A23" s="21"/>
      <c r="B23" s="24" t="s">
        <v>43</v>
      </c>
      <c r="C23" s="57" t="s">
        <v>81</v>
      </c>
      <c r="D23" s="57"/>
      <c r="E23" s="57"/>
      <c r="F23" s="57"/>
      <c r="G23" s="57"/>
      <c r="H23" s="57"/>
      <c r="I23" s="57" t="s">
        <v>82</v>
      </c>
      <c r="J23" s="57"/>
      <c r="K23" s="57"/>
      <c r="L23" s="57" t="s">
        <v>83</v>
      </c>
      <c r="M23" s="57"/>
      <c r="N23" s="57"/>
      <c r="O23" s="57"/>
      <c r="P23" s="25" t="s">
        <v>53</v>
      </c>
      <c r="Q23" s="25" t="s">
        <v>84</v>
      </c>
      <c r="R23" s="25">
        <v>96</v>
      </c>
      <c r="S23" s="25">
        <v>96.2</v>
      </c>
      <c r="T23" s="25">
        <v>108.6</v>
      </c>
      <c r="U23" s="26">
        <f>112.9</f>
        <v>112.9</v>
      </c>
    </row>
    <row r="24" spans="1:21" ht="111" customHeight="1" x14ac:dyDescent="0.2">
      <c r="A24" s="21"/>
      <c r="B24" s="24" t="s">
        <v>43</v>
      </c>
      <c r="C24" s="57" t="s">
        <v>85</v>
      </c>
      <c r="D24" s="57"/>
      <c r="E24" s="57"/>
      <c r="F24" s="57"/>
      <c r="G24" s="57"/>
      <c r="H24" s="57"/>
      <c r="I24" s="57" t="s">
        <v>86</v>
      </c>
      <c r="J24" s="57"/>
      <c r="K24" s="57"/>
      <c r="L24" s="57" t="s">
        <v>87</v>
      </c>
      <c r="M24" s="57"/>
      <c r="N24" s="57"/>
      <c r="O24" s="57"/>
      <c r="P24" s="25" t="s">
        <v>53</v>
      </c>
      <c r="Q24" s="25" t="s">
        <v>88</v>
      </c>
      <c r="R24" s="25">
        <v>76</v>
      </c>
      <c r="S24" s="25">
        <v>76</v>
      </c>
      <c r="T24" s="25">
        <v>87.5</v>
      </c>
      <c r="U24" s="26">
        <f>115.1</f>
        <v>115.1</v>
      </c>
    </row>
    <row r="25" spans="1:21" ht="111.75" customHeight="1" x14ac:dyDescent="0.2">
      <c r="A25" s="21"/>
      <c r="B25" s="24" t="s">
        <v>43</v>
      </c>
      <c r="C25" s="57" t="s">
        <v>89</v>
      </c>
      <c r="D25" s="57"/>
      <c r="E25" s="57"/>
      <c r="F25" s="57"/>
      <c r="G25" s="57"/>
      <c r="H25" s="57"/>
      <c r="I25" s="57" t="s">
        <v>90</v>
      </c>
      <c r="J25" s="57"/>
      <c r="K25" s="57"/>
      <c r="L25" s="57" t="s">
        <v>91</v>
      </c>
      <c r="M25" s="57"/>
      <c r="N25" s="57"/>
      <c r="O25" s="57"/>
      <c r="P25" s="25" t="s">
        <v>53</v>
      </c>
      <c r="Q25" s="25" t="s">
        <v>84</v>
      </c>
      <c r="R25" s="25">
        <v>85</v>
      </c>
      <c r="S25" s="25">
        <v>85</v>
      </c>
      <c r="T25" s="25">
        <v>98.3</v>
      </c>
      <c r="U25" s="26">
        <f>115.6</f>
        <v>115.6</v>
      </c>
    </row>
    <row r="26" spans="1:21" ht="75" customHeight="1" x14ac:dyDescent="0.2">
      <c r="A26" s="21"/>
      <c r="B26" s="24" t="s">
        <v>43</v>
      </c>
      <c r="C26" s="57" t="s">
        <v>92</v>
      </c>
      <c r="D26" s="57"/>
      <c r="E26" s="57"/>
      <c r="F26" s="57"/>
      <c r="G26" s="57"/>
      <c r="H26" s="57"/>
      <c r="I26" s="57" t="s">
        <v>93</v>
      </c>
      <c r="J26" s="57"/>
      <c r="K26" s="57"/>
      <c r="L26" s="57" t="s">
        <v>94</v>
      </c>
      <c r="M26" s="57"/>
      <c r="N26" s="57"/>
      <c r="O26" s="57"/>
      <c r="P26" s="25" t="s">
        <v>53</v>
      </c>
      <c r="Q26" s="25" t="s">
        <v>84</v>
      </c>
      <c r="R26" s="25">
        <v>91</v>
      </c>
      <c r="S26" s="25">
        <v>92.2</v>
      </c>
      <c r="T26" s="25">
        <v>95.6</v>
      </c>
      <c r="U26" s="26">
        <f>103.6</f>
        <v>103.6</v>
      </c>
    </row>
    <row r="27" spans="1:21" ht="105" customHeight="1" x14ac:dyDescent="0.2">
      <c r="A27" s="21"/>
      <c r="B27" s="24" t="s">
        <v>43</v>
      </c>
      <c r="C27" s="57" t="s">
        <v>95</v>
      </c>
      <c r="D27" s="57"/>
      <c r="E27" s="57"/>
      <c r="F27" s="57"/>
      <c r="G27" s="57"/>
      <c r="H27" s="57"/>
      <c r="I27" s="57" t="s">
        <v>96</v>
      </c>
      <c r="J27" s="57"/>
      <c r="K27" s="57"/>
      <c r="L27" s="57" t="s">
        <v>97</v>
      </c>
      <c r="M27" s="57"/>
      <c r="N27" s="57"/>
      <c r="O27" s="57"/>
      <c r="P27" s="25" t="s">
        <v>53</v>
      </c>
      <c r="Q27" s="25" t="s">
        <v>84</v>
      </c>
      <c r="R27" s="25">
        <v>89</v>
      </c>
      <c r="S27" s="25">
        <v>90.7</v>
      </c>
      <c r="T27" s="25">
        <v>94.8</v>
      </c>
      <c r="U27" s="26">
        <f>104.5</f>
        <v>104.5</v>
      </c>
    </row>
    <row r="28" spans="1:21" ht="75" customHeight="1" x14ac:dyDescent="0.2">
      <c r="A28" s="21"/>
      <c r="B28" s="24" t="s">
        <v>43</v>
      </c>
      <c r="C28" s="57" t="s">
        <v>98</v>
      </c>
      <c r="D28" s="57"/>
      <c r="E28" s="57"/>
      <c r="F28" s="57"/>
      <c r="G28" s="57"/>
      <c r="H28" s="57"/>
      <c r="I28" s="57" t="s">
        <v>99</v>
      </c>
      <c r="J28" s="57"/>
      <c r="K28" s="57"/>
      <c r="L28" s="57" t="s">
        <v>100</v>
      </c>
      <c r="M28" s="57"/>
      <c r="N28" s="57"/>
      <c r="O28" s="57"/>
      <c r="P28" s="25" t="s">
        <v>53</v>
      </c>
      <c r="Q28" s="25" t="s">
        <v>84</v>
      </c>
      <c r="R28" s="25">
        <v>91</v>
      </c>
      <c r="S28" s="25">
        <v>92.1</v>
      </c>
      <c r="T28" s="25">
        <v>95.6</v>
      </c>
      <c r="U28" s="26">
        <f>103.9</f>
        <v>103.9</v>
      </c>
    </row>
    <row r="29" spans="1:21" ht="75" customHeight="1" x14ac:dyDescent="0.2">
      <c r="A29" s="21"/>
      <c r="B29" s="24" t="s">
        <v>43</v>
      </c>
      <c r="C29" s="57" t="s">
        <v>101</v>
      </c>
      <c r="D29" s="57"/>
      <c r="E29" s="57"/>
      <c r="F29" s="57"/>
      <c r="G29" s="57"/>
      <c r="H29" s="57"/>
      <c r="I29" s="57" t="s">
        <v>102</v>
      </c>
      <c r="J29" s="57"/>
      <c r="K29" s="57"/>
      <c r="L29" s="57" t="s">
        <v>103</v>
      </c>
      <c r="M29" s="57"/>
      <c r="N29" s="57"/>
      <c r="O29" s="57"/>
      <c r="P29" s="25" t="s">
        <v>53</v>
      </c>
      <c r="Q29" s="25" t="s">
        <v>84</v>
      </c>
      <c r="R29" s="25">
        <v>89</v>
      </c>
      <c r="S29" s="25">
        <v>90.6</v>
      </c>
      <c r="T29" s="25">
        <v>93.8</v>
      </c>
      <c r="U29" s="26">
        <f>103.5</f>
        <v>103.5</v>
      </c>
    </row>
    <row r="30" spans="1:21" ht="75" customHeight="1" x14ac:dyDescent="0.2">
      <c r="A30" s="21"/>
      <c r="B30" s="24" t="s">
        <v>43</v>
      </c>
      <c r="C30" s="57" t="s">
        <v>104</v>
      </c>
      <c r="D30" s="57"/>
      <c r="E30" s="57"/>
      <c r="F30" s="57"/>
      <c r="G30" s="57"/>
      <c r="H30" s="57"/>
      <c r="I30" s="57" t="s">
        <v>105</v>
      </c>
      <c r="J30" s="57"/>
      <c r="K30" s="57"/>
      <c r="L30" s="57" t="s">
        <v>106</v>
      </c>
      <c r="M30" s="57"/>
      <c r="N30" s="57"/>
      <c r="O30" s="57"/>
      <c r="P30" s="25" t="s">
        <v>68</v>
      </c>
      <c r="Q30" s="25" t="s">
        <v>84</v>
      </c>
      <c r="R30" s="25">
        <v>13</v>
      </c>
      <c r="S30" s="25">
        <v>13</v>
      </c>
      <c r="T30" s="25">
        <v>15.7</v>
      </c>
      <c r="U30" s="26">
        <f>120.9</f>
        <v>120.9</v>
      </c>
    </row>
    <row r="31" spans="1:21" ht="75" customHeight="1" x14ac:dyDescent="0.2">
      <c r="A31" s="21"/>
      <c r="B31" s="24" t="s">
        <v>43</v>
      </c>
      <c r="C31" s="57" t="s">
        <v>107</v>
      </c>
      <c r="D31" s="57"/>
      <c r="E31" s="57"/>
      <c r="F31" s="57"/>
      <c r="G31" s="57"/>
      <c r="H31" s="57"/>
      <c r="I31" s="57" t="s">
        <v>108</v>
      </c>
      <c r="J31" s="57"/>
      <c r="K31" s="57"/>
      <c r="L31" s="57" t="s">
        <v>109</v>
      </c>
      <c r="M31" s="57"/>
      <c r="N31" s="57"/>
      <c r="O31" s="57"/>
      <c r="P31" s="25" t="s">
        <v>53</v>
      </c>
      <c r="Q31" s="25" t="s">
        <v>69</v>
      </c>
      <c r="R31" s="25">
        <v>95</v>
      </c>
      <c r="S31" s="25">
        <v>95</v>
      </c>
      <c r="T31" s="25">
        <v>96.2</v>
      </c>
      <c r="U31" s="26">
        <f>101.3</f>
        <v>101.3</v>
      </c>
    </row>
    <row r="32" spans="1:21" ht="120" customHeight="1" thickBot="1" x14ac:dyDescent="0.25">
      <c r="A32" s="21"/>
      <c r="B32" s="24" t="s">
        <v>43</v>
      </c>
      <c r="C32" s="57" t="s">
        <v>110</v>
      </c>
      <c r="D32" s="57"/>
      <c r="E32" s="57"/>
      <c r="F32" s="57"/>
      <c r="G32" s="57"/>
      <c r="H32" s="57"/>
      <c r="I32" s="57" t="s">
        <v>111</v>
      </c>
      <c r="J32" s="57"/>
      <c r="K32" s="57"/>
      <c r="L32" s="57" t="s">
        <v>112</v>
      </c>
      <c r="M32" s="57"/>
      <c r="N32" s="57"/>
      <c r="O32" s="57"/>
      <c r="P32" s="25" t="s">
        <v>53</v>
      </c>
      <c r="Q32" s="25" t="s">
        <v>61</v>
      </c>
      <c r="R32" s="25">
        <v>95</v>
      </c>
      <c r="S32" s="25">
        <v>95</v>
      </c>
      <c r="T32" s="25">
        <v>91.6</v>
      </c>
      <c r="U32" s="26">
        <f>96.4</f>
        <v>96.4</v>
      </c>
    </row>
    <row r="33" spans="2:22" ht="14.25" customHeight="1" thickTop="1" thickBot="1" x14ac:dyDescent="0.25">
      <c r="B33" s="4" t="s">
        <v>113</v>
      </c>
      <c r="C33" s="5"/>
      <c r="D33" s="5"/>
      <c r="E33" s="5"/>
      <c r="F33" s="5"/>
      <c r="G33" s="5"/>
      <c r="H33" s="6"/>
      <c r="I33" s="6"/>
      <c r="J33" s="6"/>
      <c r="K33" s="6"/>
      <c r="L33" s="6"/>
      <c r="M33" s="6"/>
      <c r="N33" s="6"/>
      <c r="O33" s="6"/>
      <c r="P33" s="6"/>
      <c r="Q33" s="6"/>
      <c r="R33" s="6"/>
      <c r="S33" s="6"/>
      <c r="T33" s="6"/>
      <c r="U33" s="7"/>
      <c r="V33" s="27"/>
    </row>
    <row r="34" spans="2:22" ht="26.25" customHeight="1" thickTop="1" x14ac:dyDescent="0.2">
      <c r="B34" s="28"/>
      <c r="C34" s="29"/>
      <c r="D34" s="29"/>
      <c r="E34" s="29"/>
      <c r="F34" s="29"/>
      <c r="G34" s="29"/>
      <c r="H34" s="30"/>
      <c r="I34" s="30"/>
      <c r="J34" s="30"/>
      <c r="K34" s="30"/>
      <c r="L34" s="30"/>
      <c r="M34" s="30"/>
      <c r="N34" s="30"/>
      <c r="O34" s="30"/>
      <c r="P34" s="30"/>
      <c r="Q34" s="30"/>
      <c r="R34" s="31"/>
      <c r="S34" s="32" t="s">
        <v>32</v>
      </c>
      <c r="T34" s="32" t="s">
        <v>114</v>
      </c>
      <c r="U34" s="18" t="s">
        <v>115</v>
      </c>
    </row>
    <row r="35" spans="2:22" ht="26.25" customHeight="1" thickBot="1" x14ac:dyDescent="0.25">
      <c r="B35" s="33"/>
      <c r="C35" s="34"/>
      <c r="D35" s="34"/>
      <c r="E35" s="34"/>
      <c r="F35" s="34"/>
      <c r="G35" s="34"/>
      <c r="H35" s="35"/>
      <c r="I35" s="35"/>
      <c r="J35" s="35"/>
      <c r="K35" s="35"/>
      <c r="L35" s="35"/>
      <c r="M35" s="35"/>
      <c r="N35" s="35"/>
      <c r="O35" s="35"/>
      <c r="P35" s="35"/>
      <c r="Q35" s="35"/>
      <c r="R35" s="35"/>
      <c r="S35" s="36" t="s">
        <v>116</v>
      </c>
      <c r="T35" s="37" t="s">
        <v>116</v>
      </c>
      <c r="U35" s="37" t="s">
        <v>117</v>
      </c>
    </row>
    <row r="36" spans="2:22" ht="13.5" customHeight="1" thickBot="1" x14ac:dyDescent="0.25">
      <c r="B36" s="58" t="s">
        <v>118</v>
      </c>
      <c r="C36" s="59"/>
      <c r="D36" s="59"/>
      <c r="E36" s="38"/>
      <c r="F36" s="38"/>
      <c r="G36" s="38"/>
      <c r="H36" s="39"/>
      <c r="I36" s="39"/>
      <c r="J36" s="39"/>
      <c r="K36" s="39"/>
      <c r="L36" s="39"/>
      <c r="M36" s="39"/>
      <c r="N36" s="39"/>
      <c r="O36" s="39"/>
      <c r="P36" s="40"/>
      <c r="Q36" s="40"/>
      <c r="R36" s="40"/>
      <c r="S36" s="45">
        <v>8800</v>
      </c>
      <c r="T36" s="45">
        <v>8800</v>
      </c>
      <c r="U36" s="46">
        <f>+IF(ISERR(T36/S36*100),"N/A",ROUND(T36/S36*100,1))</f>
        <v>100</v>
      </c>
    </row>
    <row r="37" spans="2:22" ht="13.5" customHeight="1" thickBot="1" x14ac:dyDescent="0.25">
      <c r="B37" s="60" t="s">
        <v>119</v>
      </c>
      <c r="C37" s="61"/>
      <c r="D37" s="61"/>
      <c r="E37" s="41"/>
      <c r="F37" s="41"/>
      <c r="G37" s="41"/>
      <c r="H37" s="42"/>
      <c r="I37" s="42"/>
      <c r="J37" s="42"/>
      <c r="K37" s="42"/>
      <c r="L37" s="42"/>
      <c r="M37" s="42"/>
      <c r="N37" s="42"/>
      <c r="O37" s="42"/>
      <c r="P37" s="43"/>
      <c r="Q37" s="43"/>
      <c r="R37" s="43"/>
      <c r="S37" s="45">
        <v>8800</v>
      </c>
      <c r="T37" s="45">
        <v>8800</v>
      </c>
      <c r="U37" s="46">
        <f>+IF(ISERR(T37/S37*100),"N/A",ROUND(T37/S37*100,1))</f>
        <v>100</v>
      </c>
    </row>
    <row r="38" spans="2:22" ht="14.85" customHeight="1" thickTop="1" thickBot="1" x14ac:dyDescent="0.25">
      <c r="B38" s="4" t="s">
        <v>120</v>
      </c>
      <c r="C38" s="5"/>
      <c r="D38" s="5"/>
      <c r="E38" s="5"/>
      <c r="F38" s="5"/>
      <c r="G38" s="5"/>
      <c r="H38" s="6"/>
      <c r="I38" s="6"/>
      <c r="J38" s="6"/>
      <c r="K38" s="6"/>
      <c r="L38" s="6"/>
      <c r="M38" s="6"/>
      <c r="N38" s="6"/>
      <c r="O38" s="6"/>
      <c r="P38" s="6"/>
      <c r="Q38" s="6"/>
      <c r="R38" s="6"/>
      <c r="S38" s="6"/>
      <c r="T38" s="6"/>
      <c r="U38" s="7"/>
    </row>
    <row r="39" spans="2:22" ht="44.25" customHeight="1" thickTop="1" x14ac:dyDescent="0.2">
      <c r="B39" s="62" t="s">
        <v>121</v>
      </c>
      <c r="C39" s="63"/>
      <c r="D39" s="63"/>
      <c r="E39" s="63"/>
      <c r="F39" s="63"/>
      <c r="G39" s="63"/>
      <c r="H39" s="63"/>
      <c r="I39" s="63"/>
      <c r="J39" s="63"/>
      <c r="K39" s="63"/>
      <c r="L39" s="63"/>
      <c r="M39" s="63"/>
      <c r="N39" s="63"/>
      <c r="O39" s="63"/>
      <c r="P39" s="63"/>
      <c r="Q39" s="63"/>
      <c r="R39" s="63"/>
      <c r="S39" s="63"/>
      <c r="T39" s="63"/>
      <c r="U39" s="64"/>
    </row>
    <row r="40" spans="2:22" ht="205.5" customHeight="1" x14ac:dyDescent="0.2">
      <c r="B40" s="51" t="s">
        <v>122</v>
      </c>
      <c r="C40" s="52"/>
      <c r="D40" s="52"/>
      <c r="E40" s="52"/>
      <c r="F40" s="52"/>
      <c r="G40" s="52"/>
      <c r="H40" s="52"/>
      <c r="I40" s="52"/>
      <c r="J40" s="52"/>
      <c r="K40" s="52"/>
      <c r="L40" s="52"/>
      <c r="M40" s="52"/>
      <c r="N40" s="52"/>
      <c r="O40" s="52"/>
      <c r="P40" s="52"/>
      <c r="Q40" s="52"/>
      <c r="R40" s="52"/>
      <c r="S40" s="52"/>
      <c r="T40" s="52"/>
      <c r="U40" s="53"/>
    </row>
    <row r="41" spans="2:22" ht="181.35" customHeight="1" x14ac:dyDescent="0.2">
      <c r="B41" s="51" t="s">
        <v>123</v>
      </c>
      <c r="C41" s="52"/>
      <c r="D41" s="52"/>
      <c r="E41" s="52"/>
      <c r="F41" s="52"/>
      <c r="G41" s="52"/>
      <c r="H41" s="52"/>
      <c r="I41" s="52"/>
      <c r="J41" s="52"/>
      <c r="K41" s="52"/>
      <c r="L41" s="52"/>
      <c r="M41" s="52"/>
      <c r="N41" s="52"/>
      <c r="O41" s="52"/>
      <c r="P41" s="52"/>
      <c r="Q41" s="52"/>
      <c r="R41" s="52"/>
      <c r="S41" s="52"/>
      <c r="T41" s="52"/>
      <c r="U41" s="53"/>
    </row>
    <row r="42" spans="2:22" ht="126" customHeight="1" x14ac:dyDescent="0.2">
      <c r="B42" s="51" t="s">
        <v>124</v>
      </c>
      <c r="C42" s="52"/>
      <c r="D42" s="52"/>
      <c r="E42" s="52"/>
      <c r="F42" s="52"/>
      <c r="G42" s="52"/>
      <c r="H42" s="52"/>
      <c r="I42" s="52"/>
      <c r="J42" s="52"/>
      <c r="K42" s="52"/>
      <c r="L42" s="52"/>
      <c r="M42" s="52"/>
      <c r="N42" s="52"/>
      <c r="O42" s="52"/>
      <c r="P42" s="52"/>
      <c r="Q42" s="52"/>
      <c r="R42" s="52"/>
      <c r="S42" s="52"/>
      <c r="T42" s="52"/>
      <c r="U42" s="53"/>
    </row>
    <row r="43" spans="2:22" ht="179.1" customHeight="1" x14ac:dyDescent="0.2">
      <c r="B43" s="51" t="s">
        <v>125</v>
      </c>
      <c r="C43" s="52"/>
      <c r="D43" s="52"/>
      <c r="E43" s="52"/>
      <c r="F43" s="52"/>
      <c r="G43" s="52"/>
      <c r="H43" s="52"/>
      <c r="I43" s="52"/>
      <c r="J43" s="52"/>
      <c r="K43" s="52"/>
      <c r="L43" s="52"/>
      <c r="M43" s="52"/>
      <c r="N43" s="52"/>
      <c r="O43" s="52"/>
      <c r="P43" s="52"/>
      <c r="Q43" s="52"/>
      <c r="R43" s="52"/>
      <c r="S43" s="52"/>
      <c r="T43" s="52"/>
      <c r="U43" s="53"/>
    </row>
    <row r="44" spans="2:22" ht="103.5" customHeight="1" x14ac:dyDescent="0.2">
      <c r="B44" s="51" t="s">
        <v>126</v>
      </c>
      <c r="C44" s="52"/>
      <c r="D44" s="52"/>
      <c r="E44" s="52"/>
      <c r="F44" s="52"/>
      <c r="G44" s="52"/>
      <c r="H44" s="52"/>
      <c r="I44" s="52"/>
      <c r="J44" s="52"/>
      <c r="K44" s="52"/>
      <c r="L44" s="52"/>
      <c r="M44" s="52"/>
      <c r="N44" s="52"/>
      <c r="O44" s="52"/>
      <c r="P44" s="52"/>
      <c r="Q44" s="52"/>
      <c r="R44" s="52"/>
      <c r="S44" s="52"/>
      <c r="T44" s="52"/>
      <c r="U44" s="53"/>
    </row>
    <row r="45" spans="2:22" ht="96.75" customHeight="1" x14ac:dyDescent="0.2">
      <c r="B45" s="51" t="s">
        <v>127</v>
      </c>
      <c r="C45" s="52"/>
      <c r="D45" s="52"/>
      <c r="E45" s="52"/>
      <c r="F45" s="52"/>
      <c r="G45" s="52"/>
      <c r="H45" s="52"/>
      <c r="I45" s="52"/>
      <c r="J45" s="52"/>
      <c r="K45" s="52"/>
      <c r="L45" s="52"/>
      <c r="M45" s="52"/>
      <c r="N45" s="52"/>
      <c r="O45" s="52"/>
      <c r="P45" s="52"/>
      <c r="Q45" s="52"/>
      <c r="R45" s="52"/>
      <c r="S45" s="52"/>
      <c r="T45" s="52"/>
      <c r="U45" s="53"/>
    </row>
    <row r="46" spans="2:22" ht="103.5" customHeight="1" x14ac:dyDescent="0.2">
      <c r="B46" s="51" t="s">
        <v>128</v>
      </c>
      <c r="C46" s="52"/>
      <c r="D46" s="52"/>
      <c r="E46" s="52"/>
      <c r="F46" s="52"/>
      <c r="G46" s="52"/>
      <c r="H46" s="52"/>
      <c r="I46" s="52"/>
      <c r="J46" s="52"/>
      <c r="K46" s="52"/>
      <c r="L46" s="52"/>
      <c r="M46" s="52"/>
      <c r="N46" s="52"/>
      <c r="O46" s="52"/>
      <c r="P46" s="52"/>
      <c r="Q46" s="52"/>
      <c r="R46" s="52"/>
      <c r="S46" s="52"/>
      <c r="T46" s="52"/>
      <c r="U46" s="53"/>
    </row>
    <row r="47" spans="2:22" ht="117" customHeight="1" x14ac:dyDescent="0.2">
      <c r="B47" s="51" t="s">
        <v>129</v>
      </c>
      <c r="C47" s="52"/>
      <c r="D47" s="52"/>
      <c r="E47" s="52"/>
      <c r="F47" s="52"/>
      <c r="G47" s="52"/>
      <c r="H47" s="52"/>
      <c r="I47" s="52"/>
      <c r="J47" s="52"/>
      <c r="K47" s="52"/>
      <c r="L47" s="52"/>
      <c r="M47" s="52"/>
      <c r="N47" s="52"/>
      <c r="O47" s="52"/>
      <c r="P47" s="52"/>
      <c r="Q47" s="52"/>
      <c r="R47" s="52"/>
      <c r="S47" s="52"/>
      <c r="T47" s="52"/>
      <c r="U47" s="53"/>
    </row>
    <row r="48" spans="2:22" ht="89.25" customHeight="1" x14ac:dyDescent="0.2">
      <c r="B48" s="51" t="s">
        <v>130</v>
      </c>
      <c r="C48" s="52"/>
      <c r="D48" s="52"/>
      <c r="E48" s="52"/>
      <c r="F48" s="52"/>
      <c r="G48" s="52"/>
      <c r="H48" s="52"/>
      <c r="I48" s="52"/>
      <c r="J48" s="52"/>
      <c r="K48" s="52"/>
      <c r="L48" s="52"/>
      <c r="M48" s="52"/>
      <c r="N48" s="52"/>
      <c r="O48" s="52"/>
      <c r="P48" s="52"/>
      <c r="Q48" s="52"/>
      <c r="R48" s="52"/>
      <c r="S48" s="52"/>
      <c r="T48" s="52"/>
      <c r="U48" s="53"/>
    </row>
    <row r="49" spans="2:21" ht="110.25" customHeight="1" x14ac:dyDescent="0.2">
      <c r="B49" s="51" t="s">
        <v>131</v>
      </c>
      <c r="C49" s="52"/>
      <c r="D49" s="52"/>
      <c r="E49" s="52"/>
      <c r="F49" s="52"/>
      <c r="G49" s="52"/>
      <c r="H49" s="52"/>
      <c r="I49" s="52"/>
      <c r="J49" s="52"/>
      <c r="K49" s="52"/>
      <c r="L49" s="52"/>
      <c r="M49" s="52"/>
      <c r="N49" s="52"/>
      <c r="O49" s="52"/>
      <c r="P49" s="52"/>
      <c r="Q49" s="52"/>
      <c r="R49" s="52"/>
      <c r="S49" s="52"/>
      <c r="T49" s="52"/>
      <c r="U49" s="53"/>
    </row>
    <row r="50" spans="2:21" ht="113.25" customHeight="1" x14ac:dyDescent="0.2">
      <c r="B50" s="51" t="s">
        <v>132</v>
      </c>
      <c r="C50" s="52"/>
      <c r="D50" s="52"/>
      <c r="E50" s="52"/>
      <c r="F50" s="52"/>
      <c r="G50" s="52"/>
      <c r="H50" s="52"/>
      <c r="I50" s="52"/>
      <c r="J50" s="52"/>
      <c r="K50" s="52"/>
      <c r="L50" s="52"/>
      <c r="M50" s="52"/>
      <c r="N50" s="52"/>
      <c r="O50" s="52"/>
      <c r="P50" s="52"/>
      <c r="Q50" s="52"/>
      <c r="R50" s="52"/>
      <c r="S50" s="52"/>
      <c r="T50" s="52"/>
      <c r="U50" s="53"/>
    </row>
    <row r="51" spans="2:21" ht="83.25" customHeight="1" x14ac:dyDescent="0.2">
      <c r="B51" s="51" t="s">
        <v>133</v>
      </c>
      <c r="C51" s="52"/>
      <c r="D51" s="52"/>
      <c r="E51" s="52"/>
      <c r="F51" s="52"/>
      <c r="G51" s="52"/>
      <c r="H51" s="52"/>
      <c r="I51" s="52"/>
      <c r="J51" s="52"/>
      <c r="K51" s="52"/>
      <c r="L51" s="52"/>
      <c r="M51" s="52"/>
      <c r="N51" s="52"/>
      <c r="O51" s="52"/>
      <c r="P51" s="52"/>
      <c r="Q51" s="52"/>
      <c r="R51" s="52"/>
      <c r="S51" s="52"/>
      <c r="T51" s="52"/>
      <c r="U51" s="53"/>
    </row>
    <row r="52" spans="2:21" ht="108" customHeight="1" x14ac:dyDescent="0.2">
      <c r="B52" s="51" t="s">
        <v>134</v>
      </c>
      <c r="C52" s="52"/>
      <c r="D52" s="52"/>
      <c r="E52" s="52"/>
      <c r="F52" s="52"/>
      <c r="G52" s="52"/>
      <c r="H52" s="52"/>
      <c r="I52" s="52"/>
      <c r="J52" s="52"/>
      <c r="K52" s="52"/>
      <c r="L52" s="52"/>
      <c r="M52" s="52"/>
      <c r="N52" s="52"/>
      <c r="O52" s="52"/>
      <c r="P52" s="52"/>
      <c r="Q52" s="52"/>
      <c r="R52" s="52"/>
      <c r="S52" s="52"/>
      <c r="T52" s="52"/>
      <c r="U52" s="53"/>
    </row>
    <row r="53" spans="2:21" ht="189.2" customHeight="1" x14ac:dyDescent="0.2">
      <c r="B53" s="51" t="s">
        <v>135</v>
      </c>
      <c r="C53" s="52"/>
      <c r="D53" s="52"/>
      <c r="E53" s="52"/>
      <c r="F53" s="52"/>
      <c r="G53" s="52"/>
      <c r="H53" s="52"/>
      <c r="I53" s="52"/>
      <c r="J53" s="52"/>
      <c r="K53" s="52"/>
      <c r="L53" s="52"/>
      <c r="M53" s="52"/>
      <c r="N53" s="52"/>
      <c r="O53" s="52"/>
      <c r="P53" s="52"/>
      <c r="Q53" s="52"/>
      <c r="R53" s="52"/>
      <c r="S53" s="52"/>
      <c r="T53" s="52"/>
      <c r="U53" s="53"/>
    </row>
    <row r="54" spans="2:21" ht="99.6" customHeight="1" x14ac:dyDescent="0.2">
      <c r="B54" s="51" t="s">
        <v>136</v>
      </c>
      <c r="C54" s="52"/>
      <c r="D54" s="52"/>
      <c r="E54" s="52"/>
      <c r="F54" s="52"/>
      <c r="G54" s="52"/>
      <c r="H54" s="52"/>
      <c r="I54" s="52"/>
      <c r="J54" s="52"/>
      <c r="K54" s="52"/>
      <c r="L54" s="52"/>
      <c r="M54" s="52"/>
      <c r="N54" s="52"/>
      <c r="O54" s="52"/>
      <c r="P54" s="52"/>
      <c r="Q54" s="52"/>
      <c r="R54" s="52"/>
      <c r="S54" s="52"/>
      <c r="T54" s="52"/>
      <c r="U54" s="53"/>
    </row>
    <row r="55" spans="2:21" ht="115.35" customHeight="1" x14ac:dyDescent="0.2">
      <c r="B55" s="51" t="s">
        <v>137</v>
      </c>
      <c r="C55" s="52"/>
      <c r="D55" s="52"/>
      <c r="E55" s="52"/>
      <c r="F55" s="52"/>
      <c r="G55" s="52"/>
      <c r="H55" s="52"/>
      <c r="I55" s="52"/>
      <c r="J55" s="52"/>
      <c r="K55" s="52"/>
      <c r="L55" s="52"/>
      <c r="M55" s="52"/>
      <c r="N55" s="52"/>
      <c r="O55" s="52"/>
      <c r="P55" s="52"/>
      <c r="Q55" s="52"/>
      <c r="R55" s="52"/>
      <c r="S55" s="52"/>
      <c r="T55" s="52"/>
      <c r="U55" s="53"/>
    </row>
    <row r="56" spans="2:21" ht="112.5" customHeight="1" x14ac:dyDescent="0.2">
      <c r="B56" s="51" t="s">
        <v>138</v>
      </c>
      <c r="C56" s="52"/>
      <c r="D56" s="52"/>
      <c r="E56" s="52"/>
      <c r="F56" s="52"/>
      <c r="G56" s="52"/>
      <c r="H56" s="52"/>
      <c r="I56" s="52"/>
      <c r="J56" s="52"/>
      <c r="K56" s="52"/>
      <c r="L56" s="52"/>
      <c r="M56" s="52"/>
      <c r="N56" s="52"/>
      <c r="O56" s="52"/>
      <c r="P56" s="52"/>
      <c r="Q56" s="52"/>
      <c r="R56" s="52"/>
      <c r="S56" s="52"/>
      <c r="T56" s="52"/>
      <c r="U56" s="53"/>
    </row>
    <row r="57" spans="2:21" ht="105.75" customHeight="1" x14ac:dyDescent="0.2">
      <c r="B57" s="51" t="s">
        <v>139</v>
      </c>
      <c r="C57" s="52"/>
      <c r="D57" s="52"/>
      <c r="E57" s="52"/>
      <c r="F57" s="52"/>
      <c r="G57" s="52"/>
      <c r="H57" s="52"/>
      <c r="I57" s="52"/>
      <c r="J57" s="52"/>
      <c r="K57" s="52"/>
      <c r="L57" s="52"/>
      <c r="M57" s="52"/>
      <c r="N57" s="52"/>
      <c r="O57" s="52"/>
      <c r="P57" s="52"/>
      <c r="Q57" s="52"/>
      <c r="R57" s="52"/>
      <c r="S57" s="52"/>
      <c r="T57" s="52"/>
      <c r="U57" s="53"/>
    </row>
    <row r="58" spans="2:21" ht="125.25" customHeight="1" x14ac:dyDescent="0.2">
      <c r="B58" s="51" t="s">
        <v>140</v>
      </c>
      <c r="C58" s="52"/>
      <c r="D58" s="52"/>
      <c r="E58" s="52"/>
      <c r="F58" s="52"/>
      <c r="G58" s="52"/>
      <c r="H58" s="52"/>
      <c r="I58" s="52"/>
      <c r="J58" s="52"/>
      <c r="K58" s="52"/>
      <c r="L58" s="52"/>
      <c r="M58" s="52"/>
      <c r="N58" s="52"/>
      <c r="O58" s="52"/>
      <c r="P58" s="52"/>
      <c r="Q58" s="52"/>
      <c r="R58" s="52"/>
      <c r="S58" s="52"/>
      <c r="T58" s="52"/>
      <c r="U58" s="53"/>
    </row>
    <row r="59" spans="2:21" ht="80.45" customHeight="1" x14ac:dyDescent="0.2">
      <c r="B59" s="51" t="s">
        <v>141</v>
      </c>
      <c r="C59" s="52"/>
      <c r="D59" s="52"/>
      <c r="E59" s="52"/>
      <c r="F59" s="52"/>
      <c r="G59" s="52"/>
      <c r="H59" s="52"/>
      <c r="I59" s="52"/>
      <c r="J59" s="52"/>
      <c r="K59" s="52"/>
      <c r="L59" s="52"/>
      <c r="M59" s="52"/>
      <c r="N59" s="52"/>
      <c r="O59" s="52"/>
      <c r="P59" s="52"/>
      <c r="Q59" s="52"/>
      <c r="R59" s="52"/>
      <c r="S59" s="52"/>
      <c r="T59" s="52"/>
      <c r="U59" s="53"/>
    </row>
    <row r="60" spans="2:21" ht="40.5" customHeight="1" x14ac:dyDescent="0.2">
      <c r="B60" s="51" t="s">
        <v>142</v>
      </c>
      <c r="C60" s="52"/>
      <c r="D60" s="52"/>
      <c r="E60" s="52"/>
      <c r="F60" s="52"/>
      <c r="G60" s="52"/>
      <c r="H60" s="52"/>
      <c r="I60" s="52"/>
      <c r="J60" s="52"/>
      <c r="K60" s="52"/>
      <c r="L60" s="52"/>
      <c r="M60" s="52"/>
      <c r="N60" s="52"/>
      <c r="O60" s="52"/>
      <c r="P60" s="52"/>
      <c r="Q60" s="52"/>
      <c r="R60" s="52"/>
      <c r="S60" s="52"/>
      <c r="T60" s="52"/>
      <c r="U60" s="53"/>
    </row>
    <row r="61" spans="2:21" ht="79.5" customHeight="1" thickBot="1" x14ac:dyDescent="0.25">
      <c r="B61" s="54" t="s">
        <v>143</v>
      </c>
      <c r="C61" s="55"/>
      <c r="D61" s="55"/>
      <c r="E61" s="55"/>
      <c r="F61" s="55"/>
      <c r="G61" s="55"/>
      <c r="H61" s="55"/>
      <c r="I61" s="55"/>
      <c r="J61" s="55"/>
      <c r="K61" s="55"/>
      <c r="L61" s="55"/>
      <c r="M61" s="55"/>
      <c r="N61" s="55"/>
      <c r="O61" s="55"/>
      <c r="P61" s="55"/>
      <c r="Q61" s="55"/>
      <c r="R61" s="55"/>
      <c r="S61" s="55"/>
      <c r="T61" s="55"/>
      <c r="U61" s="56"/>
    </row>
  </sheetData>
  <mergeCells count="112">
    <mergeCell ref="B1:L1"/>
    <mergeCell ref="D4:H4"/>
    <mergeCell ref="L4:O4"/>
    <mergeCell ref="Q4:R4"/>
    <mergeCell ref="T4:U4"/>
    <mergeCell ref="B5:U5"/>
    <mergeCell ref="T9:T10"/>
    <mergeCell ref="U9:U10"/>
    <mergeCell ref="C6:G6"/>
    <mergeCell ref="K6:M6"/>
    <mergeCell ref="P6:Q6"/>
    <mergeCell ref="T6:U6"/>
    <mergeCell ref="C12:H12"/>
    <mergeCell ref="I12:K12"/>
    <mergeCell ref="L12:O12"/>
    <mergeCell ref="B8:B10"/>
    <mergeCell ref="C8:H10"/>
    <mergeCell ref="I8:S8"/>
    <mergeCell ref="T8:U8"/>
    <mergeCell ref="I9:K10"/>
    <mergeCell ref="L9:O10"/>
    <mergeCell ref="C13:H13"/>
    <mergeCell ref="I13:K13"/>
    <mergeCell ref="L13:O13"/>
    <mergeCell ref="P9:P10"/>
    <mergeCell ref="Q9:Q10"/>
    <mergeCell ref="R9:S9"/>
    <mergeCell ref="C16:H16"/>
    <mergeCell ref="I16:K16"/>
    <mergeCell ref="L16:O16"/>
    <mergeCell ref="C11:H11"/>
    <mergeCell ref="I11:K11"/>
    <mergeCell ref="L11:O11"/>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C32:H32"/>
    <mergeCell ref="I32:K32"/>
    <mergeCell ref="L32:O32"/>
    <mergeCell ref="B36:D36"/>
    <mergeCell ref="B37:D37"/>
    <mergeCell ref="B39:U39"/>
    <mergeCell ref="C30:H30"/>
    <mergeCell ref="I30:K30"/>
    <mergeCell ref="L30:O30"/>
    <mergeCell ref="C31:H31"/>
    <mergeCell ref="I31:K31"/>
    <mergeCell ref="L31:O31"/>
    <mergeCell ref="B46:U46"/>
    <mergeCell ref="B47:U47"/>
    <mergeCell ref="B48:U48"/>
    <mergeCell ref="B49:U49"/>
    <mergeCell ref="B50:U50"/>
    <mergeCell ref="B51:U51"/>
    <mergeCell ref="B40:U40"/>
    <mergeCell ref="B41:U41"/>
    <mergeCell ref="B42:U42"/>
    <mergeCell ref="B43:U43"/>
    <mergeCell ref="B44:U44"/>
    <mergeCell ref="B45:U45"/>
    <mergeCell ref="B58:U58"/>
    <mergeCell ref="B59:U59"/>
    <mergeCell ref="B60:U60"/>
    <mergeCell ref="B61:U61"/>
    <mergeCell ref="B52:U52"/>
    <mergeCell ref="B53:U53"/>
    <mergeCell ref="B54:U54"/>
    <mergeCell ref="B55:U55"/>
    <mergeCell ref="B56:U56"/>
    <mergeCell ref="B57:U57"/>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Portada</vt:lpstr>
      <vt:lpstr>19 S038</vt:lpstr>
      <vt:lpstr>'19 S038'!Área_de_impresión</vt:lpstr>
      <vt:lpstr>Portada!Área_de_impresión</vt:lpstr>
      <vt:lpstr>'19 S038'!Títulos_a_imprimir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2014-03-28T18:20:24Z</dcterms:modified>
</cp:coreProperties>
</file>