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'Hoja1'!$A$1:$Z$630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<sst xmlns="http://schemas.openxmlformats.org/spreadsheetml/2006/main" count="1117" uniqueCount="174">
  <si>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</si>
  <si>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</si>
  <si>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</si>
  <si>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</si>
  <si>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</si>
  <si>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</si>
  <si>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</si>
  <si>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</si>
  <si>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</si>
  <si>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</si>
  <si>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</si>
  <si>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</si>
  <si>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</si>
  <si>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</si>
  <si>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</si>
  <si>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</si>
  <si>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</si>
  <si>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</si>
  <si>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</si>
  <si>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</si>
  <si>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</si>
  <si>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</si>
  <si>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</si>
  <si>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</si>
  <si>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</si>
  <si>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</si>
  <si>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</si>
  <si>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</si>
  <si>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</si>
  <si>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</si>
  <si>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</si>
  <si>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</si>
  <si>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</si>
  <si>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</si>
  <si>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</si>
  <si>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</si>
  <si>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</si>
  <si>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</si>
  <si>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</si>
  <si>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</si>
  <si>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</si>
  <si>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</si>
  <si>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</si>
  <si>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 xml:space="preserve"> D E P E N D E N C I A  :  SECRETARIA DE MARINA</t>
  </si>
  <si>
    <t>PORCENTAJE DE EJERCIDO EJER/ORIG</t>
  </si>
  <si>
    <t>PORCENTAJE DE EJERCIDO EJER/MODIF</t>
  </si>
  <si>
    <t>05</t>
  </si>
  <si>
    <t>SOBERANIA DEL TERRITORIO NACIONAL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</si>
  <si>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</si>
  <si>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</si>
  <si>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</si>
  <si>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</si>
  <si>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</si>
  <si>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01</t>
  </si>
  <si>
    <t>Plan Nacional de Desarrollo</t>
  </si>
  <si>
    <t>101</t>
  </si>
  <si>
    <t>ra su implantación</t>
  </si>
  <si>
    <t>N000</t>
  </si>
  <si>
    <t>Actividad institucional no asociada a proyectos</t>
  </si>
  <si>
    <t>100</t>
  </si>
  <si>
    <t>Secretaría</t>
  </si>
  <si>
    <t>110</t>
  </si>
  <si>
    <t>Inspección y Contraloría General de Marina</t>
  </si>
  <si>
    <t xml:space="preserve">  Pordentaje de Ejercicio Ejer/Orig</t>
  </si>
  <si>
    <t xml:space="preserve">  Pordentaje de Ejercicio Ejer/Modif</t>
  </si>
  <si>
    <t>111</t>
  </si>
  <si>
    <t>Junta de Almirantes</t>
  </si>
  <si>
    <t>112</t>
  </si>
  <si>
    <t>Junta Naval</t>
  </si>
  <si>
    <t>116</t>
  </si>
  <si>
    <t>Dirección General de Comunicaciones e Infor-</t>
  </si>
  <si>
    <t>mática</t>
  </si>
  <si>
    <t>117</t>
  </si>
  <si>
    <t>Dirección General de Asuntos Jurídicos</t>
  </si>
  <si>
    <t>200</t>
  </si>
  <si>
    <t>Subsecretaría</t>
  </si>
  <si>
    <t>415</t>
  </si>
  <si>
    <t>Defender el territorio y mares nacionales</t>
  </si>
  <si>
    <t>113</t>
  </si>
  <si>
    <t>Estado Mayor General de la Armada</t>
  </si>
  <si>
    <t>114</t>
  </si>
  <si>
    <t>Cuartel General</t>
  </si>
  <si>
    <t>115</t>
  </si>
  <si>
    <t>Regiones, Zonas y Fuerzas Navales</t>
  </si>
  <si>
    <t>118</t>
  </si>
  <si>
    <t>Dirección General de Educación Naval</t>
  </si>
  <si>
    <t>119</t>
  </si>
  <si>
    <t>Dirección General de Sanidad Naval</t>
  </si>
  <si>
    <t>120</t>
  </si>
  <si>
    <t>Dirección General de Seguridad Social</t>
  </si>
  <si>
    <t>121</t>
  </si>
  <si>
    <t>Dirección General de Armas Navales</t>
  </si>
  <si>
    <t>433</t>
  </si>
  <si>
    <t>Llevar a cabo la investigación científica y tec-</t>
  </si>
  <si>
    <t>nológica</t>
  </si>
  <si>
    <t>212</t>
  </si>
  <si>
    <t>Dirección General de Oceanografía Naval</t>
  </si>
  <si>
    <t>438</t>
  </si>
  <si>
    <t>Conservar y mantener la infraestructura bási-</t>
  </si>
  <si>
    <t>ca</t>
  </si>
  <si>
    <t>I001</t>
  </si>
  <si>
    <t>Modernización del sistema de comunicaciones</t>
  </si>
  <si>
    <t>navales HF</t>
  </si>
  <si>
    <t>I002</t>
  </si>
  <si>
    <t>Programa de sustitución de unidades navales</t>
  </si>
  <si>
    <t xml:space="preserve">para la Armada de México, proyecto de cons- </t>
  </si>
  <si>
    <t>trucción de ocho buques clase Holzinger 2000</t>
  </si>
  <si>
    <t>211</t>
  </si>
  <si>
    <t>Dirección General de Construcción y Manteni-</t>
  </si>
  <si>
    <t>miento Naval</t>
  </si>
  <si>
    <t>210</t>
  </si>
  <si>
    <t>Dirección General de Instalaciones</t>
  </si>
  <si>
    <t>213</t>
  </si>
  <si>
    <t>Dirección General de Recuperación de Mate-</t>
  </si>
  <si>
    <t>rial</t>
  </si>
  <si>
    <t>214</t>
  </si>
  <si>
    <t>Unidad de Historia y Cultura Naval</t>
  </si>
  <si>
    <t>215</t>
  </si>
  <si>
    <t>Unidad de Dragado</t>
  </si>
  <si>
    <t>701</t>
  </si>
  <si>
    <t>Administrar recursos humanos, materiales y fi-</t>
  </si>
  <si>
    <t>nancieros</t>
  </si>
  <si>
    <t>300</t>
  </si>
  <si>
    <t>Oficialía Mayor</t>
  </si>
  <si>
    <t>310</t>
  </si>
  <si>
    <t>Dirección General de Recursos Materiales y</t>
  </si>
  <si>
    <t>311</t>
  </si>
  <si>
    <t>Dirección General de Personal</t>
  </si>
  <si>
    <t>312</t>
  </si>
  <si>
    <t>Dirección General de Administración</t>
  </si>
  <si>
    <t>313</t>
  </si>
  <si>
    <t>Dirección General de Programación, Organiza-</t>
  </si>
  <si>
    <t>ción y Presupuesto</t>
  </si>
  <si>
    <t>314</t>
  </si>
  <si>
    <t>Unidad de Conservación y Mantenimiento</t>
  </si>
  <si>
    <t>315</t>
  </si>
  <si>
    <t>Unidad de Vestuario y Equipo</t>
  </si>
  <si>
    <t>708</t>
  </si>
  <si>
    <t>Prever el pago de los incrementos por servi-</t>
  </si>
  <si>
    <t>cios personales</t>
  </si>
  <si>
    <t>09</t>
  </si>
  <si>
    <t>SEGURIDAD SOCIAL</t>
  </si>
  <si>
    <t>03</t>
  </si>
  <si>
    <t>Seguros</t>
  </si>
  <si>
    <t>707</t>
  </si>
  <si>
    <t>Pagar las aportaciones del Gobierno Federal</t>
  </si>
  <si>
    <t>Direcciòn General de Administraciòn</t>
  </si>
  <si>
    <t>06</t>
  </si>
  <si>
    <t>Seguridad Pùblica</t>
  </si>
  <si>
    <t xml:space="preserve">Programa Nacional de Seguridad Pública </t>
  </si>
  <si>
    <t>208</t>
  </si>
  <si>
    <t>HOJA   2    DE   13    .</t>
  </si>
  <si>
    <t>HOJA   3    DE   13    .</t>
  </si>
  <si>
    <t>HOJA   4    DE   13    .</t>
  </si>
  <si>
    <t>HOJA   5    DE   13    .</t>
  </si>
  <si>
    <r>
      <t>Diseñar políticas públicas y las estrategias p</t>
    </r>
    <r>
      <rPr>
        <u val="single"/>
        <sz val="19"/>
        <rFont val="Arial"/>
        <family val="2"/>
      </rPr>
      <t>a</t>
    </r>
  </si>
  <si>
    <t>Coordinar y promover el Sistema Nacional de</t>
  </si>
  <si>
    <t>Seguridad Pública</t>
  </si>
  <si>
    <t>1/ En las columnas de Servicios Personales, Materiales y Suministros, Servicios Generales y Bienes Muebles e Inmuebles se excluyen 19 980.4, 88 388.0, 16 414.0 y 436 877.6 miles de pesos, respectivamente, que se reportan en la columna de Obra Pública.</t>
  </si>
  <si>
    <t>2/ En las columnas de Servicios Personales, Materiales y Suministros, Servicios  Generales y Bienes Muebles e Inmuebles se excluyen 38 564.8, 107 070.7, 14 234.3 y 466 065.1 miles de pesos, respectivamente, que se reportan en la columna de Obra Pública.</t>
  </si>
  <si>
    <t xml:space="preserve">3/ En las columnas de Servicios v Personales, Materiales y Suministros, Servicios Generales y Bienes Muebles e Inmuebles se excluyen 38 564.4, 106 571.5, 14 169.5 y 465 890.4 miles de pesos, respectivamente, que se reportan en la columna de Obra Pública. </t>
  </si>
  <si>
    <t>GOBIERNO  4/</t>
  </si>
  <si>
    <t>TOTAL ORIGINAL  1/</t>
  </si>
  <si>
    <t>TOTAL MODIFICADO  2/</t>
  </si>
  <si>
    <t>TOTAL EJERCIDO  3/</t>
  </si>
  <si>
    <t>4/ La función 06 Gobierno, fue incorporada durante el ejercicio, a efecto de cumplir con las tareas encomendadas para la aplicación del Sistema Nacional de Seguridad Pública.</t>
  </si>
  <si>
    <t>HOJA   6    DE   13   .</t>
  </si>
  <si>
    <t>HOJA   7    DE   13   .</t>
  </si>
  <si>
    <t>HOJA   8    DE   13   .</t>
  </si>
  <si>
    <t>HOJA   9    DE   13   .</t>
  </si>
  <si>
    <t>HOJA   10    DE   13   .</t>
  </si>
  <si>
    <t>HOJA   11    DE   13   .</t>
  </si>
  <si>
    <t>HOJA   12    DE   13   .</t>
  </si>
  <si>
    <t>HOJA   13    DE   13  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</si>
</sst>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40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42</v>
      </c>
      <c r="X7" s="13"/>
      <c r="Y7" s="16"/>
      <c r="Z7" s="4"/>
    </row>
    <row r="8" spans="1:26" ht="23.25">
      <c r="A8" s="4"/>
      <c r="B8" s="17" t="s">
        <v>41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39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52"/>
      <c r="J13" s="78" t="s">
        <v>162</v>
      </c>
      <c r="K13" s="79"/>
      <c r="L13" s="80">
        <f aca="true" t="shared" si="0" ref="L13:W13">SUM(L20,L460,L519)</f>
        <v>4003110.8</v>
      </c>
      <c r="M13" s="80">
        <f t="shared" si="0"/>
        <v>1171961.2</v>
      </c>
      <c r="N13" s="80">
        <f t="shared" si="0"/>
        <v>247765.5</v>
      </c>
      <c r="O13" s="80">
        <f t="shared" si="0"/>
        <v>55175</v>
      </c>
      <c r="P13" s="80">
        <f t="shared" si="0"/>
        <v>0</v>
      </c>
      <c r="Q13" s="80">
        <f t="shared" si="0"/>
        <v>5478012.5</v>
      </c>
      <c r="R13" s="80">
        <f t="shared" si="0"/>
        <v>0</v>
      </c>
      <c r="S13" s="80">
        <f t="shared" si="0"/>
        <v>425264</v>
      </c>
      <c r="T13" s="80">
        <f t="shared" si="0"/>
        <v>703713.5</v>
      </c>
      <c r="U13" s="80">
        <f t="shared" si="0"/>
        <v>0</v>
      </c>
      <c r="V13" s="80">
        <f t="shared" si="0"/>
        <v>1128977.5</v>
      </c>
      <c r="W13" s="80">
        <f t="shared" si="0"/>
        <v>6606990</v>
      </c>
      <c r="X13" s="80">
        <f>Q13/W13*100</f>
        <v>82.91237764852073</v>
      </c>
      <c r="Y13" s="80">
        <f>V13/W13*100</f>
        <v>17.08762235147927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52"/>
      <c r="J14" s="78" t="s">
        <v>163</v>
      </c>
      <c r="K14" s="79"/>
      <c r="L14" s="80">
        <f aca="true" t="shared" si="1" ref="L14:W14">SUM(L21,L461,L520)</f>
        <v>3805453.5</v>
      </c>
      <c r="M14" s="80">
        <f t="shared" si="1"/>
        <v>1115275.8</v>
      </c>
      <c r="N14" s="80">
        <f t="shared" si="1"/>
        <v>402813.8999999999</v>
      </c>
      <c r="O14" s="80">
        <f t="shared" si="1"/>
        <v>70097.4</v>
      </c>
      <c r="P14" s="80">
        <f t="shared" si="1"/>
        <v>0</v>
      </c>
      <c r="Q14" s="80">
        <f t="shared" si="1"/>
        <v>5393640.600000001</v>
      </c>
      <c r="R14" s="80">
        <f t="shared" si="1"/>
        <v>0</v>
      </c>
      <c r="S14" s="80">
        <f t="shared" si="1"/>
        <v>668480.8</v>
      </c>
      <c r="T14" s="80">
        <f t="shared" si="1"/>
        <v>990272.9</v>
      </c>
      <c r="U14" s="80">
        <f t="shared" si="1"/>
        <v>0</v>
      </c>
      <c r="V14" s="81">
        <f t="shared" si="1"/>
        <v>1658753.7000000002</v>
      </c>
      <c r="W14" s="81">
        <f t="shared" si="1"/>
        <v>7052394.300000001</v>
      </c>
      <c r="X14" s="81">
        <f>Q14/W14*100</f>
        <v>76.47956666291333</v>
      </c>
      <c r="Y14" s="81">
        <f>V14/W14*100</f>
        <v>23.52043333708667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52"/>
      <c r="J15" s="78" t="s">
        <v>164</v>
      </c>
      <c r="K15" s="79"/>
      <c r="L15" s="80">
        <f aca="true" t="shared" si="2" ref="L15:W15">SUM(L22,L462,L521)</f>
        <v>3805453.5</v>
      </c>
      <c r="M15" s="80">
        <f t="shared" si="2"/>
        <v>1109754.9</v>
      </c>
      <c r="N15" s="80">
        <f t="shared" si="2"/>
        <v>401145</v>
      </c>
      <c r="O15" s="80">
        <f t="shared" si="2"/>
        <v>70097.4</v>
      </c>
      <c r="P15" s="80">
        <f t="shared" si="2"/>
        <v>0</v>
      </c>
      <c r="Q15" s="80">
        <f t="shared" si="2"/>
        <v>5386450.800000001</v>
      </c>
      <c r="R15" s="80">
        <f t="shared" si="2"/>
        <v>0</v>
      </c>
      <c r="S15" s="80">
        <f t="shared" si="2"/>
        <v>662518.1</v>
      </c>
      <c r="T15" s="80">
        <f t="shared" si="2"/>
        <v>989534.2</v>
      </c>
      <c r="U15" s="80">
        <f t="shared" si="2"/>
        <v>0</v>
      </c>
      <c r="V15" s="81">
        <f t="shared" si="2"/>
        <v>1652052.3000000003</v>
      </c>
      <c r="W15" s="81">
        <f t="shared" si="2"/>
        <v>7038503.100000001</v>
      </c>
      <c r="X15" s="81">
        <f>Q15/W15*100</f>
        <v>76.52835728665092</v>
      </c>
      <c r="Y15" s="81">
        <f>V15/W15*100</f>
        <v>23.471642713349095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52"/>
      <c r="J16" s="78" t="s">
        <v>44</v>
      </c>
      <c r="K16" s="79"/>
      <c r="L16" s="80">
        <f>L15/L13*100</f>
        <v>95.06240746571392</v>
      </c>
      <c r="M16" s="80">
        <f aca="true" t="shared" si="3" ref="M16:W16">M15/M13*100</f>
        <v>94.69211950020188</v>
      </c>
      <c r="N16" s="80">
        <f t="shared" si="3"/>
        <v>161.90510785399906</v>
      </c>
      <c r="O16" s="80">
        <f t="shared" si="3"/>
        <v>127.04558223833257</v>
      </c>
      <c r="P16" s="80"/>
      <c r="Q16" s="80">
        <f t="shared" si="3"/>
        <v>98.32855985633478</v>
      </c>
      <c r="R16" s="80"/>
      <c r="S16" s="80">
        <f t="shared" si="3"/>
        <v>155.78983878249747</v>
      </c>
      <c r="T16" s="80">
        <f t="shared" si="3"/>
        <v>140.61606037115956</v>
      </c>
      <c r="U16" s="80"/>
      <c r="V16" s="81">
        <f t="shared" si="3"/>
        <v>146.33172937458897</v>
      </c>
      <c r="W16" s="81">
        <f t="shared" si="3"/>
        <v>106.53116018035445</v>
      </c>
      <c r="X16" s="81"/>
      <c r="Y16" s="81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52"/>
      <c r="J17" s="78" t="s">
        <v>45</v>
      </c>
      <c r="K17" s="79"/>
      <c r="L17" s="80">
        <f>L15/L14*100</f>
        <v>100</v>
      </c>
      <c r="M17" s="80">
        <f aca="true" t="shared" si="4" ref="M17:W17">M15/M14*100</f>
        <v>99.50497446461225</v>
      </c>
      <c r="N17" s="80">
        <f t="shared" si="4"/>
        <v>99.58568957029539</v>
      </c>
      <c r="O17" s="80">
        <f t="shared" si="4"/>
        <v>100</v>
      </c>
      <c r="P17" s="80"/>
      <c r="Q17" s="80">
        <f t="shared" si="4"/>
        <v>99.8666985709059</v>
      </c>
      <c r="R17" s="80"/>
      <c r="S17" s="80">
        <f t="shared" si="4"/>
        <v>99.10802224985369</v>
      </c>
      <c r="T17" s="80">
        <f t="shared" si="4"/>
        <v>99.92540440115042</v>
      </c>
      <c r="U17" s="80"/>
      <c r="V17" s="81">
        <f t="shared" si="4"/>
        <v>99.59599788684721</v>
      </c>
      <c r="W17" s="81">
        <f t="shared" si="4"/>
        <v>99.80302859696883</v>
      </c>
      <c r="X17" s="81"/>
      <c r="Y17" s="81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5"/>
      <c r="K18" s="56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23"/>
      <c r="W18" s="23"/>
      <c r="X18" s="23"/>
      <c r="Y18" s="23"/>
      <c r="Z18" s="22"/>
    </row>
    <row r="19" spans="1:26" ht="23.25">
      <c r="A19" s="4"/>
      <c r="B19" s="51" t="s">
        <v>46</v>
      </c>
      <c r="C19" s="51"/>
      <c r="D19" s="51"/>
      <c r="E19" s="51"/>
      <c r="F19" s="51"/>
      <c r="G19" s="51"/>
      <c r="H19" s="51"/>
      <c r="I19" s="52"/>
      <c r="J19" s="55" t="s">
        <v>47</v>
      </c>
      <c r="K19" s="56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5" t="s">
        <v>48</v>
      </c>
      <c r="K20" s="56"/>
      <c r="L20" s="74">
        <f>SUM(L27)</f>
        <v>3944670</v>
      </c>
      <c r="M20" s="74">
        <f aca="true" t="shared" si="5" ref="M20:W20">SUM(M27)</f>
        <v>1171961.2</v>
      </c>
      <c r="N20" s="74">
        <f t="shared" si="5"/>
        <v>247765.5</v>
      </c>
      <c r="O20" s="74">
        <f t="shared" si="5"/>
        <v>55175</v>
      </c>
      <c r="P20" s="74"/>
      <c r="Q20" s="74">
        <f t="shared" si="5"/>
        <v>5419571.7</v>
      </c>
      <c r="R20" s="74"/>
      <c r="S20" s="74">
        <f t="shared" si="5"/>
        <v>425264</v>
      </c>
      <c r="T20" s="74">
        <f t="shared" si="5"/>
        <v>703713.5</v>
      </c>
      <c r="U20" s="74"/>
      <c r="V20" s="23">
        <f t="shared" si="5"/>
        <v>1128977.5</v>
      </c>
      <c r="W20" s="23">
        <f t="shared" si="5"/>
        <v>6548549.2</v>
      </c>
      <c r="X20" s="23">
        <f>Q20/W20*100</f>
        <v>82.75988367011124</v>
      </c>
      <c r="Y20" s="23">
        <f>V20/W20*100</f>
        <v>17.240116329888764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5" t="s">
        <v>49</v>
      </c>
      <c r="K21" s="56"/>
      <c r="L21" s="74">
        <f aca="true" t="shared" si="6" ref="L21:W22">SUM(L28)</f>
        <v>3732748.5</v>
      </c>
      <c r="M21" s="74">
        <f t="shared" si="6"/>
        <v>1112222.4000000001</v>
      </c>
      <c r="N21" s="74">
        <f t="shared" si="6"/>
        <v>402813.8999999999</v>
      </c>
      <c r="O21" s="74">
        <f t="shared" si="6"/>
        <v>70097.4</v>
      </c>
      <c r="P21" s="74"/>
      <c r="Q21" s="74">
        <f t="shared" si="6"/>
        <v>5317882.2</v>
      </c>
      <c r="R21" s="74"/>
      <c r="S21" s="74">
        <f t="shared" si="6"/>
        <v>581534.2000000001</v>
      </c>
      <c r="T21" s="74">
        <f t="shared" si="6"/>
        <v>990272.9</v>
      </c>
      <c r="U21" s="74"/>
      <c r="V21" s="23">
        <f t="shared" si="6"/>
        <v>1571807.1</v>
      </c>
      <c r="W21" s="23">
        <f t="shared" si="6"/>
        <v>6889689.300000001</v>
      </c>
      <c r="X21" s="23">
        <f>Q21/W21*100</f>
        <v>77.18609604064439</v>
      </c>
      <c r="Y21" s="23">
        <f>V21/W21*100</f>
        <v>22.81390395935561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50</v>
      </c>
      <c r="K22" s="54"/>
      <c r="L22" s="74">
        <f t="shared" si="6"/>
        <v>3732748.5</v>
      </c>
      <c r="M22" s="74">
        <f t="shared" si="6"/>
        <v>1106701.5</v>
      </c>
      <c r="N22" s="74">
        <f t="shared" si="6"/>
        <v>401145</v>
      </c>
      <c r="O22" s="74">
        <f t="shared" si="6"/>
        <v>70097.4</v>
      </c>
      <c r="P22" s="74"/>
      <c r="Q22" s="23">
        <f t="shared" si="6"/>
        <v>5310692.4</v>
      </c>
      <c r="R22" s="74"/>
      <c r="S22" s="74">
        <f t="shared" si="6"/>
        <v>575571.5</v>
      </c>
      <c r="T22" s="74">
        <f t="shared" si="6"/>
        <v>989534.2</v>
      </c>
      <c r="U22" s="74"/>
      <c r="V22" s="23">
        <f t="shared" si="6"/>
        <v>1565105.7000000002</v>
      </c>
      <c r="W22" s="23">
        <f t="shared" si="6"/>
        <v>6875798.100000001</v>
      </c>
      <c r="X22" s="23">
        <f>Q22/W22*100</f>
        <v>77.23746862200622</v>
      </c>
      <c r="Y22" s="23">
        <f>V22/W22*100</f>
        <v>22.762531377993778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51</v>
      </c>
      <c r="K23" s="54"/>
      <c r="L23" s="74">
        <f>L22/L20*100</f>
        <v>94.62764946117166</v>
      </c>
      <c r="M23" s="23">
        <f aca="true" t="shared" si="7" ref="M23:W23">M22/M20*100</f>
        <v>94.43158186465558</v>
      </c>
      <c r="N23" s="74">
        <f t="shared" si="7"/>
        <v>161.90510785399906</v>
      </c>
      <c r="O23" s="74">
        <f t="shared" si="7"/>
        <v>127.04558223833257</v>
      </c>
      <c r="P23" s="23"/>
      <c r="Q23" s="23">
        <f t="shared" si="7"/>
        <v>97.99099807093613</v>
      </c>
      <c r="R23" s="23"/>
      <c r="S23" s="74">
        <f t="shared" si="7"/>
        <v>135.34451540690017</v>
      </c>
      <c r="T23" s="74">
        <f t="shared" si="7"/>
        <v>140.61606037115956</v>
      </c>
      <c r="U23" s="74"/>
      <c r="V23" s="23">
        <f t="shared" si="7"/>
        <v>138.63037128729317</v>
      </c>
      <c r="W23" s="23">
        <f t="shared" si="7"/>
        <v>104.99727328917375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52</v>
      </c>
      <c r="K24" s="54"/>
      <c r="L24" s="74">
        <f>L22/L21*100</f>
        <v>100</v>
      </c>
      <c r="M24" s="23">
        <f aca="true" t="shared" si="8" ref="M24:W24">M22/M21*100</f>
        <v>99.50361546395754</v>
      </c>
      <c r="N24" s="74">
        <f t="shared" si="8"/>
        <v>99.58568957029539</v>
      </c>
      <c r="O24" s="74">
        <f t="shared" si="8"/>
        <v>100</v>
      </c>
      <c r="P24" s="23"/>
      <c r="Q24" s="23">
        <f t="shared" si="8"/>
        <v>99.86479956250254</v>
      </c>
      <c r="R24" s="23"/>
      <c r="S24" s="74">
        <f t="shared" si="8"/>
        <v>98.97466047568653</v>
      </c>
      <c r="T24" s="74">
        <f t="shared" si="8"/>
        <v>99.92540440115042</v>
      </c>
      <c r="U24" s="74"/>
      <c r="V24" s="23">
        <f t="shared" si="8"/>
        <v>99.57364997269704</v>
      </c>
      <c r="W24" s="23">
        <f t="shared" si="8"/>
        <v>99.79837697470624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74"/>
      <c r="M25" s="23"/>
      <c r="N25" s="74"/>
      <c r="O25" s="74"/>
      <c r="P25" s="23"/>
      <c r="Q25" s="23"/>
      <c r="R25" s="23"/>
      <c r="S25" s="74"/>
      <c r="T25" s="74"/>
      <c r="U25" s="74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51" t="s">
        <v>53</v>
      </c>
      <c r="E26" s="51"/>
      <c r="F26" s="51"/>
      <c r="G26" s="51"/>
      <c r="H26" s="51"/>
      <c r="I26" s="52"/>
      <c r="J26" s="53" t="s">
        <v>54</v>
      </c>
      <c r="K26" s="54"/>
      <c r="L26" s="74"/>
      <c r="M26" s="23"/>
      <c r="N26" s="74"/>
      <c r="O26" s="74"/>
      <c r="P26" s="23"/>
      <c r="Q26" s="23"/>
      <c r="R26" s="23"/>
      <c r="S26" s="74"/>
      <c r="T26" s="74"/>
      <c r="U26" s="74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52"/>
      <c r="J27" s="53" t="s">
        <v>48</v>
      </c>
      <c r="K27" s="54"/>
      <c r="L27" s="74">
        <f aca="true" t="shared" si="9" ref="L27:O29">SUM(L35,L117,L198,L220,L345,L430)</f>
        <v>3944670</v>
      </c>
      <c r="M27" s="23">
        <f t="shared" si="9"/>
        <v>1171961.2</v>
      </c>
      <c r="N27" s="74">
        <f t="shared" si="9"/>
        <v>247765.5</v>
      </c>
      <c r="O27" s="74">
        <f t="shared" si="9"/>
        <v>55175</v>
      </c>
      <c r="P27" s="23"/>
      <c r="Q27" s="23">
        <f>SUM(Q35,Q117,Q198,Q220,Q345,Q430)</f>
        <v>5419571.7</v>
      </c>
      <c r="R27" s="23"/>
      <c r="S27" s="74">
        <f aca="true" t="shared" si="10" ref="S27:T29">SUM(S35,S117,S198,S220,S345,S430)</f>
        <v>425264</v>
      </c>
      <c r="T27" s="74">
        <f t="shared" si="10"/>
        <v>703713.5</v>
      </c>
      <c r="U27" s="74"/>
      <c r="V27" s="23">
        <f aca="true" t="shared" si="11" ref="V27:W29">SUM(V35,V117,V198,V220,V345,V430)</f>
        <v>1128977.5</v>
      </c>
      <c r="W27" s="23">
        <f t="shared" si="11"/>
        <v>6548549.2</v>
      </c>
      <c r="X27" s="23">
        <f>Q27/W27*100</f>
        <v>82.75988367011124</v>
      </c>
      <c r="Y27" s="23">
        <f>V27/W27*100</f>
        <v>17.240116329888764</v>
      </c>
      <c r="Z27" s="4"/>
    </row>
    <row r="28" spans="1:26" ht="23.25">
      <c r="A28" s="4"/>
      <c r="B28" s="57"/>
      <c r="C28" s="58"/>
      <c r="D28" s="58"/>
      <c r="E28" s="58"/>
      <c r="F28" s="58"/>
      <c r="G28" s="58"/>
      <c r="H28" s="58"/>
      <c r="I28" s="59"/>
      <c r="J28" s="53" t="s">
        <v>49</v>
      </c>
      <c r="K28" s="54"/>
      <c r="L28" s="21">
        <f t="shared" si="9"/>
        <v>3732748.5</v>
      </c>
      <c r="M28" s="21">
        <f t="shared" si="9"/>
        <v>1112222.4000000001</v>
      </c>
      <c r="N28" s="21">
        <f t="shared" si="9"/>
        <v>402813.8999999999</v>
      </c>
      <c r="O28" s="21">
        <f t="shared" si="9"/>
        <v>70097.4</v>
      </c>
      <c r="P28" s="21"/>
      <c r="Q28" s="21">
        <f>SUM(Q36,Q118,Q199,Q221,Q346,Q431)</f>
        <v>5317882.2</v>
      </c>
      <c r="R28" s="21"/>
      <c r="S28" s="21">
        <f t="shared" si="10"/>
        <v>581534.2000000001</v>
      </c>
      <c r="T28" s="21">
        <f t="shared" si="10"/>
        <v>990272.9</v>
      </c>
      <c r="U28" s="21"/>
      <c r="V28" s="21">
        <f t="shared" si="11"/>
        <v>1571807.1</v>
      </c>
      <c r="W28" s="21">
        <f t="shared" si="11"/>
        <v>6889689.300000001</v>
      </c>
      <c r="X28" s="21">
        <f>Q28/W28*100</f>
        <v>77.18609604064439</v>
      </c>
      <c r="Y28" s="21">
        <f>V28/W28*100</f>
        <v>22.81390395935561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3" t="s">
        <v>50</v>
      </c>
      <c r="K29" s="54"/>
      <c r="L29" s="74">
        <f t="shared" si="9"/>
        <v>3732748.5</v>
      </c>
      <c r="M29" s="23">
        <f t="shared" si="9"/>
        <v>1106701.5</v>
      </c>
      <c r="N29" s="74">
        <f t="shared" si="9"/>
        <v>401145</v>
      </c>
      <c r="O29" s="74">
        <f t="shared" si="9"/>
        <v>70097.4</v>
      </c>
      <c r="P29" s="23"/>
      <c r="Q29" s="23">
        <f>SUM(Q37,Q119,Q200,Q222,Q347,Q432)</f>
        <v>5310692.4</v>
      </c>
      <c r="R29" s="23"/>
      <c r="S29" s="74">
        <f t="shared" si="10"/>
        <v>575571.5</v>
      </c>
      <c r="T29" s="74">
        <f t="shared" si="10"/>
        <v>989534.2</v>
      </c>
      <c r="U29" s="74"/>
      <c r="V29" s="23">
        <f t="shared" si="11"/>
        <v>1565105.7000000002</v>
      </c>
      <c r="W29" s="23">
        <f t="shared" si="11"/>
        <v>6875798.100000001</v>
      </c>
      <c r="X29" s="23">
        <f>Q29/W29*100</f>
        <v>77.23746862200622</v>
      </c>
      <c r="Y29" s="23">
        <f>V29/W29*100</f>
        <v>22.762531377993778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51</v>
      </c>
      <c r="K30" s="54"/>
      <c r="L30" s="74">
        <f aca="true" t="shared" si="12" ref="L30:W30">L29/L27*100</f>
        <v>94.62764946117166</v>
      </c>
      <c r="M30" s="23">
        <f t="shared" si="12"/>
        <v>94.43158186465558</v>
      </c>
      <c r="N30" s="74">
        <f t="shared" si="12"/>
        <v>161.90510785399906</v>
      </c>
      <c r="O30" s="74">
        <f t="shared" si="12"/>
        <v>127.04558223833257</v>
      </c>
      <c r="P30" s="23"/>
      <c r="Q30" s="23">
        <f t="shared" si="12"/>
        <v>97.99099807093613</v>
      </c>
      <c r="R30" s="23"/>
      <c r="S30" s="74">
        <f t="shared" si="12"/>
        <v>135.34451540690017</v>
      </c>
      <c r="T30" s="74">
        <f t="shared" si="12"/>
        <v>140.61606037115956</v>
      </c>
      <c r="U30" s="74"/>
      <c r="V30" s="23">
        <f t="shared" si="12"/>
        <v>138.63037128729317</v>
      </c>
      <c r="W30" s="23">
        <f t="shared" si="12"/>
        <v>104.99727328917375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52</v>
      </c>
      <c r="K31" s="54"/>
      <c r="L31" s="74">
        <f>L29/L28*100</f>
        <v>100</v>
      </c>
      <c r="M31" s="23">
        <f aca="true" t="shared" si="13" ref="M31:W31">M29/M28*100</f>
        <v>99.50361546395754</v>
      </c>
      <c r="N31" s="74">
        <f t="shared" si="13"/>
        <v>99.58568957029539</v>
      </c>
      <c r="O31" s="74">
        <f t="shared" si="13"/>
        <v>100</v>
      </c>
      <c r="P31" s="23"/>
      <c r="Q31" s="23">
        <f t="shared" si="13"/>
        <v>99.86479956250254</v>
      </c>
      <c r="R31" s="23"/>
      <c r="S31" s="74">
        <f t="shared" si="13"/>
        <v>98.97466047568653</v>
      </c>
      <c r="T31" s="74">
        <f t="shared" si="13"/>
        <v>99.92540440115042</v>
      </c>
      <c r="U31" s="74"/>
      <c r="V31" s="23">
        <f t="shared" si="13"/>
        <v>99.57364997269704</v>
      </c>
      <c r="W31" s="23">
        <f t="shared" si="13"/>
        <v>99.79837697470624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74"/>
      <c r="M32" s="23"/>
      <c r="N32" s="74"/>
      <c r="O32" s="74"/>
      <c r="P32" s="23"/>
      <c r="Q32" s="23"/>
      <c r="R32" s="23"/>
      <c r="S32" s="74"/>
      <c r="T32" s="74"/>
      <c r="U32" s="74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/>
      <c r="E33" s="51"/>
      <c r="F33" s="51" t="s">
        <v>55</v>
      </c>
      <c r="G33" s="51"/>
      <c r="H33" s="51"/>
      <c r="I33" s="52"/>
      <c r="J33" s="53" t="s">
        <v>155</v>
      </c>
      <c r="K33" s="54"/>
      <c r="L33" s="74"/>
      <c r="M33" s="23"/>
      <c r="N33" s="74"/>
      <c r="O33" s="74"/>
      <c r="P33" s="23"/>
      <c r="Q33" s="23"/>
      <c r="R33" s="23"/>
      <c r="S33" s="74"/>
      <c r="T33" s="74"/>
      <c r="U33" s="74"/>
      <c r="V33" s="23"/>
      <c r="W33" s="23"/>
      <c r="X33" s="23"/>
      <c r="Y33" s="23"/>
      <c r="Z33" s="4">
        <f>+Z41</f>
        <v>0</v>
      </c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52"/>
      <c r="J34" s="53" t="s">
        <v>56</v>
      </c>
      <c r="K34" s="54"/>
      <c r="L34" s="74"/>
      <c r="M34" s="23"/>
      <c r="N34" s="74"/>
      <c r="O34" s="74"/>
      <c r="P34" s="23"/>
      <c r="Q34" s="23"/>
      <c r="R34" s="23"/>
      <c r="S34" s="74"/>
      <c r="T34" s="74"/>
      <c r="U34" s="74"/>
      <c r="V34" s="23"/>
      <c r="W34" s="23"/>
      <c r="X34" s="23"/>
      <c r="Y34" s="23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52"/>
      <c r="J35" s="53" t="s">
        <v>48</v>
      </c>
      <c r="K35" s="54"/>
      <c r="L35" s="74">
        <f>SUM(L42)</f>
        <v>0</v>
      </c>
      <c r="M35" s="23">
        <f aca="true" t="shared" si="14" ref="M35:W35">SUM(M42)</f>
        <v>8758</v>
      </c>
      <c r="N35" s="74">
        <f t="shared" si="14"/>
        <v>4892</v>
      </c>
      <c r="O35" s="74">
        <f t="shared" si="14"/>
        <v>0</v>
      </c>
      <c r="P35" s="23"/>
      <c r="Q35" s="23">
        <f t="shared" si="14"/>
        <v>13650</v>
      </c>
      <c r="R35" s="23"/>
      <c r="S35" s="74">
        <f t="shared" si="14"/>
        <v>6000</v>
      </c>
      <c r="T35" s="74">
        <f t="shared" si="14"/>
        <v>0</v>
      </c>
      <c r="U35" s="74"/>
      <c r="V35" s="23">
        <f t="shared" si="14"/>
        <v>6000</v>
      </c>
      <c r="W35" s="23">
        <f t="shared" si="14"/>
        <v>19650</v>
      </c>
      <c r="X35" s="23">
        <f>Q35/W35*100</f>
        <v>69.46564885496184</v>
      </c>
      <c r="Y35" s="23">
        <f>V35/W35*100</f>
        <v>30.53435114503817</v>
      </c>
      <c r="Z35" s="4">
        <f>+Z42</f>
        <v>0</v>
      </c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52"/>
      <c r="J36" s="53" t="s">
        <v>49</v>
      </c>
      <c r="K36" s="54"/>
      <c r="L36" s="74">
        <f aca="true" t="shared" si="15" ref="L36:W37">SUM(L43)</f>
        <v>0</v>
      </c>
      <c r="M36" s="23">
        <f t="shared" si="15"/>
        <v>10772.5</v>
      </c>
      <c r="N36" s="74">
        <f t="shared" si="15"/>
        <v>7534.2</v>
      </c>
      <c r="O36" s="74">
        <f t="shared" si="15"/>
        <v>0</v>
      </c>
      <c r="P36" s="23"/>
      <c r="Q36" s="23">
        <f t="shared" si="15"/>
        <v>18306.7</v>
      </c>
      <c r="R36" s="23"/>
      <c r="S36" s="74">
        <f t="shared" si="15"/>
        <v>11669</v>
      </c>
      <c r="T36" s="74">
        <f t="shared" si="15"/>
        <v>0</v>
      </c>
      <c r="U36" s="74"/>
      <c r="V36" s="23">
        <f t="shared" si="15"/>
        <v>11669</v>
      </c>
      <c r="W36" s="23">
        <f t="shared" si="15"/>
        <v>29975.7</v>
      </c>
      <c r="X36" s="23">
        <f>Q36/W36*100</f>
        <v>61.071801492542285</v>
      </c>
      <c r="Y36" s="23">
        <f>V36/W36*100</f>
        <v>38.92819850745771</v>
      </c>
      <c r="Z36" s="4"/>
    </row>
    <row r="37" spans="1:26" ht="23.25">
      <c r="A37" s="4"/>
      <c r="B37" s="57"/>
      <c r="C37" s="58"/>
      <c r="D37" s="58"/>
      <c r="E37" s="58"/>
      <c r="F37" s="58"/>
      <c r="G37" s="58"/>
      <c r="H37" s="58"/>
      <c r="I37" s="59"/>
      <c r="J37" s="53" t="s">
        <v>50</v>
      </c>
      <c r="K37" s="54"/>
      <c r="L37" s="21">
        <f t="shared" si="15"/>
        <v>0</v>
      </c>
      <c r="M37" s="21">
        <f t="shared" si="15"/>
        <v>10772.5</v>
      </c>
      <c r="N37" s="21">
        <f t="shared" si="15"/>
        <v>7534.2</v>
      </c>
      <c r="O37" s="21">
        <f t="shared" si="15"/>
        <v>0</v>
      </c>
      <c r="P37" s="21"/>
      <c r="Q37" s="21">
        <f t="shared" si="15"/>
        <v>18306.7</v>
      </c>
      <c r="R37" s="21"/>
      <c r="S37" s="21">
        <f t="shared" si="15"/>
        <v>11669</v>
      </c>
      <c r="T37" s="21">
        <f t="shared" si="15"/>
        <v>0</v>
      </c>
      <c r="U37" s="21"/>
      <c r="V37" s="21">
        <f t="shared" si="15"/>
        <v>11669</v>
      </c>
      <c r="W37" s="21">
        <f t="shared" si="15"/>
        <v>29975.7</v>
      </c>
      <c r="X37" s="21">
        <f>Q37/W37*100</f>
        <v>61.071801492542285</v>
      </c>
      <c r="Y37" s="21">
        <f>V37/W37*100</f>
        <v>38.92819850745771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52"/>
      <c r="J38" s="53" t="s">
        <v>51</v>
      </c>
      <c r="K38" s="54"/>
      <c r="L38" s="74"/>
      <c r="M38" s="23">
        <f aca="true" t="shared" si="16" ref="M38:W38">M37/M35*100</f>
        <v>123.00182690111899</v>
      </c>
      <c r="N38" s="74">
        <f t="shared" si="16"/>
        <v>154.01062959934586</v>
      </c>
      <c r="O38" s="74"/>
      <c r="P38" s="23"/>
      <c r="Q38" s="23">
        <f t="shared" si="16"/>
        <v>134.11501831501832</v>
      </c>
      <c r="R38" s="23"/>
      <c r="S38" s="74">
        <f t="shared" si="16"/>
        <v>194.48333333333335</v>
      </c>
      <c r="T38" s="74"/>
      <c r="U38" s="74"/>
      <c r="V38" s="23">
        <f t="shared" si="16"/>
        <v>194.48333333333335</v>
      </c>
      <c r="W38" s="23">
        <f t="shared" si="16"/>
        <v>152.54809160305345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52"/>
      <c r="J39" s="53" t="s">
        <v>52</v>
      </c>
      <c r="K39" s="54"/>
      <c r="L39" s="74"/>
      <c r="M39" s="23">
        <f aca="true" t="shared" si="17" ref="M39:W39">M37/M36*100</f>
        <v>100</v>
      </c>
      <c r="N39" s="74">
        <f t="shared" si="17"/>
        <v>100</v>
      </c>
      <c r="O39" s="74"/>
      <c r="P39" s="23"/>
      <c r="Q39" s="23">
        <f t="shared" si="17"/>
        <v>100</v>
      </c>
      <c r="R39" s="23"/>
      <c r="S39" s="74">
        <f t="shared" si="17"/>
        <v>100</v>
      </c>
      <c r="T39" s="74"/>
      <c r="U39" s="74"/>
      <c r="V39" s="23">
        <f t="shared" si="17"/>
        <v>100</v>
      </c>
      <c r="W39" s="23">
        <f t="shared" si="17"/>
        <v>100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52"/>
      <c r="J40" s="53"/>
      <c r="K40" s="54"/>
      <c r="L40" s="74"/>
      <c r="M40" s="23"/>
      <c r="N40" s="74"/>
      <c r="O40" s="74"/>
      <c r="P40" s="23"/>
      <c r="Q40" s="23"/>
      <c r="R40" s="23"/>
      <c r="S40" s="74"/>
      <c r="T40" s="74"/>
      <c r="U40" s="74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 t="s">
        <v>57</v>
      </c>
      <c r="H41" s="51"/>
      <c r="I41" s="52"/>
      <c r="J41" s="53" t="s">
        <v>58</v>
      </c>
      <c r="K41" s="54"/>
      <c r="L41" s="74"/>
      <c r="M41" s="23"/>
      <c r="N41" s="74"/>
      <c r="O41" s="74"/>
      <c r="P41" s="23"/>
      <c r="Q41" s="23"/>
      <c r="R41" s="23"/>
      <c r="S41" s="74"/>
      <c r="T41" s="74"/>
      <c r="U41" s="74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52"/>
      <c r="J42" s="53" t="s">
        <v>48</v>
      </c>
      <c r="K42" s="54"/>
      <c r="L42" s="74">
        <f aca="true" t="shared" si="18" ref="L42:Q42">SUM(L58,L65,L72,L79,L87,L103,L110)</f>
        <v>0</v>
      </c>
      <c r="M42" s="23">
        <f t="shared" si="18"/>
        <v>8758</v>
      </c>
      <c r="N42" s="74">
        <f t="shared" si="18"/>
        <v>4892</v>
      </c>
      <c r="O42" s="74">
        <f t="shared" si="18"/>
        <v>0</v>
      </c>
      <c r="P42" s="23"/>
      <c r="Q42" s="23">
        <f t="shared" si="18"/>
        <v>13650</v>
      </c>
      <c r="R42" s="23"/>
      <c r="S42" s="74">
        <f aca="true" t="shared" si="19" ref="S42:T44">SUM(S58,S65,S72,S79,S87,S103,S110)</f>
        <v>6000</v>
      </c>
      <c r="T42" s="74">
        <f t="shared" si="19"/>
        <v>0</v>
      </c>
      <c r="U42" s="74"/>
      <c r="V42" s="23">
        <f aca="true" t="shared" si="20" ref="V42:W44">SUM(V58,V65,V72,V79,V87,V103,V110)</f>
        <v>6000</v>
      </c>
      <c r="W42" s="23">
        <f t="shared" si="20"/>
        <v>19650</v>
      </c>
      <c r="X42" s="23">
        <f>Q42/W42*100</f>
        <v>69.46564885496184</v>
      </c>
      <c r="Y42" s="23">
        <f>V42/W42*100</f>
        <v>30.53435114503817</v>
      </c>
      <c r="Z42" s="4">
        <f>+Z58+Z65+Z72+Z79+Z87+Z103+Z110</f>
        <v>0</v>
      </c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52"/>
      <c r="J43" s="53" t="s">
        <v>49</v>
      </c>
      <c r="K43" s="54"/>
      <c r="L43" s="74">
        <f aca="true" t="shared" si="21" ref="L43:O44">SUM(L59,L66,L73,L80,L88,L104,L111)</f>
        <v>0</v>
      </c>
      <c r="M43" s="23">
        <f t="shared" si="21"/>
        <v>10772.5</v>
      </c>
      <c r="N43" s="74">
        <f t="shared" si="21"/>
        <v>7534.2</v>
      </c>
      <c r="O43" s="74">
        <f t="shared" si="21"/>
        <v>0</v>
      </c>
      <c r="P43" s="23"/>
      <c r="Q43" s="23">
        <f>SUM(Q59,Q66,Q73,Q80,Q88,Q104,Q111)</f>
        <v>18306.7</v>
      </c>
      <c r="R43" s="23"/>
      <c r="S43" s="74">
        <f t="shared" si="19"/>
        <v>11669</v>
      </c>
      <c r="T43" s="74">
        <f t="shared" si="19"/>
        <v>0</v>
      </c>
      <c r="U43" s="74"/>
      <c r="V43" s="23">
        <f t="shared" si="20"/>
        <v>11669</v>
      </c>
      <c r="W43" s="23">
        <f t="shared" si="20"/>
        <v>29975.7</v>
      </c>
      <c r="X43" s="23">
        <f>Q43/W43*100</f>
        <v>61.071801492542285</v>
      </c>
      <c r="Y43" s="23">
        <f>V43/W43*100</f>
        <v>38.92819850745771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 t="s">
        <v>50</v>
      </c>
      <c r="K44" s="54"/>
      <c r="L44" s="74">
        <f t="shared" si="21"/>
        <v>0</v>
      </c>
      <c r="M44" s="23">
        <f t="shared" si="21"/>
        <v>10772.5</v>
      </c>
      <c r="N44" s="74">
        <f t="shared" si="21"/>
        <v>7534.2</v>
      </c>
      <c r="O44" s="74">
        <f t="shared" si="21"/>
        <v>0</v>
      </c>
      <c r="P44" s="23"/>
      <c r="Q44" s="23">
        <f>SUM(Q60,Q67,Q74,Q81,Q89,Q105,Q112)</f>
        <v>18306.7</v>
      </c>
      <c r="R44" s="23"/>
      <c r="S44" s="74">
        <f t="shared" si="19"/>
        <v>11669</v>
      </c>
      <c r="T44" s="74">
        <f t="shared" si="19"/>
        <v>0</v>
      </c>
      <c r="U44" s="74"/>
      <c r="V44" s="23">
        <f t="shared" si="20"/>
        <v>11669</v>
      </c>
      <c r="W44" s="23">
        <f t="shared" si="20"/>
        <v>29975.7</v>
      </c>
      <c r="X44" s="23">
        <f>Q44/W44*100</f>
        <v>61.071801492542285</v>
      </c>
      <c r="Y44" s="23">
        <f>V44/W44*100</f>
        <v>38.92819850745771</v>
      </c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75"/>
      <c r="M45" s="76"/>
      <c r="N45" s="75"/>
      <c r="O45" s="75"/>
      <c r="P45" s="76"/>
      <c r="Q45" s="76"/>
      <c r="R45" s="76"/>
      <c r="S45" s="75"/>
      <c r="T45" s="75"/>
      <c r="U45" s="75"/>
      <c r="V45" s="76"/>
      <c r="W45" s="76"/>
      <c r="X45" s="76"/>
      <c r="Y45" s="76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151</v>
      </c>
      <c r="Z47" s="4"/>
    </row>
    <row r="48" spans="1:26" ht="23.25">
      <c r="A48" s="4"/>
      <c r="B48" s="67" t="s">
        <v>40</v>
      </c>
      <c r="C48" s="68"/>
      <c r="D48" s="68"/>
      <c r="E48" s="68"/>
      <c r="F48" s="68"/>
      <c r="G48" s="68"/>
      <c r="H48" s="69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42</v>
      </c>
      <c r="X48" s="13"/>
      <c r="Y48" s="16"/>
      <c r="Z48" s="4"/>
    </row>
    <row r="49" spans="1:26" ht="23.25">
      <c r="A49" s="4"/>
      <c r="B49" s="17" t="s">
        <v>41</v>
      </c>
      <c r="C49" s="18"/>
      <c r="D49" s="18"/>
      <c r="E49" s="18"/>
      <c r="F49" s="18"/>
      <c r="G49" s="18"/>
      <c r="H49" s="70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39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22"/>
      <c r="M53" s="23"/>
      <c r="N53" s="24"/>
      <c r="O53" s="3"/>
      <c r="P53" s="27"/>
      <c r="Q53" s="27"/>
      <c r="R53" s="23"/>
      <c r="S53" s="24"/>
      <c r="T53" s="22"/>
      <c r="U53" s="73"/>
      <c r="V53" s="27"/>
      <c r="W53" s="27"/>
      <c r="X53" s="27"/>
      <c r="Y53" s="23"/>
      <c r="Z53" s="4"/>
    </row>
    <row r="54" spans="1:26" ht="23.25">
      <c r="A54" s="4"/>
      <c r="B54" s="51" t="s">
        <v>46</v>
      </c>
      <c r="C54" s="51"/>
      <c r="D54" s="51" t="s">
        <v>53</v>
      </c>
      <c r="E54" s="51"/>
      <c r="F54" s="51" t="s">
        <v>55</v>
      </c>
      <c r="G54" s="51" t="s">
        <v>57</v>
      </c>
      <c r="H54" s="51"/>
      <c r="I54" s="64"/>
      <c r="J54" s="55" t="s">
        <v>51</v>
      </c>
      <c r="K54" s="56"/>
      <c r="L54" s="74"/>
      <c r="M54" s="74">
        <f>M44/M42*100</f>
        <v>123.00182690111899</v>
      </c>
      <c r="N54" s="74">
        <f>N44/N42*100</f>
        <v>154.01062959934586</v>
      </c>
      <c r="O54" s="74"/>
      <c r="P54" s="74"/>
      <c r="Q54" s="74">
        <f>Q44/Q42*100</f>
        <v>134.11501831501832</v>
      </c>
      <c r="R54" s="74"/>
      <c r="S54" s="74">
        <f>S44/S42*100</f>
        <v>194.48333333333335</v>
      </c>
      <c r="T54" s="74"/>
      <c r="U54" s="77"/>
      <c r="V54" s="23">
        <f>V44/V42*100</f>
        <v>194.48333333333335</v>
      </c>
      <c r="W54" s="23">
        <f>W44/W42*100</f>
        <v>152.54809160305345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5" t="s">
        <v>52</v>
      </c>
      <c r="K55" s="56"/>
      <c r="L55" s="74"/>
      <c r="M55" s="74">
        <f>M44/M43*100</f>
        <v>100</v>
      </c>
      <c r="N55" s="74">
        <f aca="true" t="shared" si="22" ref="N55:W55">N44/N43*100</f>
        <v>100</v>
      </c>
      <c r="O55" s="74"/>
      <c r="P55" s="74"/>
      <c r="Q55" s="74">
        <f t="shared" si="22"/>
        <v>100</v>
      </c>
      <c r="R55" s="74"/>
      <c r="S55" s="74">
        <f t="shared" si="22"/>
        <v>100</v>
      </c>
      <c r="T55" s="74"/>
      <c r="U55" s="74"/>
      <c r="V55" s="23">
        <f t="shared" si="22"/>
        <v>100</v>
      </c>
      <c r="W55" s="23">
        <f t="shared" si="22"/>
        <v>100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4"/>
      <c r="J56" s="53"/>
      <c r="K56" s="54"/>
      <c r="L56" s="74"/>
      <c r="M56" s="74"/>
      <c r="N56" s="74"/>
      <c r="O56" s="74"/>
      <c r="P56" s="74"/>
      <c r="Q56" s="23"/>
      <c r="R56" s="74"/>
      <c r="S56" s="74"/>
      <c r="T56" s="74"/>
      <c r="U56" s="74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 t="s">
        <v>59</v>
      </c>
      <c r="I57" s="64"/>
      <c r="J57" s="53" t="s">
        <v>60</v>
      </c>
      <c r="K57" s="54"/>
      <c r="L57" s="74"/>
      <c r="M57" s="23"/>
      <c r="N57" s="74"/>
      <c r="O57" s="74"/>
      <c r="P57" s="23"/>
      <c r="Q57" s="23"/>
      <c r="R57" s="23"/>
      <c r="S57" s="74"/>
      <c r="T57" s="74"/>
      <c r="U57" s="74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4"/>
      <c r="J58" s="53" t="s">
        <v>48</v>
      </c>
      <c r="K58" s="54"/>
      <c r="L58" s="74"/>
      <c r="M58" s="23">
        <v>560</v>
      </c>
      <c r="N58" s="74">
        <v>1050</v>
      </c>
      <c r="O58" s="74"/>
      <c r="P58" s="23"/>
      <c r="Q58" s="23">
        <f>SUM(L58:P58)</f>
        <v>1610</v>
      </c>
      <c r="R58" s="23"/>
      <c r="S58" s="74"/>
      <c r="T58" s="74"/>
      <c r="U58" s="74"/>
      <c r="V58" s="23">
        <f>SUM(R58:U58)</f>
        <v>0</v>
      </c>
      <c r="W58" s="23">
        <f>+Q58+V58</f>
        <v>1610</v>
      </c>
      <c r="X58" s="23">
        <f>Q58/W58*100</f>
        <v>100</v>
      </c>
      <c r="Y58" s="23">
        <f>V58/W58*100</f>
        <v>0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3" t="s">
        <v>49</v>
      </c>
      <c r="K59" s="54"/>
      <c r="L59" s="74"/>
      <c r="M59" s="23">
        <v>561.9</v>
      </c>
      <c r="N59" s="74">
        <v>1193.1</v>
      </c>
      <c r="O59" s="74"/>
      <c r="P59" s="23"/>
      <c r="Q59" s="23">
        <f>SUM(L59:P59)</f>
        <v>1755</v>
      </c>
      <c r="R59" s="23"/>
      <c r="S59" s="74"/>
      <c r="T59" s="74"/>
      <c r="U59" s="74"/>
      <c r="V59" s="23"/>
      <c r="W59" s="23">
        <f>+Q59+V59</f>
        <v>1755</v>
      </c>
      <c r="X59" s="23">
        <f>Q59/W59*100</f>
        <v>100</v>
      </c>
      <c r="Y59" s="23">
        <f>V59/W59*100</f>
        <v>0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4"/>
      <c r="J60" s="53" t="s">
        <v>50</v>
      </c>
      <c r="K60" s="54"/>
      <c r="L60" s="74"/>
      <c r="M60" s="23">
        <v>561.9</v>
      </c>
      <c r="N60" s="74">
        <v>1193.1</v>
      </c>
      <c r="O60" s="74"/>
      <c r="P60" s="23"/>
      <c r="Q60" s="23">
        <f>SUM(L60:P60)</f>
        <v>1755</v>
      </c>
      <c r="R60" s="23"/>
      <c r="S60" s="74"/>
      <c r="T60" s="74"/>
      <c r="U60" s="74"/>
      <c r="V60" s="23"/>
      <c r="W60" s="23">
        <f>+Q60+V60</f>
        <v>1755</v>
      </c>
      <c r="X60" s="23">
        <f>Q60/W60*100</f>
        <v>100</v>
      </c>
      <c r="Y60" s="23">
        <f>V60/W60*100</f>
        <v>0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51</v>
      </c>
      <c r="K61" s="54"/>
      <c r="L61" s="74"/>
      <c r="M61" s="23">
        <f>M60/M58*100</f>
        <v>100.33928571428572</v>
      </c>
      <c r="N61" s="74">
        <f>N60/N58*100</f>
        <v>113.6285714285714</v>
      </c>
      <c r="O61" s="74"/>
      <c r="P61" s="23"/>
      <c r="Q61" s="23">
        <f>Q60/Q58*100</f>
        <v>109.00621118012421</v>
      </c>
      <c r="R61" s="23"/>
      <c r="S61" s="74"/>
      <c r="T61" s="74"/>
      <c r="U61" s="74"/>
      <c r="V61" s="23"/>
      <c r="W61" s="23">
        <f>W60/W58*100</f>
        <v>109.00621118012421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 t="s">
        <v>52</v>
      </c>
      <c r="K62" s="54"/>
      <c r="L62" s="74"/>
      <c r="M62" s="23">
        <f>M60/M59*100</f>
        <v>100</v>
      </c>
      <c r="N62" s="74">
        <f>N60/N59*100</f>
        <v>100</v>
      </c>
      <c r="O62" s="74"/>
      <c r="P62" s="23"/>
      <c r="Q62" s="23">
        <f>Q60/Q59*100</f>
        <v>100</v>
      </c>
      <c r="R62" s="23"/>
      <c r="S62" s="74"/>
      <c r="T62" s="74"/>
      <c r="U62" s="74"/>
      <c r="V62" s="23"/>
      <c r="W62" s="23">
        <f>W60/W59*100</f>
        <v>100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4"/>
      <c r="J63" s="53"/>
      <c r="K63" s="54"/>
      <c r="L63" s="74"/>
      <c r="M63" s="23"/>
      <c r="N63" s="74"/>
      <c r="O63" s="74"/>
      <c r="P63" s="23"/>
      <c r="Q63" s="23"/>
      <c r="R63" s="23"/>
      <c r="S63" s="74"/>
      <c r="T63" s="74"/>
      <c r="U63" s="74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 t="s">
        <v>61</v>
      </c>
      <c r="I64" s="64"/>
      <c r="J64" s="53" t="s">
        <v>62</v>
      </c>
      <c r="K64" s="54"/>
      <c r="L64" s="74"/>
      <c r="M64" s="23"/>
      <c r="N64" s="74"/>
      <c r="O64" s="74"/>
      <c r="P64" s="23"/>
      <c r="Q64" s="23"/>
      <c r="R64" s="23"/>
      <c r="S64" s="74"/>
      <c r="T64" s="74"/>
      <c r="U64" s="74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4"/>
      <c r="J65" s="53" t="s">
        <v>48</v>
      </c>
      <c r="K65" s="54"/>
      <c r="L65" s="74"/>
      <c r="M65" s="23">
        <v>50</v>
      </c>
      <c r="N65" s="74">
        <v>480</v>
      </c>
      <c r="O65" s="74"/>
      <c r="P65" s="23"/>
      <c r="Q65" s="23">
        <f>SUM(L65:P65)</f>
        <v>530</v>
      </c>
      <c r="R65" s="23"/>
      <c r="S65" s="74"/>
      <c r="T65" s="74"/>
      <c r="U65" s="74"/>
      <c r="V65" s="23"/>
      <c r="W65" s="23">
        <f>+Q65+V65</f>
        <v>530</v>
      </c>
      <c r="X65" s="23">
        <f>Q65/W65*100</f>
        <v>100</v>
      </c>
      <c r="Y65" s="23">
        <f>V65/W65*100</f>
        <v>0</v>
      </c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4"/>
      <c r="J66" s="53" t="s">
        <v>49</v>
      </c>
      <c r="K66" s="54"/>
      <c r="L66" s="74"/>
      <c r="M66" s="23">
        <v>54.8</v>
      </c>
      <c r="N66" s="74">
        <v>530.2</v>
      </c>
      <c r="O66" s="74"/>
      <c r="P66" s="23"/>
      <c r="Q66" s="23">
        <f>SUM(L66:P66)</f>
        <v>585</v>
      </c>
      <c r="R66" s="23"/>
      <c r="S66" s="74"/>
      <c r="T66" s="74"/>
      <c r="U66" s="74"/>
      <c r="V66" s="23"/>
      <c r="W66" s="23">
        <f>+Q66+V66</f>
        <v>585</v>
      </c>
      <c r="X66" s="23">
        <f>Q66/W66*100</f>
        <v>100</v>
      </c>
      <c r="Y66" s="23">
        <f>V66/W66*100</f>
        <v>0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3" t="s">
        <v>50</v>
      </c>
      <c r="K67" s="54"/>
      <c r="L67" s="74"/>
      <c r="M67" s="23">
        <v>54.8</v>
      </c>
      <c r="N67" s="74">
        <v>530.2</v>
      </c>
      <c r="O67" s="74"/>
      <c r="P67" s="23"/>
      <c r="Q67" s="23">
        <f>SUM(L67:P67)</f>
        <v>585</v>
      </c>
      <c r="R67" s="23"/>
      <c r="S67" s="74"/>
      <c r="T67" s="74"/>
      <c r="U67" s="74"/>
      <c r="V67" s="23"/>
      <c r="W67" s="23">
        <f>+Q67+V67</f>
        <v>585</v>
      </c>
      <c r="X67" s="23">
        <f>Q67/W67*100</f>
        <v>100</v>
      </c>
      <c r="Y67" s="23">
        <f>V67/W67*100</f>
        <v>0</v>
      </c>
      <c r="Z67" s="4"/>
    </row>
    <row r="68" spans="1:26" ht="23.25">
      <c r="A68" s="4"/>
      <c r="B68" s="57"/>
      <c r="C68" s="58"/>
      <c r="D68" s="58"/>
      <c r="E68" s="58"/>
      <c r="F68" s="58"/>
      <c r="G68" s="58"/>
      <c r="H68" s="58"/>
      <c r="I68" s="53"/>
      <c r="J68" s="53" t="s">
        <v>63</v>
      </c>
      <c r="K68" s="54"/>
      <c r="L68" s="21"/>
      <c r="M68" s="21">
        <f>M67/M65*100</f>
        <v>109.59999999999998</v>
      </c>
      <c r="N68" s="21">
        <f>N67/N65*100</f>
        <v>110.45833333333334</v>
      </c>
      <c r="O68" s="21"/>
      <c r="P68" s="21"/>
      <c r="Q68" s="21">
        <f>Q67/Q65*100</f>
        <v>110.37735849056605</v>
      </c>
      <c r="R68" s="21"/>
      <c r="S68" s="21"/>
      <c r="T68" s="21"/>
      <c r="U68" s="21"/>
      <c r="V68" s="21"/>
      <c r="W68" s="21">
        <f>W67/W65*100</f>
        <v>110.37735849056605</v>
      </c>
      <c r="X68" s="21"/>
      <c r="Y68" s="21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4"/>
      <c r="J69" s="53" t="s">
        <v>64</v>
      </c>
      <c r="K69" s="54"/>
      <c r="L69" s="74"/>
      <c r="M69" s="23">
        <f>M67/M66*100</f>
        <v>100</v>
      </c>
      <c r="N69" s="74">
        <f>N67/N66*100</f>
        <v>100</v>
      </c>
      <c r="O69" s="74"/>
      <c r="P69" s="23"/>
      <c r="Q69" s="23">
        <f>Q67/Q66*100</f>
        <v>100</v>
      </c>
      <c r="R69" s="23"/>
      <c r="S69" s="74"/>
      <c r="T69" s="74"/>
      <c r="U69" s="74"/>
      <c r="V69" s="23"/>
      <c r="W69" s="23">
        <f>W67/W66*100</f>
        <v>100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4"/>
      <c r="J70" s="53"/>
      <c r="K70" s="54"/>
      <c r="L70" s="74"/>
      <c r="M70" s="23"/>
      <c r="N70" s="74"/>
      <c r="O70" s="74"/>
      <c r="P70" s="23"/>
      <c r="Q70" s="23"/>
      <c r="R70" s="23"/>
      <c r="S70" s="74"/>
      <c r="T70" s="74"/>
      <c r="U70" s="74"/>
      <c r="V70" s="23"/>
      <c r="W70" s="23"/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 t="s">
        <v>65</v>
      </c>
      <c r="I71" s="64"/>
      <c r="J71" s="53" t="s">
        <v>66</v>
      </c>
      <c r="K71" s="54"/>
      <c r="L71" s="74"/>
      <c r="M71" s="23"/>
      <c r="N71" s="74"/>
      <c r="O71" s="74"/>
      <c r="P71" s="23"/>
      <c r="Q71" s="23"/>
      <c r="R71" s="23"/>
      <c r="S71" s="74"/>
      <c r="T71" s="74"/>
      <c r="U71" s="74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4"/>
      <c r="J72" s="53" t="s">
        <v>48</v>
      </c>
      <c r="K72" s="54"/>
      <c r="L72" s="74"/>
      <c r="M72" s="23">
        <v>10</v>
      </c>
      <c r="N72" s="74">
        <v>25</v>
      </c>
      <c r="O72" s="74"/>
      <c r="P72" s="23"/>
      <c r="Q72" s="23">
        <f>SUM(L72:P72)</f>
        <v>35</v>
      </c>
      <c r="R72" s="23"/>
      <c r="S72" s="74"/>
      <c r="T72" s="74"/>
      <c r="U72" s="74"/>
      <c r="V72" s="23"/>
      <c r="W72" s="23">
        <f>+Q72+V72</f>
        <v>35</v>
      </c>
      <c r="X72" s="23">
        <f>Q72/W72*100</f>
        <v>100</v>
      </c>
      <c r="Y72" s="23">
        <f>V72/W72*100</f>
        <v>0</v>
      </c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4"/>
      <c r="J73" s="53" t="s">
        <v>49</v>
      </c>
      <c r="K73" s="54"/>
      <c r="L73" s="74"/>
      <c r="M73" s="23">
        <v>15</v>
      </c>
      <c r="N73" s="74">
        <v>25</v>
      </c>
      <c r="O73" s="74"/>
      <c r="P73" s="23"/>
      <c r="Q73" s="23">
        <f>SUM(L73:P73)</f>
        <v>40</v>
      </c>
      <c r="R73" s="23"/>
      <c r="S73" s="74"/>
      <c r="T73" s="74"/>
      <c r="U73" s="74"/>
      <c r="V73" s="23"/>
      <c r="W73" s="23">
        <f>+Q73+V73</f>
        <v>40</v>
      </c>
      <c r="X73" s="23">
        <f>Q73/W73*100</f>
        <v>100</v>
      </c>
      <c r="Y73" s="23">
        <f>V73/W73*100</f>
        <v>0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4"/>
      <c r="J74" s="53" t="s">
        <v>50</v>
      </c>
      <c r="K74" s="54"/>
      <c r="L74" s="74"/>
      <c r="M74" s="23">
        <v>15</v>
      </c>
      <c r="N74" s="74">
        <v>25</v>
      </c>
      <c r="O74" s="74"/>
      <c r="P74" s="23"/>
      <c r="Q74" s="23">
        <f>SUM(L74:P74)</f>
        <v>40</v>
      </c>
      <c r="R74" s="23"/>
      <c r="S74" s="74"/>
      <c r="T74" s="74"/>
      <c r="U74" s="74"/>
      <c r="V74" s="23"/>
      <c r="W74" s="23">
        <f>+Q74+V74</f>
        <v>40</v>
      </c>
      <c r="X74" s="23">
        <f>Q74/W74*100</f>
        <v>100</v>
      </c>
      <c r="Y74" s="23">
        <f>V74/W74*100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4"/>
      <c r="J75" s="53" t="s">
        <v>51</v>
      </c>
      <c r="K75" s="54"/>
      <c r="L75" s="74"/>
      <c r="M75" s="23">
        <f>M74/M72*100</f>
        <v>150</v>
      </c>
      <c r="N75" s="74">
        <f>N74/N72*100</f>
        <v>100</v>
      </c>
      <c r="O75" s="74"/>
      <c r="P75" s="23"/>
      <c r="Q75" s="23">
        <f>Q74/Q72*100</f>
        <v>114.28571428571428</v>
      </c>
      <c r="R75" s="23"/>
      <c r="S75" s="74"/>
      <c r="T75" s="74"/>
      <c r="U75" s="74"/>
      <c r="V75" s="23"/>
      <c r="W75" s="23">
        <f>W74/W72*100</f>
        <v>114.28571428571428</v>
      </c>
      <c r="X75" s="23"/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4"/>
      <c r="J76" s="53" t="s">
        <v>52</v>
      </c>
      <c r="K76" s="54"/>
      <c r="L76" s="74"/>
      <c r="M76" s="23">
        <f>M74/M73*100</f>
        <v>100</v>
      </c>
      <c r="N76" s="74">
        <f>N74/N73*100</f>
        <v>100</v>
      </c>
      <c r="O76" s="74"/>
      <c r="P76" s="23"/>
      <c r="Q76" s="23">
        <f>Q74/Q73*100</f>
        <v>100</v>
      </c>
      <c r="R76" s="23"/>
      <c r="S76" s="74"/>
      <c r="T76" s="74"/>
      <c r="U76" s="74"/>
      <c r="V76" s="23"/>
      <c r="W76" s="23">
        <f>W74/W73*100</f>
        <v>100</v>
      </c>
      <c r="X76" s="23"/>
      <c r="Y76" s="23"/>
      <c r="Z76" s="4"/>
    </row>
    <row r="77" spans="1:26" ht="23.25">
      <c r="A77" s="4"/>
      <c r="B77" s="57"/>
      <c r="C77" s="58"/>
      <c r="D77" s="58"/>
      <c r="E77" s="58"/>
      <c r="F77" s="58"/>
      <c r="G77" s="58"/>
      <c r="H77" s="58"/>
      <c r="I77" s="53"/>
      <c r="J77" s="53"/>
      <c r="K77" s="54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 t="s">
        <v>67</v>
      </c>
      <c r="I78" s="64"/>
      <c r="J78" s="53" t="s">
        <v>68</v>
      </c>
      <c r="K78" s="54"/>
      <c r="L78" s="74"/>
      <c r="M78" s="23"/>
      <c r="N78" s="74"/>
      <c r="O78" s="74"/>
      <c r="P78" s="23"/>
      <c r="Q78" s="23"/>
      <c r="R78" s="23"/>
      <c r="S78" s="74"/>
      <c r="T78" s="74"/>
      <c r="U78" s="74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4"/>
      <c r="J79" s="53" t="s">
        <v>48</v>
      </c>
      <c r="K79" s="54"/>
      <c r="L79" s="74"/>
      <c r="M79" s="23">
        <v>11</v>
      </c>
      <c r="N79" s="74">
        <v>4</v>
      </c>
      <c r="O79" s="74"/>
      <c r="P79" s="23"/>
      <c r="Q79" s="23">
        <f>SUM(L79:P79)</f>
        <v>15</v>
      </c>
      <c r="R79" s="23"/>
      <c r="S79" s="74"/>
      <c r="T79" s="74"/>
      <c r="U79" s="74"/>
      <c r="V79" s="23"/>
      <c r="W79" s="23">
        <f>+Q79+V79</f>
        <v>15</v>
      </c>
      <c r="X79" s="23">
        <f>Q79/W79*100</f>
        <v>100</v>
      </c>
      <c r="Y79" s="23">
        <f>V79/W79*100</f>
        <v>0</v>
      </c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4"/>
      <c r="J80" s="53" t="s">
        <v>49</v>
      </c>
      <c r="K80" s="54"/>
      <c r="L80" s="74"/>
      <c r="M80" s="23">
        <v>11</v>
      </c>
      <c r="N80" s="74">
        <v>4</v>
      </c>
      <c r="O80" s="74"/>
      <c r="P80" s="23"/>
      <c r="Q80" s="23">
        <f>SUM(L80:P80)</f>
        <v>15</v>
      </c>
      <c r="R80" s="23"/>
      <c r="S80" s="74"/>
      <c r="T80" s="74"/>
      <c r="U80" s="74"/>
      <c r="V80" s="23"/>
      <c r="W80" s="23">
        <f>+Q80+V80</f>
        <v>15</v>
      </c>
      <c r="X80" s="23">
        <f>Q80/W80*100</f>
        <v>100</v>
      </c>
      <c r="Y80" s="23">
        <f>V80/W80*100</f>
        <v>0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3" t="s">
        <v>50</v>
      </c>
      <c r="K81" s="54"/>
      <c r="L81" s="74"/>
      <c r="M81" s="23">
        <v>11</v>
      </c>
      <c r="N81" s="74">
        <v>4</v>
      </c>
      <c r="O81" s="74"/>
      <c r="P81" s="23"/>
      <c r="Q81" s="23">
        <f>SUM(L81:P81)</f>
        <v>15</v>
      </c>
      <c r="R81" s="23"/>
      <c r="S81" s="74"/>
      <c r="T81" s="74"/>
      <c r="U81" s="74"/>
      <c r="V81" s="23"/>
      <c r="W81" s="23">
        <f>+Q81+V81</f>
        <v>15</v>
      </c>
      <c r="X81" s="23">
        <f>Q81/W81*100</f>
        <v>100</v>
      </c>
      <c r="Y81" s="23">
        <f>V81/W81*100</f>
        <v>0</v>
      </c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4"/>
      <c r="J82" s="53" t="s">
        <v>51</v>
      </c>
      <c r="K82" s="54"/>
      <c r="L82" s="74"/>
      <c r="M82" s="23">
        <f>M81/M79*100</f>
        <v>100</v>
      </c>
      <c r="N82" s="74">
        <f>N81/N79*100</f>
        <v>100</v>
      </c>
      <c r="O82" s="74"/>
      <c r="P82" s="23"/>
      <c r="Q82" s="23">
        <f>Q81/Q79*100</f>
        <v>100</v>
      </c>
      <c r="R82" s="23"/>
      <c r="S82" s="74"/>
      <c r="T82" s="74"/>
      <c r="U82" s="74"/>
      <c r="V82" s="23"/>
      <c r="W82" s="23">
        <f>W81/W79*100</f>
        <v>100</v>
      </c>
      <c r="X82" s="23"/>
      <c r="Y82" s="23"/>
      <c r="Z82" s="4"/>
    </row>
    <row r="83" spans="1:26" ht="23.25">
      <c r="A83" s="4"/>
      <c r="B83" s="57"/>
      <c r="C83" s="58"/>
      <c r="D83" s="58"/>
      <c r="E83" s="58"/>
      <c r="F83" s="58"/>
      <c r="G83" s="58"/>
      <c r="H83" s="58"/>
      <c r="I83" s="53"/>
      <c r="J83" s="53" t="s">
        <v>52</v>
      </c>
      <c r="K83" s="54"/>
      <c r="L83" s="21"/>
      <c r="M83" s="21">
        <f>M81/M80*100</f>
        <v>100</v>
      </c>
      <c r="N83" s="21">
        <f>N81/N80*100</f>
        <v>100</v>
      </c>
      <c r="O83" s="21"/>
      <c r="P83" s="21"/>
      <c r="Q83" s="21">
        <f>Q81/Q80*100</f>
        <v>100</v>
      </c>
      <c r="R83" s="21"/>
      <c r="S83" s="21"/>
      <c r="T83" s="21"/>
      <c r="U83" s="21"/>
      <c r="V83" s="21"/>
      <c r="W83" s="21">
        <f>W81/W80*100</f>
        <v>100</v>
      </c>
      <c r="X83" s="21"/>
      <c r="Y83" s="21"/>
      <c r="Z83" s="4"/>
    </row>
    <row r="84" spans="1:26" ht="23.25">
      <c r="A84" s="4"/>
      <c r="B84" s="57"/>
      <c r="C84" s="57"/>
      <c r="D84" s="57"/>
      <c r="E84" s="57"/>
      <c r="F84" s="57"/>
      <c r="G84" s="57"/>
      <c r="H84" s="57"/>
      <c r="I84" s="64"/>
      <c r="J84" s="53"/>
      <c r="K84" s="54"/>
      <c r="L84" s="74"/>
      <c r="M84" s="23"/>
      <c r="N84" s="74"/>
      <c r="O84" s="74"/>
      <c r="P84" s="23"/>
      <c r="Q84" s="23"/>
      <c r="R84" s="23"/>
      <c r="S84" s="74"/>
      <c r="T84" s="74"/>
      <c r="U84" s="74"/>
      <c r="V84" s="23"/>
      <c r="W84" s="23"/>
      <c r="X84" s="23"/>
      <c r="Y84" s="23"/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 t="s">
        <v>69</v>
      </c>
      <c r="I85" s="64"/>
      <c r="J85" s="53" t="s">
        <v>70</v>
      </c>
      <c r="K85" s="54"/>
      <c r="L85" s="74"/>
      <c r="M85" s="23"/>
      <c r="N85" s="74"/>
      <c r="O85" s="74"/>
      <c r="P85" s="23"/>
      <c r="Q85" s="23"/>
      <c r="R85" s="23"/>
      <c r="S85" s="74"/>
      <c r="T85" s="74"/>
      <c r="U85" s="74"/>
      <c r="V85" s="23"/>
      <c r="W85" s="23"/>
      <c r="X85" s="23"/>
      <c r="Y85" s="23"/>
      <c r="Z85" s="4"/>
    </row>
    <row r="86" spans="1:26" ht="23.25">
      <c r="A86" s="4"/>
      <c r="B86" s="57"/>
      <c r="C86" s="57"/>
      <c r="D86" s="57"/>
      <c r="E86" s="57"/>
      <c r="F86" s="57"/>
      <c r="G86" s="57"/>
      <c r="H86" s="57"/>
      <c r="I86" s="64"/>
      <c r="J86" s="53" t="s">
        <v>71</v>
      </c>
      <c r="K86" s="54"/>
      <c r="L86" s="74"/>
      <c r="M86" s="23"/>
      <c r="N86" s="74"/>
      <c r="O86" s="74"/>
      <c r="P86" s="23"/>
      <c r="Q86" s="23"/>
      <c r="R86" s="23"/>
      <c r="S86" s="74"/>
      <c r="T86" s="74"/>
      <c r="U86" s="74"/>
      <c r="V86" s="23"/>
      <c r="W86" s="23"/>
      <c r="X86" s="23"/>
      <c r="Y86" s="23"/>
      <c r="Z86" s="4"/>
    </row>
    <row r="87" spans="1:26" ht="23.25">
      <c r="A87" s="4"/>
      <c r="B87" s="57"/>
      <c r="C87" s="57"/>
      <c r="D87" s="57"/>
      <c r="E87" s="57"/>
      <c r="F87" s="57"/>
      <c r="G87" s="57"/>
      <c r="H87" s="57"/>
      <c r="I87" s="64"/>
      <c r="J87" s="53" t="s">
        <v>48</v>
      </c>
      <c r="K87" s="54"/>
      <c r="L87" s="74"/>
      <c r="M87" s="23">
        <v>8050</v>
      </c>
      <c r="N87" s="74">
        <v>3050</v>
      </c>
      <c r="O87" s="74"/>
      <c r="P87" s="23"/>
      <c r="Q87" s="23">
        <f>SUM(L87:P87)</f>
        <v>11100</v>
      </c>
      <c r="R87" s="23"/>
      <c r="S87" s="74">
        <v>6000</v>
      </c>
      <c r="T87" s="74"/>
      <c r="U87" s="74"/>
      <c r="V87" s="23">
        <f>SUM(R87:U87)</f>
        <v>6000</v>
      </c>
      <c r="W87" s="23">
        <f>+Q87+V87</f>
        <v>17100</v>
      </c>
      <c r="X87" s="23">
        <f>Q87/W87*100</f>
        <v>64.91228070175438</v>
      </c>
      <c r="Y87" s="23">
        <f>V87/W87*100</f>
        <v>35.08771929824561</v>
      </c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7"/>
      <c r="I88" s="64"/>
      <c r="J88" s="53" t="s">
        <v>49</v>
      </c>
      <c r="K88" s="54"/>
      <c r="L88" s="74"/>
      <c r="M88" s="23">
        <v>10051</v>
      </c>
      <c r="N88" s="74">
        <v>5460.7</v>
      </c>
      <c r="O88" s="74"/>
      <c r="P88" s="23"/>
      <c r="Q88" s="23">
        <f>SUM(L88:P88)</f>
        <v>15511.7</v>
      </c>
      <c r="R88" s="23"/>
      <c r="S88" s="74">
        <v>11669</v>
      </c>
      <c r="T88" s="74"/>
      <c r="U88" s="74"/>
      <c r="V88" s="23">
        <f>SUM(R88:U88)</f>
        <v>11669</v>
      </c>
      <c r="W88" s="23">
        <f>+Q88+V88</f>
        <v>27180.7</v>
      </c>
      <c r="X88" s="23">
        <f>Q88/W88*100</f>
        <v>57.068802495888626</v>
      </c>
      <c r="Y88" s="23">
        <f>V88/W88*100</f>
        <v>42.931197504111374</v>
      </c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7"/>
      <c r="I89" s="64"/>
      <c r="J89" s="53" t="s">
        <v>50</v>
      </c>
      <c r="K89" s="54"/>
      <c r="L89" s="74"/>
      <c r="M89" s="23">
        <v>10051</v>
      </c>
      <c r="N89" s="74">
        <v>5460.7</v>
      </c>
      <c r="O89" s="74"/>
      <c r="P89" s="23"/>
      <c r="Q89" s="23">
        <f>SUM(L89:P89)</f>
        <v>15511.7</v>
      </c>
      <c r="R89" s="23"/>
      <c r="S89" s="74">
        <v>11669</v>
      </c>
      <c r="T89" s="74"/>
      <c r="U89" s="74"/>
      <c r="V89" s="23">
        <f>SUM(R89:U89)</f>
        <v>11669</v>
      </c>
      <c r="W89" s="23">
        <f>+Q89+V89</f>
        <v>27180.7</v>
      </c>
      <c r="X89" s="23">
        <f>Q89/W89*100</f>
        <v>57.068802495888626</v>
      </c>
      <c r="Y89" s="23">
        <f>V89/W89*100</f>
        <v>42.931197504111374</v>
      </c>
      <c r="Z89" s="4"/>
    </row>
    <row r="90" spans="1:26" ht="23.25">
      <c r="A90" s="4"/>
      <c r="B90" s="65"/>
      <c r="C90" s="65"/>
      <c r="D90" s="65"/>
      <c r="E90" s="65"/>
      <c r="F90" s="65"/>
      <c r="G90" s="65"/>
      <c r="H90" s="65"/>
      <c r="I90" s="66"/>
      <c r="J90" s="62"/>
      <c r="K90" s="63"/>
      <c r="L90" s="75"/>
      <c r="M90" s="76"/>
      <c r="N90" s="75"/>
      <c r="O90" s="75"/>
      <c r="P90" s="76"/>
      <c r="Q90" s="76"/>
      <c r="R90" s="76"/>
      <c r="S90" s="75"/>
      <c r="T90" s="75"/>
      <c r="U90" s="75"/>
      <c r="V90" s="76"/>
      <c r="W90" s="76"/>
      <c r="X90" s="76"/>
      <c r="Y90" s="76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152</v>
      </c>
      <c r="Z92" s="4"/>
    </row>
    <row r="93" spans="1:26" ht="23.25">
      <c r="A93" s="4"/>
      <c r="B93" s="67" t="s">
        <v>40</v>
      </c>
      <c r="C93" s="68"/>
      <c r="D93" s="68"/>
      <c r="E93" s="68"/>
      <c r="F93" s="68"/>
      <c r="G93" s="68"/>
      <c r="H93" s="69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42</v>
      </c>
      <c r="X93" s="13"/>
      <c r="Y93" s="16"/>
      <c r="Z93" s="4"/>
    </row>
    <row r="94" spans="1:26" ht="23.25">
      <c r="A94" s="4"/>
      <c r="B94" s="17" t="s">
        <v>41</v>
      </c>
      <c r="C94" s="18"/>
      <c r="D94" s="18"/>
      <c r="E94" s="18"/>
      <c r="F94" s="18"/>
      <c r="G94" s="18"/>
      <c r="H94" s="70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39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22"/>
      <c r="M98" s="23"/>
      <c r="N98" s="24"/>
      <c r="O98" s="3"/>
      <c r="P98" s="27"/>
      <c r="Q98" s="27"/>
      <c r="R98" s="23"/>
      <c r="S98" s="24"/>
      <c r="T98" s="22"/>
      <c r="U98" s="73"/>
      <c r="V98" s="27"/>
      <c r="W98" s="27"/>
      <c r="X98" s="27"/>
      <c r="Y98" s="23"/>
      <c r="Z98" s="4"/>
    </row>
    <row r="99" spans="1:26" ht="23.25">
      <c r="A99" s="4"/>
      <c r="B99" s="51" t="s">
        <v>46</v>
      </c>
      <c r="C99" s="51"/>
      <c r="D99" s="51" t="s">
        <v>53</v>
      </c>
      <c r="E99" s="51"/>
      <c r="F99" s="51" t="s">
        <v>55</v>
      </c>
      <c r="G99" s="51" t="s">
        <v>57</v>
      </c>
      <c r="H99" s="51" t="s">
        <v>69</v>
      </c>
      <c r="I99" s="64"/>
      <c r="J99" s="55" t="s">
        <v>51</v>
      </c>
      <c r="K99" s="56"/>
      <c r="L99" s="74"/>
      <c r="M99" s="74">
        <f>M89/M87*100</f>
        <v>124.85714285714286</v>
      </c>
      <c r="N99" s="74">
        <f>N89/N87*100</f>
        <v>179.0393442622951</v>
      </c>
      <c r="O99" s="74"/>
      <c r="P99" s="74"/>
      <c r="Q99" s="74">
        <f>Q89/Q87*100</f>
        <v>139.74504504504506</v>
      </c>
      <c r="R99" s="74"/>
      <c r="S99" s="74">
        <f>S89/S87*100</f>
        <v>194.48333333333335</v>
      </c>
      <c r="T99" s="74"/>
      <c r="U99" s="77"/>
      <c r="V99" s="23">
        <f>V89/V87*100</f>
        <v>194.48333333333335</v>
      </c>
      <c r="W99" s="23">
        <f>W89/W87*100</f>
        <v>158.9514619883041</v>
      </c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5" t="s">
        <v>52</v>
      </c>
      <c r="K100" s="56"/>
      <c r="L100" s="74"/>
      <c r="M100" s="74">
        <f>M89/M88*100</f>
        <v>100</v>
      </c>
      <c r="N100" s="74">
        <f>N89/N88*100</f>
        <v>100</v>
      </c>
      <c r="O100" s="74"/>
      <c r="P100" s="74"/>
      <c r="Q100" s="74">
        <f>Q89/Q88*100</f>
        <v>100</v>
      </c>
      <c r="R100" s="74"/>
      <c r="S100" s="74">
        <f>S89/S88*100</f>
        <v>100</v>
      </c>
      <c r="T100" s="74"/>
      <c r="U100" s="74"/>
      <c r="V100" s="23">
        <f>V89/V88*100</f>
        <v>100</v>
      </c>
      <c r="W100" s="23">
        <f>W89/W88*100</f>
        <v>100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4"/>
      <c r="J101" s="53"/>
      <c r="K101" s="54"/>
      <c r="L101" s="74"/>
      <c r="M101" s="74"/>
      <c r="N101" s="74"/>
      <c r="O101" s="74"/>
      <c r="P101" s="74"/>
      <c r="Q101" s="23"/>
      <c r="R101" s="74"/>
      <c r="S101" s="74"/>
      <c r="T101" s="74"/>
      <c r="U101" s="74"/>
      <c r="V101" s="23"/>
      <c r="W101" s="23"/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 t="s">
        <v>72</v>
      </c>
      <c r="I102" s="64"/>
      <c r="J102" s="53" t="s">
        <v>73</v>
      </c>
      <c r="K102" s="54"/>
      <c r="L102" s="74"/>
      <c r="M102" s="23"/>
      <c r="N102" s="74"/>
      <c r="O102" s="74"/>
      <c r="P102" s="23"/>
      <c r="Q102" s="23"/>
      <c r="R102" s="23"/>
      <c r="S102" s="74"/>
      <c r="T102" s="74"/>
      <c r="U102" s="74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4"/>
      <c r="J103" s="53" t="s">
        <v>48</v>
      </c>
      <c r="K103" s="54"/>
      <c r="L103" s="74"/>
      <c r="M103" s="23">
        <v>30</v>
      </c>
      <c r="N103" s="74">
        <v>30</v>
      </c>
      <c r="O103" s="74"/>
      <c r="P103" s="23"/>
      <c r="Q103" s="23">
        <f>SUM(L103:P103)</f>
        <v>60</v>
      </c>
      <c r="R103" s="23"/>
      <c r="S103" s="74"/>
      <c r="T103" s="74"/>
      <c r="U103" s="74"/>
      <c r="V103" s="23"/>
      <c r="W103" s="23">
        <f>+Q103+V103</f>
        <v>60</v>
      </c>
      <c r="X103" s="23">
        <f>Q103/W103*100</f>
        <v>100</v>
      </c>
      <c r="Y103" s="23">
        <f>V103/W103*100</f>
        <v>0</v>
      </c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4"/>
      <c r="J104" s="53" t="s">
        <v>49</v>
      </c>
      <c r="K104" s="54"/>
      <c r="L104" s="74"/>
      <c r="M104" s="23">
        <v>35</v>
      </c>
      <c r="N104" s="74">
        <v>30</v>
      </c>
      <c r="O104" s="74"/>
      <c r="P104" s="23"/>
      <c r="Q104" s="23">
        <f>SUM(L104:P104)</f>
        <v>65</v>
      </c>
      <c r="R104" s="23"/>
      <c r="S104" s="74"/>
      <c r="T104" s="74"/>
      <c r="U104" s="74"/>
      <c r="V104" s="23"/>
      <c r="W104" s="23">
        <f>+Q104+V104</f>
        <v>65</v>
      </c>
      <c r="X104" s="23">
        <f>Q104/W104*100</f>
        <v>100</v>
      </c>
      <c r="Y104" s="23">
        <f>V104/W104*100</f>
        <v>0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4"/>
      <c r="J105" s="53" t="s">
        <v>50</v>
      </c>
      <c r="K105" s="54"/>
      <c r="L105" s="74"/>
      <c r="M105" s="23">
        <v>35</v>
      </c>
      <c r="N105" s="74">
        <v>30</v>
      </c>
      <c r="O105" s="74"/>
      <c r="P105" s="23"/>
      <c r="Q105" s="23">
        <f>SUM(L105:P105)</f>
        <v>65</v>
      </c>
      <c r="R105" s="23"/>
      <c r="S105" s="74"/>
      <c r="T105" s="74"/>
      <c r="U105" s="74"/>
      <c r="V105" s="23"/>
      <c r="W105" s="23">
        <f>+Q105+V105</f>
        <v>65</v>
      </c>
      <c r="X105" s="23">
        <f>Q105/W105*100</f>
        <v>100</v>
      </c>
      <c r="Y105" s="23">
        <f>V105/W105*100</f>
        <v>0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4"/>
      <c r="J106" s="53" t="s">
        <v>51</v>
      </c>
      <c r="K106" s="54"/>
      <c r="L106" s="74"/>
      <c r="M106" s="23">
        <f>M105/M103*100</f>
        <v>116.66666666666667</v>
      </c>
      <c r="N106" s="74">
        <f>N105/N103*100</f>
        <v>100</v>
      </c>
      <c r="O106" s="74"/>
      <c r="P106" s="23"/>
      <c r="Q106" s="23">
        <f>Q105/Q103*100</f>
        <v>108.33333333333333</v>
      </c>
      <c r="R106" s="23"/>
      <c r="S106" s="74"/>
      <c r="T106" s="74"/>
      <c r="U106" s="74"/>
      <c r="V106" s="23"/>
      <c r="W106" s="23">
        <f>W105/W103*100</f>
        <v>108.33333333333333</v>
      </c>
      <c r="X106" s="23"/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4"/>
      <c r="J107" s="53" t="s">
        <v>52</v>
      </c>
      <c r="K107" s="54"/>
      <c r="L107" s="74"/>
      <c r="M107" s="23">
        <f>M105/M104*100</f>
        <v>100</v>
      </c>
      <c r="N107" s="74">
        <f>N105/N104*100</f>
        <v>100</v>
      </c>
      <c r="O107" s="74"/>
      <c r="P107" s="23"/>
      <c r="Q107" s="23">
        <f>Q105/Q104*100</f>
        <v>100</v>
      </c>
      <c r="R107" s="23"/>
      <c r="S107" s="74"/>
      <c r="T107" s="74"/>
      <c r="U107" s="74"/>
      <c r="V107" s="23"/>
      <c r="W107" s="23">
        <f>W105/W104*100</f>
        <v>100</v>
      </c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4"/>
      <c r="J108" s="53"/>
      <c r="K108" s="54"/>
      <c r="L108" s="74"/>
      <c r="M108" s="23"/>
      <c r="N108" s="74"/>
      <c r="O108" s="74"/>
      <c r="P108" s="23"/>
      <c r="Q108" s="23"/>
      <c r="R108" s="23"/>
      <c r="S108" s="74"/>
      <c r="T108" s="74"/>
      <c r="U108" s="74"/>
      <c r="V108" s="23"/>
      <c r="W108" s="23"/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 t="s">
        <v>74</v>
      </c>
      <c r="I109" s="64"/>
      <c r="J109" s="53" t="s">
        <v>75</v>
      </c>
      <c r="K109" s="54"/>
      <c r="L109" s="74"/>
      <c r="M109" s="23"/>
      <c r="N109" s="74"/>
      <c r="O109" s="74"/>
      <c r="P109" s="23"/>
      <c r="Q109" s="23"/>
      <c r="R109" s="23"/>
      <c r="S109" s="74"/>
      <c r="T109" s="74"/>
      <c r="U109" s="74"/>
      <c r="V109" s="23"/>
      <c r="W109" s="23"/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4"/>
      <c r="J110" s="53" t="s">
        <v>48</v>
      </c>
      <c r="K110" s="54"/>
      <c r="L110" s="74"/>
      <c r="M110" s="23">
        <v>47</v>
      </c>
      <c r="N110" s="74">
        <v>253</v>
      </c>
      <c r="O110" s="74"/>
      <c r="P110" s="23"/>
      <c r="Q110" s="23">
        <f>SUM(L110:P110)</f>
        <v>300</v>
      </c>
      <c r="R110" s="23"/>
      <c r="S110" s="74"/>
      <c r="T110" s="74"/>
      <c r="U110" s="74"/>
      <c r="V110" s="23"/>
      <c r="W110" s="23">
        <f>+Q110+V110</f>
        <v>300</v>
      </c>
      <c r="X110" s="23">
        <f>Q110/W110*100</f>
        <v>100</v>
      </c>
      <c r="Y110" s="23">
        <f>V110/W110*100</f>
        <v>0</v>
      </c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3" t="s">
        <v>49</v>
      </c>
      <c r="K111" s="54"/>
      <c r="L111" s="74"/>
      <c r="M111" s="23">
        <v>43.8</v>
      </c>
      <c r="N111" s="74">
        <v>291.2</v>
      </c>
      <c r="O111" s="74"/>
      <c r="P111" s="23"/>
      <c r="Q111" s="23">
        <f>SUM(L111:P111)</f>
        <v>335</v>
      </c>
      <c r="R111" s="23"/>
      <c r="S111" s="74"/>
      <c r="T111" s="74"/>
      <c r="U111" s="74"/>
      <c r="V111" s="23"/>
      <c r="W111" s="23">
        <f>+Q111+V111</f>
        <v>335</v>
      </c>
      <c r="X111" s="23">
        <f>Q111/W111*100</f>
        <v>100</v>
      </c>
      <c r="Y111" s="23">
        <f>V111/W111*100</f>
        <v>0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4"/>
      <c r="J112" s="53" t="s">
        <v>50</v>
      </c>
      <c r="K112" s="54"/>
      <c r="L112" s="74"/>
      <c r="M112" s="23">
        <v>43.8</v>
      </c>
      <c r="N112" s="74">
        <v>291.2</v>
      </c>
      <c r="O112" s="74"/>
      <c r="P112" s="23"/>
      <c r="Q112" s="23">
        <f>SUM(L112:P112)</f>
        <v>335</v>
      </c>
      <c r="R112" s="23"/>
      <c r="S112" s="74"/>
      <c r="T112" s="74"/>
      <c r="U112" s="74"/>
      <c r="V112" s="23"/>
      <c r="W112" s="23">
        <f>+Q112+V112</f>
        <v>335</v>
      </c>
      <c r="X112" s="23">
        <f>Q112/W112*100</f>
        <v>100</v>
      </c>
      <c r="Y112" s="23">
        <f>V112/W112*100</f>
        <v>0</v>
      </c>
      <c r="Z112" s="4"/>
    </row>
    <row r="113" spans="1:26" ht="23.25">
      <c r="A113" s="4"/>
      <c r="B113" s="57"/>
      <c r="C113" s="58"/>
      <c r="D113" s="58"/>
      <c r="E113" s="58"/>
      <c r="F113" s="58"/>
      <c r="G113" s="58"/>
      <c r="H113" s="58"/>
      <c r="I113" s="53"/>
      <c r="J113" s="53" t="s">
        <v>51</v>
      </c>
      <c r="K113" s="54"/>
      <c r="L113" s="21"/>
      <c r="M113" s="21">
        <f>M112/M110*100</f>
        <v>93.19148936170211</v>
      </c>
      <c r="N113" s="21">
        <f>N112/N110*100</f>
        <v>115.09881422924902</v>
      </c>
      <c r="O113" s="21"/>
      <c r="P113" s="21"/>
      <c r="Q113" s="21">
        <f>Q112/Q110*100</f>
        <v>111.66666666666667</v>
      </c>
      <c r="R113" s="21"/>
      <c r="S113" s="21"/>
      <c r="T113" s="21"/>
      <c r="U113" s="21"/>
      <c r="V113" s="21"/>
      <c r="W113" s="21">
        <f>W112/W110*100</f>
        <v>111.66666666666667</v>
      </c>
      <c r="X113" s="21"/>
      <c r="Y113" s="21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 t="s">
        <v>52</v>
      </c>
      <c r="K114" s="54"/>
      <c r="L114" s="74"/>
      <c r="M114" s="23">
        <f>M112/M111*100</f>
        <v>100</v>
      </c>
      <c r="N114" s="74">
        <f>N112/N111*100</f>
        <v>100</v>
      </c>
      <c r="O114" s="74"/>
      <c r="P114" s="23"/>
      <c r="Q114" s="23">
        <f>Q112/Q111*100</f>
        <v>100</v>
      </c>
      <c r="R114" s="23"/>
      <c r="S114" s="74"/>
      <c r="T114" s="74"/>
      <c r="U114" s="74"/>
      <c r="V114" s="23"/>
      <c r="W114" s="23">
        <f>W112/W111*100</f>
        <v>100</v>
      </c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4"/>
      <c r="J115" s="53"/>
      <c r="K115" s="54"/>
      <c r="L115" s="74"/>
      <c r="M115" s="23"/>
      <c r="N115" s="74"/>
      <c r="O115" s="74"/>
      <c r="P115" s="23"/>
      <c r="Q115" s="23"/>
      <c r="R115" s="23"/>
      <c r="S115" s="74"/>
      <c r="T115" s="74"/>
      <c r="U115" s="74"/>
      <c r="V115" s="23"/>
      <c r="W115" s="23"/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 t="s">
        <v>76</v>
      </c>
      <c r="G116" s="51"/>
      <c r="H116" s="51"/>
      <c r="I116" s="64"/>
      <c r="J116" s="53" t="s">
        <v>77</v>
      </c>
      <c r="K116" s="54"/>
      <c r="L116" s="74"/>
      <c r="M116" s="23"/>
      <c r="N116" s="74"/>
      <c r="O116" s="74"/>
      <c r="P116" s="23"/>
      <c r="Q116" s="23"/>
      <c r="R116" s="23"/>
      <c r="S116" s="74"/>
      <c r="T116" s="74"/>
      <c r="U116" s="74"/>
      <c r="V116" s="23"/>
      <c r="W116" s="23"/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4"/>
      <c r="J117" s="53" t="s">
        <v>48</v>
      </c>
      <c r="K117" s="54"/>
      <c r="L117" s="74">
        <f>+L124</f>
        <v>3339614.8</v>
      </c>
      <c r="M117" s="23">
        <f aca="true" t="shared" si="23" ref="M117:W117">+M124</f>
        <v>998417.9</v>
      </c>
      <c r="N117" s="74">
        <f t="shared" si="23"/>
        <v>180003.3</v>
      </c>
      <c r="O117" s="74">
        <f t="shared" si="23"/>
        <v>54600</v>
      </c>
      <c r="P117" s="23"/>
      <c r="Q117" s="23">
        <f t="shared" si="23"/>
        <v>4572636</v>
      </c>
      <c r="R117" s="23"/>
      <c r="S117" s="74">
        <f t="shared" si="23"/>
        <v>94200</v>
      </c>
      <c r="T117" s="74">
        <f t="shared" si="23"/>
        <v>0</v>
      </c>
      <c r="U117" s="74"/>
      <c r="V117" s="23">
        <f t="shared" si="23"/>
        <v>94200</v>
      </c>
      <c r="W117" s="23">
        <f t="shared" si="23"/>
        <v>4666836</v>
      </c>
      <c r="X117" s="23">
        <f>Q117/W117*100</f>
        <v>97.98150181407703</v>
      </c>
      <c r="Y117" s="23">
        <f>V117/W117*100</f>
        <v>2.018498185922968</v>
      </c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4"/>
      <c r="J118" s="53" t="s">
        <v>49</v>
      </c>
      <c r="K118" s="54"/>
      <c r="L118" s="74">
        <f aca="true" t="shared" si="24" ref="L118:W119">+L125</f>
        <v>3625950.7</v>
      </c>
      <c r="M118" s="23">
        <f t="shared" si="24"/>
        <v>896475</v>
      </c>
      <c r="N118" s="74">
        <f t="shared" si="24"/>
        <v>301378.69999999995</v>
      </c>
      <c r="O118" s="74">
        <f t="shared" si="24"/>
        <v>69631.4</v>
      </c>
      <c r="P118" s="23"/>
      <c r="Q118" s="23">
        <f t="shared" si="24"/>
        <v>4893435.800000001</v>
      </c>
      <c r="R118" s="23"/>
      <c r="S118" s="74">
        <f t="shared" si="24"/>
        <v>279685.2</v>
      </c>
      <c r="T118" s="74">
        <f t="shared" si="24"/>
        <v>0</v>
      </c>
      <c r="U118" s="74"/>
      <c r="V118" s="23">
        <f t="shared" si="24"/>
        <v>279685.2</v>
      </c>
      <c r="W118" s="23">
        <f t="shared" si="24"/>
        <v>5173121.000000001</v>
      </c>
      <c r="X118" s="23">
        <f>Q118/W118*100</f>
        <v>94.59349201381525</v>
      </c>
      <c r="Y118" s="23">
        <f>V118/W118*100</f>
        <v>5.406507986184741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4"/>
      <c r="J119" s="53" t="s">
        <v>50</v>
      </c>
      <c r="K119" s="54"/>
      <c r="L119" s="74">
        <f>+L126</f>
        <v>3625950.7</v>
      </c>
      <c r="M119" s="23">
        <f t="shared" si="24"/>
        <v>893559.6</v>
      </c>
      <c r="N119" s="74">
        <f t="shared" si="24"/>
        <v>300156</v>
      </c>
      <c r="O119" s="74">
        <f t="shared" si="24"/>
        <v>69631.4</v>
      </c>
      <c r="P119" s="23"/>
      <c r="Q119" s="23">
        <f t="shared" si="24"/>
        <v>4889297.7</v>
      </c>
      <c r="R119" s="23"/>
      <c r="S119" s="74">
        <f t="shared" si="24"/>
        <v>273917.2</v>
      </c>
      <c r="T119" s="74">
        <f>+T126</f>
        <v>0</v>
      </c>
      <c r="U119" s="74"/>
      <c r="V119" s="23">
        <f t="shared" si="24"/>
        <v>273917.2</v>
      </c>
      <c r="W119" s="23">
        <f t="shared" si="24"/>
        <v>5163214.9</v>
      </c>
      <c r="X119" s="23">
        <f>Q119/W119*100</f>
        <v>94.69483247733888</v>
      </c>
      <c r="Y119" s="23">
        <f>V119/W119*100</f>
        <v>5.305167522661123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4"/>
      <c r="J120" s="53" t="s">
        <v>63</v>
      </c>
      <c r="K120" s="54"/>
      <c r="L120" s="74">
        <f aca="true" t="shared" si="25" ref="L120:W120">L119/L117*100</f>
        <v>108.5739199622663</v>
      </c>
      <c r="M120" s="23">
        <f t="shared" si="25"/>
        <v>89.49755408031046</v>
      </c>
      <c r="N120" s="74">
        <f t="shared" si="25"/>
        <v>166.75027624493552</v>
      </c>
      <c r="O120" s="74">
        <f t="shared" si="25"/>
        <v>127.53003663003662</v>
      </c>
      <c r="P120" s="23"/>
      <c r="Q120" s="23">
        <f t="shared" si="25"/>
        <v>106.92514558342279</v>
      </c>
      <c r="R120" s="23"/>
      <c r="S120" s="74">
        <f t="shared" si="25"/>
        <v>290.78259023354565</v>
      </c>
      <c r="T120" s="74"/>
      <c r="U120" s="74"/>
      <c r="V120" s="23">
        <f t="shared" si="25"/>
        <v>290.78259023354565</v>
      </c>
      <c r="W120" s="23">
        <f t="shared" si="25"/>
        <v>110.63630476836983</v>
      </c>
      <c r="X120" s="23"/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4"/>
      <c r="J121" s="53" t="s">
        <v>64</v>
      </c>
      <c r="K121" s="54"/>
      <c r="L121" s="74">
        <f>L119/L118*100</f>
        <v>100</v>
      </c>
      <c r="M121" s="23">
        <f aca="true" t="shared" si="26" ref="M121:W121">M119/M118*100</f>
        <v>99.67479293901113</v>
      </c>
      <c r="N121" s="74">
        <f t="shared" si="26"/>
        <v>99.59429780538574</v>
      </c>
      <c r="O121" s="74">
        <f t="shared" si="26"/>
        <v>100</v>
      </c>
      <c r="P121" s="23"/>
      <c r="Q121" s="23">
        <f t="shared" si="26"/>
        <v>99.91543569448687</v>
      </c>
      <c r="R121" s="23"/>
      <c r="S121" s="74">
        <f t="shared" si="26"/>
        <v>97.93768136461993</v>
      </c>
      <c r="T121" s="74"/>
      <c r="U121" s="74"/>
      <c r="V121" s="23">
        <f t="shared" si="26"/>
        <v>97.93768136461993</v>
      </c>
      <c r="W121" s="23">
        <f t="shared" si="26"/>
        <v>99.8085082486955</v>
      </c>
      <c r="X121" s="23"/>
      <c r="Y121" s="23"/>
      <c r="Z121" s="4"/>
    </row>
    <row r="122" spans="1:26" ht="23.25">
      <c r="A122" s="4"/>
      <c r="B122" s="57"/>
      <c r="C122" s="58"/>
      <c r="D122" s="58"/>
      <c r="E122" s="58"/>
      <c r="F122" s="58"/>
      <c r="G122" s="58"/>
      <c r="H122" s="58"/>
      <c r="I122" s="53"/>
      <c r="J122" s="53"/>
      <c r="K122" s="54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 t="s">
        <v>57</v>
      </c>
      <c r="H123" s="51"/>
      <c r="I123" s="64"/>
      <c r="J123" s="53" t="s">
        <v>58</v>
      </c>
      <c r="K123" s="54"/>
      <c r="L123" s="74"/>
      <c r="M123" s="23"/>
      <c r="N123" s="74"/>
      <c r="O123" s="74"/>
      <c r="P123" s="23"/>
      <c r="Q123" s="23"/>
      <c r="R123" s="23"/>
      <c r="S123" s="74"/>
      <c r="T123" s="74"/>
      <c r="U123" s="74"/>
      <c r="V123" s="23"/>
      <c r="W123" s="23"/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4"/>
      <c r="J124" s="53" t="s">
        <v>48</v>
      </c>
      <c r="K124" s="54"/>
      <c r="L124" s="74">
        <f>SUM(L131,L147,L154,L161,L168,L175,L190)</f>
        <v>3339614.8</v>
      </c>
      <c r="M124" s="23">
        <f aca="true" t="shared" si="27" ref="M124:W124">SUM(M131,M147,M154,M161,M168,M175,M190)</f>
        <v>998417.9</v>
      </c>
      <c r="N124" s="74">
        <f t="shared" si="27"/>
        <v>180003.3</v>
      </c>
      <c r="O124" s="74">
        <f t="shared" si="27"/>
        <v>54600</v>
      </c>
      <c r="P124" s="23"/>
      <c r="Q124" s="23">
        <f t="shared" si="27"/>
        <v>4572636</v>
      </c>
      <c r="R124" s="23"/>
      <c r="S124" s="74">
        <f t="shared" si="27"/>
        <v>94200</v>
      </c>
      <c r="T124" s="74">
        <f t="shared" si="27"/>
        <v>0</v>
      </c>
      <c r="U124" s="74"/>
      <c r="V124" s="23">
        <f t="shared" si="27"/>
        <v>94200</v>
      </c>
      <c r="W124" s="23">
        <f t="shared" si="27"/>
        <v>4666836</v>
      </c>
      <c r="X124" s="23">
        <f>Q124/W124*100</f>
        <v>97.98150181407703</v>
      </c>
      <c r="Y124" s="23">
        <f>V124/W124*100</f>
        <v>2.018498185922968</v>
      </c>
      <c r="Z124" s="4">
        <f>+Z131+Z147+Z154+Z161+Z168+Z175+Z190</f>
        <v>0</v>
      </c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4"/>
      <c r="J125" s="53" t="s">
        <v>49</v>
      </c>
      <c r="K125" s="54"/>
      <c r="L125" s="74">
        <f>SUM(L132,L148,L155,L162,L169,L176,L191)</f>
        <v>3625950.7</v>
      </c>
      <c r="M125" s="23">
        <f aca="true" t="shared" si="28" ref="M125:O126">SUM(M132,M148,M155,M162,M169,M176,M191)</f>
        <v>896475</v>
      </c>
      <c r="N125" s="74">
        <f t="shared" si="28"/>
        <v>301378.69999999995</v>
      </c>
      <c r="O125" s="74">
        <f t="shared" si="28"/>
        <v>69631.4</v>
      </c>
      <c r="P125" s="23"/>
      <c r="Q125" s="23">
        <f>SUM(Q132,Q148,Q155,Q162,Q169,Q176,Q191)</f>
        <v>4893435.800000001</v>
      </c>
      <c r="R125" s="23"/>
      <c r="S125" s="74">
        <f>SUM(S132,S148,S155,S162,S169,S176,S191)</f>
        <v>279685.2</v>
      </c>
      <c r="T125" s="74">
        <f>SUM(T132,T148,T155,T162,T169,T176,T191)</f>
        <v>0</v>
      </c>
      <c r="U125" s="74"/>
      <c r="V125" s="23">
        <f>SUM(V132,V148,V155,V162,V169,V176,V191)</f>
        <v>279685.2</v>
      </c>
      <c r="W125" s="23">
        <f>SUM(W132,W148,W155,W162,W169,W176,W191)</f>
        <v>5173121.000000001</v>
      </c>
      <c r="X125" s="23">
        <f>Q125/W125*100</f>
        <v>94.59349201381525</v>
      </c>
      <c r="Y125" s="23">
        <f>V125/W125*100</f>
        <v>5.406507986184741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3" t="s">
        <v>50</v>
      </c>
      <c r="K126" s="54"/>
      <c r="L126" s="74">
        <f>SUM(L133,L149,L156,L163,L170,L177,L192)</f>
        <v>3625950.7</v>
      </c>
      <c r="M126" s="23">
        <f t="shared" si="28"/>
        <v>893559.6</v>
      </c>
      <c r="N126" s="74">
        <f t="shared" si="28"/>
        <v>300156</v>
      </c>
      <c r="O126" s="74">
        <f t="shared" si="28"/>
        <v>69631.4</v>
      </c>
      <c r="P126" s="23"/>
      <c r="Q126" s="23">
        <f>SUM(Q133,Q149,Q156,Q163,Q170,Q177,Q192)</f>
        <v>4889297.7</v>
      </c>
      <c r="R126" s="23"/>
      <c r="S126" s="74">
        <f>SUM(S133,S149,S156,S163,S170,S177,S192)</f>
        <v>273917.2</v>
      </c>
      <c r="T126" s="74">
        <f>SUM(T133,T149,T156,T163,T170,T177,T192)</f>
        <v>0</v>
      </c>
      <c r="U126" s="74"/>
      <c r="V126" s="23">
        <f>SUM(V133,V149,V156,V163,V170,V177,V192)</f>
        <v>273917.2</v>
      </c>
      <c r="W126" s="23">
        <f>SUM(W133,W149,W156,W163,W170,W177,W192)</f>
        <v>5163214.9</v>
      </c>
      <c r="X126" s="23">
        <f>Q126/W126*100</f>
        <v>94.69483247733888</v>
      </c>
      <c r="Y126" s="23">
        <f>V126/W126*100</f>
        <v>5.305167522661123</v>
      </c>
      <c r="Z126" s="4"/>
    </row>
    <row r="127" spans="1:26" ht="23.25">
      <c r="A127" s="4"/>
      <c r="B127" s="57"/>
      <c r="C127" s="57"/>
      <c r="D127" s="57"/>
      <c r="E127" s="57"/>
      <c r="F127" s="57"/>
      <c r="G127" s="57"/>
      <c r="H127" s="57"/>
      <c r="I127" s="64"/>
      <c r="J127" s="53" t="s">
        <v>51</v>
      </c>
      <c r="K127" s="54"/>
      <c r="L127" s="74">
        <f aca="true" t="shared" si="29" ref="L127:W127">L126/L124*100</f>
        <v>108.5739199622663</v>
      </c>
      <c r="M127" s="23">
        <f t="shared" si="29"/>
        <v>89.49755408031046</v>
      </c>
      <c r="N127" s="74">
        <f t="shared" si="29"/>
        <v>166.75027624493552</v>
      </c>
      <c r="O127" s="74">
        <f t="shared" si="29"/>
        <v>127.53003663003662</v>
      </c>
      <c r="P127" s="23"/>
      <c r="Q127" s="23">
        <f t="shared" si="29"/>
        <v>106.92514558342279</v>
      </c>
      <c r="R127" s="23"/>
      <c r="S127" s="74">
        <f t="shared" si="29"/>
        <v>290.78259023354565</v>
      </c>
      <c r="T127" s="74"/>
      <c r="U127" s="74"/>
      <c r="V127" s="23">
        <f t="shared" si="29"/>
        <v>290.78259023354565</v>
      </c>
      <c r="W127" s="23">
        <f t="shared" si="29"/>
        <v>110.63630476836983</v>
      </c>
      <c r="X127" s="23"/>
      <c r="Y127" s="23"/>
      <c r="Z127" s="4"/>
    </row>
    <row r="128" spans="1:26" ht="23.25">
      <c r="A128" s="4"/>
      <c r="B128" s="57"/>
      <c r="C128" s="58"/>
      <c r="D128" s="58"/>
      <c r="E128" s="58"/>
      <c r="F128" s="58"/>
      <c r="G128" s="58"/>
      <c r="H128" s="58"/>
      <c r="I128" s="53"/>
      <c r="J128" s="53" t="s">
        <v>52</v>
      </c>
      <c r="K128" s="54"/>
      <c r="L128" s="21">
        <f>L126/L125*100</f>
        <v>100</v>
      </c>
      <c r="M128" s="21">
        <f aca="true" t="shared" si="30" ref="M128:W128">M126/M125*100</f>
        <v>99.67479293901113</v>
      </c>
      <c r="N128" s="21">
        <f t="shared" si="30"/>
        <v>99.59429780538574</v>
      </c>
      <c r="O128" s="21">
        <f t="shared" si="30"/>
        <v>100</v>
      </c>
      <c r="P128" s="21"/>
      <c r="Q128" s="21">
        <f t="shared" si="30"/>
        <v>99.91543569448687</v>
      </c>
      <c r="R128" s="21"/>
      <c r="S128" s="21">
        <f t="shared" si="30"/>
        <v>97.93768136461993</v>
      </c>
      <c r="T128" s="21"/>
      <c r="U128" s="21"/>
      <c r="V128" s="21">
        <f t="shared" si="30"/>
        <v>97.93768136461993</v>
      </c>
      <c r="W128" s="21">
        <f t="shared" si="30"/>
        <v>99.8085082486955</v>
      </c>
      <c r="X128" s="21"/>
      <c r="Y128" s="21"/>
      <c r="Z128" s="4"/>
    </row>
    <row r="129" spans="1:26" ht="23.25">
      <c r="A129" s="4"/>
      <c r="B129" s="57"/>
      <c r="C129" s="57"/>
      <c r="D129" s="57"/>
      <c r="E129" s="57"/>
      <c r="F129" s="57"/>
      <c r="G129" s="57"/>
      <c r="H129" s="57"/>
      <c r="I129" s="64"/>
      <c r="J129" s="53"/>
      <c r="K129" s="54"/>
      <c r="L129" s="74"/>
      <c r="M129" s="23"/>
      <c r="N129" s="74"/>
      <c r="O129" s="74"/>
      <c r="P129" s="23"/>
      <c r="Q129" s="23"/>
      <c r="R129" s="23"/>
      <c r="S129" s="74"/>
      <c r="T129" s="74"/>
      <c r="U129" s="74"/>
      <c r="V129" s="23"/>
      <c r="W129" s="23"/>
      <c r="X129" s="23"/>
      <c r="Y129" s="23"/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 t="s">
        <v>78</v>
      </c>
      <c r="I130" s="64"/>
      <c r="J130" s="53" t="s">
        <v>79</v>
      </c>
      <c r="K130" s="54"/>
      <c r="L130" s="74"/>
      <c r="M130" s="23"/>
      <c r="N130" s="74"/>
      <c r="O130" s="74"/>
      <c r="P130" s="23"/>
      <c r="Q130" s="23"/>
      <c r="R130" s="23"/>
      <c r="S130" s="74"/>
      <c r="T130" s="74"/>
      <c r="U130" s="74"/>
      <c r="V130" s="23"/>
      <c r="W130" s="23"/>
      <c r="X130" s="23"/>
      <c r="Y130" s="23"/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/>
      <c r="I131" s="64"/>
      <c r="J131" s="53" t="s">
        <v>48</v>
      </c>
      <c r="K131" s="54"/>
      <c r="L131" s="74">
        <v>3339614.8</v>
      </c>
      <c r="M131" s="23">
        <v>894051.9</v>
      </c>
      <c r="N131" s="74">
        <v>159954.3</v>
      </c>
      <c r="O131" s="74">
        <v>45000</v>
      </c>
      <c r="P131" s="23"/>
      <c r="Q131" s="23">
        <f>SUM(L131:P131)</f>
        <v>4438621</v>
      </c>
      <c r="R131" s="23"/>
      <c r="S131" s="74">
        <v>51200</v>
      </c>
      <c r="T131" s="74"/>
      <c r="U131" s="74"/>
      <c r="V131" s="23">
        <f>SUM(R131:U131)</f>
        <v>51200</v>
      </c>
      <c r="W131" s="23">
        <f>+Q131+V131</f>
        <v>4489821</v>
      </c>
      <c r="X131" s="23">
        <f>Q131/W131*100</f>
        <v>98.85964273408673</v>
      </c>
      <c r="Y131" s="23">
        <f>V131/W131*100</f>
        <v>1.1403572659132735</v>
      </c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/>
      <c r="I132" s="64"/>
      <c r="J132" s="53" t="s">
        <v>49</v>
      </c>
      <c r="K132" s="54"/>
      <c r="L132" s="74">
        <v>3625950.7</v>
      </c>
      <c r="M132" s="23">
        <v>729206.3</v>
      </c>
      <c r="N132" s="74">
        <v>260348.7</v>
      </c>
      <c r="O132" s="74">
        <v>57898.6</v>
      </c>
      <c r="P132" s="23"/>
      <c r="Q132" s="23">
        <f>SUM(L132:P132)</f>
        <v>4673404.3</v>
      </c>
      <c r="R132" s="23"/>
      <c r="S132" s="74">
        <v>236685.2</v>
      </c>
      <c r="T132" s="74"/>
      <c r="U132" s="74"/>
      <c r="V132" s="23">
        <f>SUM(R132:U132)</f>
        <v>236685.2</v>
      </c>
      <c r="W132" s="23">
        <f>+Q132+V132</f>
        <v>4910089.5</v>
      </c>
      <c r="X132" s="23">
        <f>Q132/W132*100</f>
        <v>95.17961536139005</v>
      </c>
      <c r="Y132" s="23">
        <f>V132/W132*100</f>
        <v>4.820384638609948</v>
      </c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/>
      <c r="I133" s="64"/>
      <c r="J133" s="53" t="s">
        <v>50</v>
      </c>
      <c r="K133" s="54"/>
      <c r="L133" s="74">
        <v>3625950.7</v>
      </c>
      <c r="M133" s="23">
        <v>728003.6</v>
      </c>
      <c r="N133" s="74">
        <v>260267.5</v>
      </c>
      <c r="O133" s="74">
        <v>57898.6</v>
      </c>
      <c r="P133" s="23"/>
      <c r="Q133" s="23">
        <f>SUM(L133:P133)</f>
        <v>4672120.399999999</v>
      </c>
      <c r="R133" s="23"/>
      <c r="S133" s="74">
        <v>230917.2</v>
      </c>
      <c r="T133" s="74"/>
      <c r="U133" s="74"/>
      <c r="V133" s="23">
        <f>SUM(R133:U133)</f>
        <v>230917.2</v>
      </c>
      <c r="W133" s="23">
        <f>+Q133+V133</f>
        <v>4903037.6</v>
      </c>
      <c r="X133" s="23">
        <f>Q133/W133*100</f>
        <v>95.29032369647746</v>
      </c>
      <c r="Y133" s="23">
        <f>V133/W133*100</f>
        <v>4.709676303522535</v>
      </c>
      <c r="Z133" s="4"/>
    </row>
    <row r="134" spans="1:26" ht="23.25">
      <c r="A134" s="4"/>
      <c r="B134" s="57"/>
      <c r="C134" s="57"/>
      <c r="D134" s="57"/>
      <c r="E134" s="57"/>
      <c r="F134" s="57"/>
      <c r="G134" s="57"/>
      <c r="H134" s="57"/>
      <c r="I134" s="64"/>
      <c r="J134" s="53" t="s">
        <v>51</v>
      </c>
      <c r="K134" s="54"/>
      <c r="L134" s="74">
        <f>L133/L131*100</f>
        <v>108.5739199622663</v>
      </c>
      <c r="M134" s="23">
        <f aca="true" t="shared" si="31" ref="M134:W134">M133/M131*100</f>
        <v>81.42744285874231</v>
      </c>
      <c r="N134" s="74">
        <f t="shared" si="31"/>
        <v>162.71366258987726</v>
      </c>
      <c r="O134" s="74">
        <f t="shared" si="31"/>
        <v>128.66355555555555</v>
      </c>
      <c r="P134" s="23"/>
      <c r="Q134" s="23">
        <f t="shared" si="31"/>
        <v>105.26062937114926</v>
      </c>
      <c r="R134" s="23"/>
      <c r="S134" s="74">
        <f t="shared" si="31"/>
        <v>451.01015625</v>
      </c>
      <c r="T134" s="74"/>
      <c r="U134" s="74"/>
      <c r="V134" s="23">
        <f t="shared" si="31"/>
        <v>451.01015625</v>
      </c>
      <c r="W134" s="23">
        <f t="shared" si="31"/>
        <v>109.203409222773</v>
      </c>
      <c r="X134" s="23"/>
      <c r="Y134" s="23"/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75"/>
      <c r="M135" s="76"/>
      <c r="N135" s="75"/>
      <c r="O135" s="75"/>
      <c r="P135" s="76"/>
      <c r="Q135" s="76"/>
      <c r="R135" s="76"/>
      <c r="S135" s="75"/>
      <c r="T135" s="75"/>
      <c r="U135" s="75"/>
      <c r="V135" s="76"/>
      <c r="W135" s="76"/>
      <c r="X135" s="76"/>
      <c r="Y135" s="76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153</v>
      </c>
      <c r="Z137" s="4"/>
    </row>
    <row r="138" spans="1:26" ht="23.25">
      <c r="A138" s="4"/>
      <c r="B138" s="67" t="s">
        <v>40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42</v>
      </c>
      <c r="X138" s="13"/>
      <c r="Y138" s="16"/>
      <c r="Z138" s="4"/>
    </row>
    <row r="139" spans="1:26" ht="23.25">
      <c r="A139" s="4"/>
      <c r="B139" s="17" t="s">
        <v>41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39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22"/>
      <c r="M143" s="23"/>
      <c r="N143" s="24"/>
      <c r="O143" s="3"/>
      <c r="P143" s="27"/>
      <c r="Q143" s="27"/>
      <c r="R143" s="23"/>
      <c r="S143" s="24"/>
      <c r="T143" s="22"/>
      <c r="U143" s="73"/>
      <c r="V143" s="27"/>
      <c r="W143" s="27"/>
      <c r="X143" s="27"/>
      <c r="Y143" s="23"/>
      <c r="Z143" s="4"/>
    </row>
    <row r="144" spans="1:26" ht="23.25">
      <c r="A144" s="4"/>
      <c r="B144" s="51" t="s">
        <v>46</v>
      </c>
      <c r="C144" s="51"/>
      <c r="D144" s="51" t="s">
        <v>53</v>
      </c>
      <c r="E144" s="51"/>
      <c r="F144" s="51" t="s">
        <v>76</v>
      </c>
      <c r="G144" s="51" t="s">
        <v>57</v>
      </c>
      <c r="H144" s="51" t="s">
        <v>78</v>
      </c>
      <c r="I144" s="64"/>
      <c r="J144" s="55" t="s">
        <v>52</v>
      </c>
      <c r="K144" s="56"/>
      <c r="L144" s="74">
        <f>L133/L132*100</f>
        <v>100</v>
      </c>
      <c r="M144" s="74">
        <f aca="true" t="shared" si="32" ref="M144:W144">M133/M132*100</f>
        <v>99.83506725051606</v>
      </c>
      <c r="N144" s="74">
        <f t="shared" si="32"/>
        <v>99.96881105993614</v>
      </c>
      <c r="O144" s="74">
        <f t="shared" si="32"/>
        <v>100</v>
      </c>
      <c r="P144" s="74"/>
      <c r="Q144" s="74">
        <f t="shared" si="32"/>
        <v>99.97252752131888</v>
      </c>
      <c r="R144" s="74"/>
      <c r="S144" s="74">
        <f t="shared" si="32"/>
        <v>97.56300774192894</v>
      </c>
      <c r="T144" s="74"/>
      <c r="U144" s="77"/>
      <c r="V144" s="23">
        <f t="shared" si="32"/>
        <v>97.56300774192894</v>
      </c>
      <c r="W144" s="23">
        <f t="shared" si="32"/>
        <v>99.85637940000889</v>
      </c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4"/>
      <c r="J145" s="55"/>
      <c r="K145" s="56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23"/>
      <c r="W145" s="23"/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 t="s">
        <v>80</v>
      </c>
      <c r="I146" s="64"/>
      <c r="J146" s="53" t="s">
        <v>81</v>
      </c>
      <c r="K146" s="54"/>
      <c r="L146" s="74"/>
      <c r="M146" s="74"/>
      <c r="N146" s="74"/>
      <c r="O146" s="74"/>
      <c r="P146" s="74"/>
      <c r="Q146" s="23"/>
      <c r="R146" s="74"/>
      <c r="S146" s="74"/>
      <c r="T146" s="74"/>
      <c r="U146" s="74"/>
      <c r="V146" s="23"/>
      <c r="W146" s="23"/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4"/>
      <c r="J147" s="53" t="s">
        <v>48</v>
      </c>
      <c r="K147" s="54"/>
      <c r="L147" s="74"/>
      <c r="M147" s="23">
        <v>550</v>
      </c>
      <c r="N147" s="74">
        <v>150</v>
      </c>
      <c r="O147" s="74"/>
      <c r="P147" s="23"/>
      <c r="Q147" s="23">
        <f>SUM(L147:P147)</f>
        <v>700</v>
      </c>
      <c r="R147" s="23"/>
      <c r="S147" s="74"/>
      <c r="T147" s="74"/>
      <c r="U147" s="74"/>
      <c r="V147" s="23"/>
      <c r="W147" s="23">
        <f>+Q147+V147</f>
        <v>700</v>
      </c>
      <c r="X147" s="23">
        <f>Q147/W147*100</f>
        <v>100</v>
      </c>
      <c r="Y147" s="23">
        <f>V147/W147*100</f>
        <v>0</v>
      </c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4"/>
      <c r="J148" s="53" t="s">
        <v>49</v>
      </c>
      <c r="K148" s="54"/>
      <c r="L148" s="74"/>
      <c r="M148" s="23">
        <v>455</v>
      </c>
      <c r="N148" s="74">
        <v>310</v>
      </c>
      <c r="O148" s="74"/>
      <c r="P148" s="23"/>
      <c r="Q148" s="23">
        <f>SUM(L148:P148)</f>
        <v>765</v>
      </c>
      <c r="R148" s="23"/>
      <c r="S148" s="74"/>
      <c r="T148" s="74"/>
      <c r="U148" s="74"/>
      <c r="V148" s="23"/>
      <c r="W148" s="23">
        <f>+Q148+V148</f>
        <v>765</v>
      </c>
      <c r="X148" s="23">
        <f>Q148/W148*100</f>
        <v>100</v>
      </c>
      <c r="Y148" s="23">
        <f>V148/W148*100</f>
        <v>0</v>
      </c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4"/>
      <c r="J149" s="53" t="s">
        <v>50</v>
      </c>
      <c r="K149" s="54"/>
      <c r="L149" s="74"/>
      <c r="M149" s="23">
        <v>455</v>
      </c>
      <c r="N149" s="74">
        <v>310</v>
      </c>
      <c r="O149" s="74"/>
      <c r="P149" s="23"/>
      <c r="Q149" s="23">
        <f>SUM(L149:P149)</f>
        <v>765</v>
      </c>
      <c r="R149" s="23"/>
      <c r="S149" s="74"/>
      <c r="T149" s="74"/>
      <c r="U149" s="74"/>
      <c r="V149" s="23"/>
      <c r="W149" s="23">
        <f>+Q149+V149</f>
        <v>765</v>
      </c>
      <c r="X149" s="23">
        <f>Q149/W149*100</f>
        <v>100</v>
      </c>
      <c r="Y149" s="23">
        <f>V149/W149*100</f>
        <v>0</v>
      </c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4"/>
      <c r="J150" s="53" t="s">
        <v>51</v>
      </c>
      <c r="K150" s="54"/>
      <c r="L150" s="74"/>
      <c r="M150" s="23">
        <f>M149/M147*100</f>
        <v>82.72727272727273</v>
      </c>
      <c r="N150" s="74">
        <f>N149/N147*100</f>
        <v>206.66666666666669</v>
      </c>
      <c r="O150" s="74"/>
      <c r="P150" s="23"/>
      <c r="Q150" s="23">
        <f>Q149/Q147*100</f>
        <v>109.28571428571428</v>
      </c>
      <c r="R150" s="23"/>
      <c r="S150" s="74"/>
      <c r="T150" s="74"/>
      <c r="U150" s="74"/>
      <c r="V150" s="23"/>
      <c r="W150" s="23">
        <f>W149/W147*100</f>
        <v>109.28571428571428</v>
      </c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4"/>
      <c r="J151" s="53" t="s">
        <v>52</v>
      </c>
      <c r="K151" s="54"/>
      <c r="L151" s="74"/>
      <c r="M151" s="23">
        <f>M149/M148*100</f>
        <v>100</v>
      </c>
      <c r="N151" s="74">
        <f>N149/N148*100</f>
        <v>100</v>
      </c>
      <c r="O151" s="74"/>
      <c r="P151" s="23"/>
      <c r="Q151" s="23">
        <f>Q149/Q148*100</f>
        <v>100</v>
      </c>
      <c r="R151" s="23"/>
      <c r="S151" s="74"/>
      <c r="T151" s="74"/>
      <c r="U151" s="74"/>
      <c r="V151" s="23"/>
      <c r="W151" s="23">
        <f>W149/W148*100</f>
        <v>100</v>
      </c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4"/>
      <c r="J152" s="53"/>
      <c r="K152" s="54"/>
      <c r="L152" s="74"/>
      <c r="M152" s="23"/>
      <c r="N152" s="74"/>
      <c r="O152" s="74"/>
      <c r="P152" s="23"/>
      <c r="Q152" s="23"/>
      <c r="R152" s="23"/>
      <c r="S152" s="74"/>
      <c r="T152" s="74"/>
      <c r="U152" s="74"/>
      <c r="V152" s="23"/>
      <c r="W152" s="23"/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 t="s">
        <v>82</v>
      </c>
      <c r="I153" s="64"/>
      <c r="J153" s="53" t="s">
        <v>83</v>
      </c>
      <c r="K153" s="54"/>
      <c r="L153" s="74"/>
      <c r="M153" s="23"/>
      <c r="N153" s="74"/>
      <c r="O153" s="74"/>
      <c r="P153" s="23"/>
      <c r="Q153" s="23"/>
      <c r="R153" s="23"/>
      <c r="S153" s="74"/>
      <c r="T153" s="74"/>
      <c r="U153" s="74"/>
      <c r="V153" s="23"/>
      <c r="W153" s="23"/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4"/>
      <c r="J154" s="53" t="s">
        <v>48</v>
      </c>
      <c r="K154" s="54"/>
      <c r="L154" s="74"/>
      <c r="M154" s="23">
        <v>20471</v>
      </c>
      <c r="N154" s="74">
        <v>7229</v>
      </c>
      <c r="O154" s="74"/>
      <c r="P154" s="23"/>
      <c r="Q154" s="23">
        <f>SUM(L154:P154)</f>
        <v>27700</v>
      </c>
      <c r="R154" s="23"/>
      <c r="S154" s="74"/>
      <c r="T154" s="74"/>
      <c r="U154" s="74"/>
      <c r="V154" s="23"/>
      <c r="W154" s="23">
        <f>+Q154+V154</f>
        <v>27700</v>
      </c>
      <c r="X154" s="23">
        <f>Q154/W154*100</f>
        <v>100</v>
      </c>
      <c r="Y154" s="23">
        <f>V154/W154*100</f>
        <v>0</v>
      </c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4"/>
      <c r="J155" s="53" t="s">
        <v>49</v>
      </c>
      <c r="K155" s="54"/>
      <c r="L155" s="74"/>
      <c r="M155" s="23">
        <v>20836.4</v>
      </c>
      <c r="N155" s="74">
        <v>11586.5</v>
      </c>
      <c r="O155" s="74"/>
      <c r="P155" s="23"/>
      <c r="Q155" s="23">
        <f>SUM(L155:P155)</f>
        <v>32422.9</v>
      </c>
      <c r="R155" s="23"/>
      <c r="S155" s="74"/>
      <c r="T155" s="74"/>
      <c r="U155" s="74"/>
      <c r="V155" s="23"/>
      <c r="W155" s="23">
        <f>+Q155+V155</f>
        <v>32422.9</v>
      </c>
      <c r="X155" s="23">
        <f>Q155/W155*100</f>
        <v>100</v>
      </c>
      <c r="Y155" s="23">
        <f>V155/W155*100</f>
        <v>0</v>
      </c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4"/>
      <c r="J156" s="53" t="s">
        <v>50</v>
      </c>
      <c r="K156" s="54"/>
      <c r="L156" s="74"/>
      <c r="M156" s="23">
        <v>20836.4</v>
      </c>
      <c r="N156" s="74">
        <v>11586.5</v>
      </c>
      <c r="O156" s="74"/>
      <c r="P156" s="23"/>
      <c r="Q156" s="23">
        <f>SUM(L156:P156)</f>
        <v>32422.9</v>
      </c>
      <c r="R156" s="23"/>
      <c r="S156" s="74"/>
      <c r="T156" s="74"/>
      <c r="U156" s="74"/>
      <c r="V156" s="23"/>
      <c r="W156" s="23">
        <f>+Q156+V156</f>
        <v>32422.9</v>
      </c>
      <c r="X156" s="23">
        <f>Q156/W156*100</f>
        <v>100</v>
      </c>
      <c r="Y156" s="23">
        <f>V156/W156*100</f>
        <v>0</v>
      </c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4"/>
      <c r="J157" s="53" t="s">
        <v>51</v>
      </c>
      <c r="K157" s="54"/>
      <c r="L157" s="74"/>
      <c r="M157" s="23">
        <f>M156/M154*100</f>
        <v>101.7849640955498</v>
      </c>
      <c r="N157" s="74">
        <f>N156/N154*100</f>
        <v>160.27804675612117</v>
      </c>
      <c r="O157" s="74"/>
      <c r="P157" s="23"/>
      <c r="Q157" s="23">
        <f>Q156/Q154*100</f>
        <v>117.05018050541516</v>
      </c>
      <c r="R157" s="23"/>
      <c r="S157" s="74"/>
      <c r="T157" s="74"/>
      <c r="U157" s="74"/>
      <c r="V157" s="23"/>
      <c r="W157" s="23">
        <f>W156/W154*100</f>
        <v>117.05018050541516</v>
      </c>
      <c r="X157" s="23"/>
      <c r="Y157" s="23"/>
      <c r="Z157" s="4"/>
    </row>
    <row r="158" spans="1:26" ht="23.25">
      <c r="A158" s="4"/>
      <c r="B158" s="57"/>
      <c r="C158" s="58"/>
      <c r="D158" s="58"/>
      <c r="E158" s="58"/>
      <c r="F158" s="58"/>
      <c r="G158" s="58"/>
      <c r="H158" s="58"/>
      <c r="I158" s="53"/>
      <c r="J158" s="53" t="s">
        <v>52</v>
      </c>
      <c r="K158" s="54"/>
      <c r="L158" s="21"/>
      <c r="M158" s="21">
        <f>M156/M155*100</f>
        <v>100</v>
      </c>
      <c r="N158" s="21">
        <f>N156/N155*100</f>
        <v>100</v>
      </c>
      <c r="O158" s="21"/>
      <c r="P158" s="21"/>
      <c r="Q158" s="21">
        <f>Q156/Q155*100</f>
        <v>100</v>
      </c>
      <c r="R158" s="21"/>
      <c r="S158" s="21"/>
      <c r="T158" s="21"/>
      <c r="U158" s="21"/>
      <c r="V158" s="21"/>
      <c r="W158" s="21">
        <f>W156/W155*100</f>
        <v>100</v>
      </c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4"/>
      <c r="J159" s="53"/>
      <c r="K159" s="54"/>
      <c r="L159" s="74"/>
      <c r="M159" s="23"/>
      <c r="N159" s="74"/>
      <c r="O159" s="74"/>
      <c r="P159" s="23"/>
      <c r="Q159" s="23"/>
      <c r="R159" s="23"/>
      <c r="S159" s="74"/>
      <c r="T159" s="74"/>
      <c r="U159" s="74"/>
      <c r="V159" s="23"/>
      <c r="W159" s="23"/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 t="s">
        <v>84</v>
      </c>
      <c r="I160" s="64"/>
      <c r="J160" s="53" t="s">
        <v>85</v>
      </c>
      <c r="K160" s="54"/>
      <c r="L160" s="74"/>
      <c r="M160" s="23"/>
      <c r="N160" s="74"/>
      <c r="O160" s="74"/>
      <c r="P160" s="23"/>
      <c r="Q160" s="23"/>
      <c r="R160" s="23"/>
      <c r="S160" s="74"/>
      <c r="T160" s="74"/>
      <c r="U160" s="74"/>
      <c r="V160" s="23"/>
      <c r="W160" s="23"/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4"/>
      <c r="J161" s="53" t="s">
        <v>48</v>
      </c>
      <c r="K161" s="54"/>
      <c r="L161" s="74"/>
      <c r="M161" s="23">
        <v>8840</v>
      </c>
      <c r="N161" s="74">
        <v>1975</v>
      </c>
      <c r="O161" s="74">
        <v>5500</v>
      </c>
      <c r="P161" s="23"/>
      <c r="Q161" s="23">
        <f>SUM(L161:P161)</f>
        <v>16315</v>
      </c>
      <c r="R161" s="23"/>
      <c r="S161" s="74"/>
      <c r="T161" s="74"/>
      <c r="U161" s="74"/>
      <c r="V161" s="23"/>
      <c r="W161" s="23">
        <f>+Q161+V161</f>
        <v>16315</v>
      </c>
      <c r="X161" s="23">
        <f>Q161/W161*100</f>
        <v>100</v>
      </c>
      <c r="Y161" s="23">
        <f>V161/W161*100</f>
        <v>0</v>
      </c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4"/>
      <c r="J162" s="53" t="s">
        <v>49</v>
      </c>
      <c r="K162" s="54"/>
      <c r="L162" s="74"/>
      <c r="M162" s="23">
        <v>9078.5</v>
      </c>
      <c r="N162" s="74">
        <v>1822.1</v>
      </c>
      <c r="O162" s="74">
        <v>6144.9</v>
      </c>
      <c r="P162" s="23"/>
      <c r="Q162" s="23">
        <f>SUM(L162:P162)</f>
        <v>17045.5</v>
      </c>
      <c r="R162" s="23"/>
      <c r="S162" s="74"/>
      <c r="T162" s="74"/>
      <c r="U162" s="74"/>
      <c r="V162" s="23"/>
      <c r="W162" s="23">
        <f>+Q162+V162</f>
        <v>17045.5</v>
      </c>
      <c r="X162" s="23">
        <f>Q162/W162*100</f>
        <v>100</v>
      </c>
      <c r="Y162" s="23">
        <f>V162/W162*100</f>
        <v>0</v>
      </c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3" t="s">
        <v>50</v>
      </c>
      <c r="K163" s="54"/>
      <c r="L163" s="74"/>
      <c r="M163" s="23">
        <v>7365.8</v>
      </c>
      <c r="N163" s="74">
        <v>1003.9</v>
      </c>
      <c r="O163" s="74">
        <v>6144.9</v>
      </c>
      <c r="P163" s="23"/>
      <c r="Q163" s="23">
        <f>SUM(L163:P163)</f>
        <v>14514.6</v>
      </c>
      <c r="R163" s="23"/>
      <c r="S163" s="74"/>
      <c r="T163" s="74"/>
      <c r="U163" s="74"/>
      <c r="V163" s="23"/>
      <c r="W163" s="23">
        <f>+Q163+V163</f>
        <v>14514.6</v>
      </c>
      <c r="X163" s="23">
        <f>Q163/W163*100</f>
        <v>100</v>
      </c>
      <c r="Y163" s="23">
        <f>V163/W163*100</f>
        <v>0</v>
      </c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4"/>
      <c r="J164" s="53" t="s">
        <v>51</v>
      </c>
      <c r="K164" s="54"/>
      <c r="L164" s="74"/>
      <c r="M164" s="23">
        <f aca="true" t="shared" si="33" ref="M164:W164">M163/M161*100</f>
        <v>83.32352941176471</v>
      </c>
      <c r="N164" s="74">
        <f t="shared" si="33"/>
        <v>50.83037974683544</v>
      </c>
      <c r="O164" s="74">
        <f t="shared" si="33"/>
        <v>111.72545454545453</v>
      </c>
      <c r="P164" s="23"/>
      <c r="Q164" s="23">
        <f t="shared" si="33"/>
        <v>88.96475635917868</v>
      </c>
      <c r="R164" s="23"/>
      <c r="S164" s="74"/>
      <c r="T164" s="74"/>
      <c r="U164" s="74"/>
      <c r="V164" s="23"/>
      <c r="W164" s="23">
        <f t="shared" si="33"/>
        <v>88.96475635917868</v>
      </c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4"/>
      <c r="J165" s="53" t="s">
        <v>52</v>
      </c>
      <c r="K165" s="54"/>
      <c r="L165" s="74"/>
      <c r="M165" s="23">
        <f aca="true" t="shared" si="34" ref="M165:W165">M163/M162*100</f>
        <v>81.13454865891943</v>
      </c>
      <c r="N165" s="74">
        <f t="shared" si="34"/>
        <v>55.09576861862686</v>
      </c>
      <c r="O165" s="74">
        <f t="shared" si="34"/>
        <v>100</v>
      </c>
      <c r="P165" s="23"/>
      <c r="Q165" s="23">
        <f t="shared" si="34"/>
        <v>85.1520929277522</v>
      </c>
      <c r="R165" s="23"/>
      <c r="S165" s="74"/>
      <c r="T165" s="74"/>
      <c r="U165" s="74"/>
      <c r="V165" s="23"/>
      <c r="W165" s="23">
        <f t="shared" si="34"/>
        <v>85.1520929277522</v>
      </c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4"/>
      <c r="J166" s="53"/>
      <c r="K166" s="54"/>
      <c r="L166" s="74"/>
      <c r="M166" s="23"/>
      <c r="N166" s="74"/>
      <c r="O166" s="74"/>
      <c r="P166" s="23"/>
      <c r="Q166" s="23"/>
      <c r="R166" s="23"/>
      <c r="S166" s="74"/>
      <c r="T166" s="74"/>
      <c r="U166" s="74"/>
      <c r="V166" s="23"/>
      <c r="W166" s="23"/>
      <c r="X166" s="23"/>
      <c r="Y166" s="23"/>
      <c r="Z166" s="4"/>
    </row>
    <row r="167" spans="1:26" ht="23.25">
      <c r="A167" s="4"/>
      <c r="B167" s="57"/>
      <c r="C167" s="58"/>
      <c r="D167" s="58"/>
      <c r="E167" s="58"/>
      <c r="F167" s="58"/>
      <c r="G167" s="58"/>
      <c r="H167" s="58" t="s">
        <v>86</v>
      </c>
      <c r="I167" s="53"/>
      <c r="J167" s="53" t="s">
        <v>87</v>
      </c>
      <c r="K167" s="54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4"/>
      <c r="J168" s="53" t="s">
        <v>48</v>
      </c>
      <c r="K168" s="54"/>
      <c r="L168" s="74"/>
      <c r="M168" s="23">
        <v>24920</v>
      </c>
      <c r="N168" s="74">
        <v>6430</v>
      </c>
      <c r="O168" s="74"/>
      <c r="P168" s="23"/>
      <c r="Q168" s="23">
        <f>SUM(L168:P168)</f>
        <v>31350</v>
      </c>
      <c r="R168" s="23"/>
      <c r="S168" s="74">
        <v>8000</v>
      </c>
      <c r="T168" s="74"/>
      <c r="U168" s="74"/>
      <c r="V168" s="23">
        <f>SUM(R168:U168)</f>
        <v>8000</v>
      </c>
      <c r="W168" s="23">
        <f>+Q168+V168</f>
        <v>39350</v>
      </c>
      <c r="X168" s="23">
        <f>Q168/W168*100</f>
        <v>79.66963151207116</v>
      </c>
      <c r="Y168" s="23">
        <f>V168/W168*100</f>
        <v>20.330368487928844</v>
      </c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4"/>
      <c r="J169" s="53" t="s">
        <v>49</v>
      </c>
      <c r="K169" s="54"/>
      <c r="L169" s="74"/>
      <c r="M169" s="23">
        <v>42469.6</v>
      </c>
      <c r="N169" s="74">
        <v>12850.6</v>
      </c>
      <c r="O169" s="74"/>
      <c r="P169" s="23"/>
      <c r="Q169" s="23">
        <f>SUM(L169:P169)</f>
        <v>55320.2</v>
      </c>
      <c r="R169" s="23"/>
      <c r="S169" s="74">
        <v>8000</v>
      </c>
      <c r="T169" s="74"/>
      <c r="U169" s="74"/>
      <c r="V169" s="23">
        <f>SUM(R169:U169)</f>
        <v>8000</v>
      </c>
      <c r="W169" s="23">
        <f>+Q169+V169</f>
        <v>63320.2</v>
      </c>
      <c r="X169" s="23">
        <f>Q169/W169*100</f>
        <v>87.36580111875831</v>
      </c>
      <c r="Y169" s="23">
        <f>V169/W169*100</f>
        <v>12.63419888124169</v>
      </c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4"/>
      <c r="J170" s="53" t="s">
        <v>50</v>
      </c>
      <c r="K170" s="54"/>
      <c r="L170" s="74"/>
      <c r="M170" s="23">
        <v>42469.6</v>
      </c>
      <c r="N170" s="74">
        <v>12850.6</v>
      </c>
      <c r="O170" s="74"/>
      <c r="P170" s="23"/>
      <c r="Q170" s="23">
        <f>SUM(L170:P170)</f>
        <v>55320.2</v>
      </c>
      <c r="R170" s="23"/>
      <c r="S170" s="74">
        <v>8000</v>
      </c>
      <c r="T170" s="74"/>
      <c r="U170" s="74"/>
      <c r="V170" s="23">
        <f>SUM(R170:U170)</f>
        <v>8000</v>
      </c>
      <c r="W170" s="23">
        <f>+Q170+V170</f>
        <v>63320.2</v>
      </c>
      <c r="X170" s="23">
        <f>Q170/W170*100</f>
        <v>87.36580111875831</v>
      </c>
      <c r="Y170" s="23">
        <f>V170/W170*100</f>
        <v>12.63419888124169</v>
      </c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4"/>
      <c r="J171" s="53" t="s">
        <v>51</v>
      </c>
      <c r="K171" s="54"/>
      <c r="L171" s="74"/>
      <c r="M171" s="23">
        <f aca="true" t="shared" si="35" ref="M171:W171">M170/M168*100</f>
        <v>170.42375601926162</v>
      </c>
      <c r="N171" s="74">
        <f t="shared" si="35"/>
        <v>199.8538102643857</v>
      </c>
      <c r="O171" s="74"/>
      <c r="P171" s="23"/>
      <c r="Q171" s="23">
        <f t="shared" si="35"/>
        <v>176.45996810207336</v>
      </c>
      <c r="R171" s="23"/>
      <c r="S171" s="74">
        <f t="shared" si="35"/>
        <v>100</v>
      </c>
      <c r="T171" s="74"/>
      <c r="U171" s="74"/>
      <c r="V171" s="23">
        <f t="shared" si="35"/>
        <v>100</v>
      </c>
      <c r="W171" s="23">
        <f t="shared" si="35"/>
        <v>160.91537484116898</v>
      </c>
      <c r="X171" s="23"/>
      <c r="Y171" s="23"/>
      <c r="Z171" s="4"/>
    </row>
    <row r="172" spans="1:26" ht="23.25">
      <c r="A172" s="4"/>
      <c r="B172" s="57"/>
      <c r="C172" s="57"/>
      <c r="D172" s="57"/>
      <c r="E172" s="57"/>
      <c r="F172" s="57"/>
      <c r="G172" s="57"/>
      <c r="H172" s="57"/>
      <c r="I172" s="64"/>
      <c r="J172" s="53" t="s">
        <v>52</v>
      </c>
      <c r="K172" s="54"/>
      <c r="L172" s="74"/>
      <c r="M172" s="23">
        <f aca="true" t="shared" si="36" ref="M172:W172">M170/M169*100</f>
        <v>100</v>
      </c>
      <c r="N172" s="74">
        <f t="shared" si="36"/>
        <v>100</v>
      </c>
      <c r="O172" s="74"/>
      <c r="P172" s="23"/>
      <c r="Q172" s="23">
        <f t="shared" si="36"/>
        <v>100</v>
      </c>
      <c r="R172" s="23"/>
      <c r="S172" s="74">
        <f t="shared" si="36"/>
        <v>100</v>
      </c>
      <c r="T172" s="74"/>
      <c r="U172" s="74"/>
      <c r="V172" s="23">
        <f t="shared" si="36"/>
        <v>100</v>
      </c>
      <c r="W172" s="23">
        <f t="shared" si="36"/>
        <v>100</v>
      </c>
      <c r="X172" s="23"/>
      <c r="Y172" s="23"/>
      <c r="Z172" s="4"/>
    </row>
    <row r="173" spans="1:26" ht="23.25">
      <c r="A173" s="4"/>
      <c r="B173" s="57"/>
      <c r="C173" s="58"/>
      <c r="D173" s="58"/>
      <c r="E173" s="58"/>
      <c r="F173" s="58"/>
      <c r="G173" s="58"/>
      <c r="H173" s="58"/>
      <c r="I173" s="53"/>
      <c r="J173" s="53"/>
      <c r="K173" s="54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4"/>
    </row>
    <row r="174" spans="1:26" ht="23.25">
      <c r="A174" s="4"/>
      <c r="B174" s="57"/>
      <c r="C174" s="57"/>
      <c r="D174" s="57"/>
      <c r="E174" s="57"/>
      <c r="F174" s="57"/>
      <c r="G174" s="57"/>
      <c r="H174" s="57" t="s">
        <v>88</v>
      </c>
      <c r="I174" s="64"/>
      <c r="J174" s="53" t="s">
        <v>89</v>
      </c>
      <c r="K174" s="54"/>
      <c r="L174" s="74"/>
      <c r="M174" s="23"/>
      <c r="N174" s="74"/>
      <c r="O174" s="74"/>
      <c r="P174" s="23"/>
      <c r="Q174" s="23"/>
      <c r="R174" s="23"/>
      <c r="S174" s="74"/>
      <c r="T174" s="74"/>
      <c r="U174" s="74"/>
      <c r="V174" s="23"/>
      <c r="W174" s="23"/>
      <c r="X174" s="23"/>
      <c r="Y174" s="23"/>
      <c r="Z174" s="4"/>
    </row>
    <row r="175" spans="1:26" ht="23.25">
      <c r="A175" s="4"/>
      <c r="B175" s="57"/>
      <c r="C175" s="57"/>
      <c r="D175" s="57"/>
      <c r="E175" s="57"/>
      <c r="F175" s="57"/>
      <c r="G175" s="57"/>
      <c r="H175" s="57"/>
      <c r="I175" s="64"/>
      <c r="J175" s="53" t="s">
        <v>48</v>
      </c>
      <c r="K175" s="54"/>
      <c r="L175" s="74"/>
      <c r="M175" s="23">
        <v>90</v>
      </c>
      <c r="N175" s="74"/>
      <c r="O175" s="74">
        <v>4100</v>
      </c>
      <c r="P175" s="23"/>
      <c r="Q175" s="23">
        <f>SUM(L175:P175)</f>
        <v>4190</v>
      </c>
      <c r="R175" s="23"/>
      <c r="S175" s="74"/>
      <c r="T175" s="74"/>
      <c r="U175" s="74"/>
      <c r="V175" s="23"/>
      <c r="W175" s="23">
        <f>+Q175+V175</f>
        <v>4190</v>
      </c>
      <c r="X175" s="23">
        <f>Q175/W175*100</f>
        <v>100</v>
      </c>
      <c r="Y175" s="23">
        <f>V175/W175*100</f>
        <v>0</v>
      </c>
      <c r="Z175" s="4"/>
    </row>
    <row r="176" spans="1:26" ht="23.25">
      <c r="A176" s="4"/>
      <c r="B176" s="57"/>
      <c r="C176" s="57"/>
      <c r="D176" s="57"/>
      <c r="E176" s="57"/>
      <c r="F176" s="57"/>
      <c r="G176" s="57"/>
      <c r="H176" s="57"/>
      <c r="I176" s="64"/>
      <c r="J176" s="53" t="s">
        <v>49</v>
      </c>
      <c r="K176" s="54"/>
      <c r="L176" s="74"/>
      <c r="M176" s="23">
        <v>100</v>
      </c>
      <c r="N176" s="74"/>
      <c r="O176" s="74">
        <v>5587.9</v>
      </c>
      <c r="P176" s="23"/>
      <c r="Q176" s="23">
        <f>SUM(L176:P176)</f>
        <v>5687.9</v>
      </c>
      <c r="R176" s="23"/>
      <c r="S176" s="74"/>
      <c r="T176" s="74"/>
      <c r="U176" s="74"/>
      <c r="V176" s="23"/>
      <c r="W176" s="23">
        <f>+Q176+V176</f>
        <v>5687.9</v>
      </c>
      <c r="X176" s="23">
        <f>Q176/W176*100</f>
        <v>100</v>
      </c>
      <c r="Y176" s="23">
        <f>V176/W176*100</f>
        <v>0</v>
      </c>
      <c r="Z176" s="4"/>
    </row>
    <row r="177" spans="1:26" ht="23.25">
      <c r="A177" s="4"/>
      <c r="B177" s="57"/>
      <c r="C177" s="57"/>
      <c r="D177" s="57"/>
      <c r="E177" s="57"/>
      <c r="F177" s="57"/>
      <c r="G177" s="57"/>
      <c r="H177" s="57"/>
      <c r="I177" s="64"/>
      <c r="J177" s="53" t="s">
        <v>50</v>
      </c>
      <c r="K177" s="54"/>
      <c r="L177" s="74"/>
      <c r="M177" s="23">
        <v>100</v>
      </c>
      <c r="N177" s="74"/>
      <c r="O177" s="74">
        <v>5587.9</v>
      </c>
      <c r="P177" s="23"/>
      <c r="Q177" s="23">
        <f>SUM(L177:P177)</f>
        <v>5687.9</v>
      </c>
      <c r="R177" s="23"/>
      <c r="S177" s="74"/>
      <c r="T177" s="74"/>
      <c r="U177" s="74"/>
      <c r="V177" s="23"/>
      <c r="W177" s="23">
        <f>+Q177+V177</f>
        <v>5687.9</v>
      </c>
      <c r="X177" s="23">
        <f>Q177/W177*100</f>
        <v>100</v>
      </c>
      <c r="Y177" s="23">
        <f>V177/W177*100</f>
        <v>0</v>
      </c>
      <c r="Z177" s="4"/>
    </row>
    <row r="178" spans="1:26" ht="23.25">
      <c r="A178" s="4"/>
      <c r="B178" s="57"/>
      <c r="C178" s="57"/>
      <c r="D178" s="57"/>
      <c r="E178" s="57"/>
      <c r="F178" s="57"/>
      <c r="G178" s="57"/>
      <c r="H178" s="57"/>
      <c r="I178" s="64"/>
      <c r="J178" s="53" t="s">
        <v>51</v>
      </c>
      <c r="K178" s="54"/>
      <c r="L178" s="74"/>
      <c r="M178" s="23">
        <f>M177/M175*100</f>
        <v>111.11111111111111</v>
      </c>
      <c r="N178" s="74"/>
      <c r="O178" s="74">
        <f>O177/O175*100</f>
        <v>136.29024390243902</v>
      </c>
      <c r="P178" s="23"/>
      <c r="Q178" s="23">
        <f>Q177/Q175*100</f>
        <v>135.74940334128877</v>
      </c>
      <c r="R178" s="23"/>
      <c r="S178" s="74"/>
      <c r="T178" s="74"/>
      <c r="U178" s="74"/>
      <c r="V178" s="23"/>
      <c r="W178" s="23">
        <f>W177/W175*100</f>
        <v>135.74940334128877</v>
      </c>
      <c r="X178" s="23"/>
      <c r="Y178" s="23"/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/>
      <c r="I179" s="64"/>
      <c r="J179" s="53" t="s">
        <v>52</v>
      </c>
      <c r="K179" s="54"/>
      <c r="L179" s="74"/>
      <c r="M179" s="23">
        <f>M177/M176*100</f>
        <v>100</v>
      </c>
      <c r="N179" s="74"/>
      <c r="O179" s="74">
        <f>O177/O176*100</f>
        <v>100</v>
      </c>
      <c r="P179" s="23"/>
      <c r="Q179" s="23">
        <f>Q177/Q176*100</f>
        <v>100</v>
      </c>
      <c r="R179" s="23"/>
      <c r="S179" s="74"/>
      <c r="T179" s="74"/>
      <c r="U179" s="74"/>
      <c r="V179" s="23"/>
      <c r="W179" s="23">
        <f>W177/W176*100</f>
        <v>100</v>
      </c>
      <c r="X179" s="23"/>
      <c r="Y179" s="23"/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75"/>
      <c r="M180" s="76"/>
      <c r="N180" s="75"/>
      <c r="O180" s="75"/>
      <c r="P180" s="76"/>
      <c r="Q180" s="76"/>
      <c r="R180" s="76"/>
      <c r="S180" s="75"/>
      <c r="T180" s="75"/>
      <c r="U180" s="75"/>
      <c r="V180" s="76"/>
      <c r="W180" s="76"/>
      <c r="X180" s="76"/>
      <c r="Y180" s="76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154</v>
      </c>
      <c r="Z182" s="4"/>
    </row>
    <row r="183" spans="1:26" ht="23.25">
      <c r="A183" s="4"/>
      <c r="B183" s="67" t="s">
        <v>40</v>
      </c>
      <c r="C183" s="68"/>
      <c r="D183" s="68"/>
      <c r="E183" s="68"/>
      <c r="F183" s="68"/>
      <c r="G183" s="68"/>
      <c r="H183" s="69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42</v>
      </c>
      <c r="X183" s="13"/>
      <c r="Y183" s="16"/>
      <c r="Z183" s="4"/>
    </row>
    <row r="184" spans="1:26" ht="23.25">
      <c r="A184" s="4"/>
      <c r="B184" s="17" t="s">
        <v>41</v>
      </c>
      <c r="C184" s="18"/>
      <c r="D184" s="18"/>
      <c r="E184" s="18"/>
      <c r="F184" s="18"/>
      <c r="G184" s="18"/>
      <c r="H184" s="70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39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4"/>
      <c r="J188" s="53"/>
      <c r="K188" s="54"/>
      <c r="L188" s="22"/>
      <c r="M188" s="23"/>
      <c r="N188" s="24"/>
      <c r="O188" s="3"/>
      <c r="P188" s="27"/>
      <c r="Q188" s="27"/>
      <c r="R188" s="23"/>
      <c r="S188" s="24"/>
      <c r="T188" s="22"/>
      <c r="U188" s="73"/>
      <c r="V188" s="27"/>
      <c r="W188" s="27"/>
      <c r="X188" s="27"/>
      <c r="Y188" s="23"/>
      <c r="Z188" s="4"/>
    </row>
    <row r="189" spans="1:26" ht="23.25">
      <c r="A189" s="4"/>
      <c r="B189" s="51" t="s">
        <v>46</v>
      </c>
      <c r="C189" s="51"/>
      <c r="D189" s="51" t="s">
        <v>53</v>
      </c>
      <c r="E189" s="51"/>
      <c r="F189" s="51" t="s">
        <v>76</v>
      </c>
      <c r="G189" s="51" t="s">
        <v>57</v>
      </c>
      <c r="H189" s="51" t="s">
        <v>90</v>
      </c>
      <c r="I189" s="64"/>
      <c r="J189" s="55" t="s">
        <v>91</v>
      </c>
      <c r="K189" s="56"/>
      <c r="L189" s="74"/>
      <c r="M189" s="74"/>
      <c r="N189" s="74"/>
      <c r="O189" s="74"/>
      <c r="P189" s="74"/>
      <c r="Q189" s="74"/>
      <c r="R189" s="74"/>
      <c r="S189" s="74"/>
      <c r="T189" s="74"/>
      <c r="U189" s="77"/>
      <c r="V189" s="23"/>
      <c r="W189" s="23"/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4"/>
      <c r="J190" s="55" t="s">
        <v>48</v>
      </c>
      <c r="K190" s="56"/>
      <c r="L190" s="74"/>
      <c r="M190" s="74">
        <v>49495</v>
      </c>
      <c r="N190" s="74">
        <v>4265</v>
      </c>
      <c r="O190" s="74"/>
      <c r="P190" s="74"/>
      <c r="Q190" s="74">
        <f>SUM(L190:P190)</f>
        <v>53760</v>
      </c>
      <c r="R190" s="74"/>
      <c r="S190" s="74">
        <v>35000</v>
      </c>
      <c r="T190" s="74"/>
      <c r="U190" s="74"/>
      <c r="V190" s="23">
        <f>SUM(R190:U190)</f>
        <v>35000</v>
      </c>
      <c r="W190" s="23">
        <f>+Q190+V190</f>
        <v>88760</v>
      </c>
      <c r="X190" s="23">
        <f>Q190/W190*100</f>
        <v>60.56782334384858</v>
      </c>
      <c r="Y190" s="23">
        <f>V190/W190*100</f>
        <v>39.43217665615142</v>
      </c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4"/>
      <c r="J191" s="53" t="s">
        <v>49</v>
      </c>
      <c r="K191" s="54"/>
      <c r="L191" s="74"/>
      <c r="M191" s="74">
        <v>94329.2</v>
      </c>
      <c r="N191" s="74">
        <v>14460.8</v>
      </c>
      <c r="O191" s="74"/>
      <c r="P191" s="74"/>
      <c r="Q191" s="23">
        <f>SUM(L191:P191)</f>
        <v>108790</v>
      </c>
      <c r="R191" s="74"/>
      <c r="S191" s="74">
        <v>35000</v>
      </c>
      <c r="T191" s="74"/>
      <c r="U191" s="74"/>
      <c r="V191" s="23">
        <f>SUM(R191:U191)</f>
        <v>35000</v>
      </c>
      <c r="W191" s="23">
        <f>+Q191+V191</f>
        <v>143790</v>
      </c>
      <c r="X191" s="23">
        <f>Q191/W191*100</f>
        <v>75.65894707559636</v>
      </c>
      <c r="Y191" s="23">
        <f>V191/W191*100</f>
        <v>24.341052924403645</v>
      </c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4"/>
      <c r="J192" s="53" t="s">
        <v>50</v>
      </c>
      <c r="K192" s="54"/>
      <c r="L192" s="74"/>
      <c r="M192" s="23">
        <v>94329.2</v>
      </c>
      <c r="N192" s="74">
        <v>14137.5</v>
      </c>
      <c r="O192" s="74"/>
      <c r="P192" s="23"/>
      <c r="Q192" s="23">
        <f>SUM(L192:P192)</f>
        <v>108466.7</v>
      </c>
      <c r="R192" s="23"/>
      <c r="S192" s="74">
        <v>35000</v>
      </c>
      <c r="T192" s="74"/>
      <c r="U192" s="74"/>
      <c r="V192" s="23">
        <f>SUM(R192:U192)</f>
        <v>35000</v>
      </c>
      <c r="W192" s="23">
        <f>+Q192+V192</f>
        <v>143466.7</v>
      </c>
      <c r="X192" s="23">
        <f>Q192/W192*100</f>
        <v>75.60409488752441</v>
      </c>
      <c r="Y192" s="23">
        <f>V192/W192*100</f>
        <v>24.395905112475578</v>
      </c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4"/>
      <c r="J193" s="53" t="s">
        <v>51</v>
      </c>
      <c r="K193" s="54"/>
      <c r="L193" s="74"/>
      <c r="M193" s="23">
        <f aca="true" t="shared" si="37" ref="M193:W193">M192/M190*100</f>
        <v>190.58329124153954</v>
      </c>
      <c r="N193" s="74">
        <f t="shared" si="37"/>
        <v>331.47713950762017</v>
      </c>
      <c r="O193" s="74"/>
      <c r="P193" s="23"/>
      <c r="Q193" s="23">
        <f t="shared" si="37"/>
        <v>201.76097470238096</v>
      </c>
      <c r="R193" s="23"/>
      <c r="S193" s="74">
        <f t="shared" si="37"/>
        <v>100</v>
      </c>
      <c r="T193" s="74"/>
      <c r="U193" s="74"/>
      <c r="V193" s="23">
        <f t="shared" si="37"/>
        <v>100</v>
      </c>
      <c r="W193" s="23">
        <f t="shared" si="37"/>
        <v>161.63440739071655</v>
      </c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4"/>
      <c r="J194" s="53" t="s">
        <v>52</v>
      </c>
      <c r="K194" s="54"/>
      <c r="L194" s="74"/>
      <c r="M194" s="23">
        <f aca="true" t="shared" si="38" ref="M194:W194">M192/M191*100</f>
        <v>100</v>
      </c>
      <c r="N194" s="74">
        <f t="shared" si="38"/>
        <v>97.76430073025007</v>
      </c>
      <c r="O194" s="74"/>
      <c r="P194" s="23"/>
      <c r="Q194" s="23">
        <f t="shared" si="38"/>
        <v>99.70282195054693</v>
      </c>
      <c r="R194" s="23"/>
      <c r="S194" s="74">
        <f t="shared" si="38"/>
        <v>100</v>
      </c>
      <c r="T194" s="74"/>
      <c r="U194" s="74"/>
      <c r="V194" s="23">
        <f t="shared" si="38"/>
        <v>100</v>
      </c>
      <c r="W194" s="23">
        <f t="shared" si="38"/>
        <v>99.77515821684402</v>
      </c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4"/>
      <c r="J195" s="53"/>
      <c r="K195" s="54"/>
      <c r="L195" s="74"/>
      <c r="M195" s="23"/>
      <c r="N195" s="74"/>
      <c r="O195" s="74"/>
      <c r="P195" s="23"/>
      <c r="Q195" s="23"/>
      <c r="R195" s="23"/>
      <c r="S195" s="74"/>
      <c r="T195" s="74"/>
      <c r="U195" s="74"/>
      <c r="V195" s="23"/>
      <c r="W195" s="23"/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 t="s">
        <v>92</v>
      </c>
      <c r="G196" s="51"/>
      <c r="H196" s="51"/>
      <c r="I196" s="64"/>
      <c r="J196" s="53" t="s">
        <v>93</v>
      </c>
      <c r="K196" s="54"/>
      <c r="L196" s="74"/>
      <c r="M196" s="23"/>
      <c r="N196" s="74"/>
      <c r="O196" s="74"/>
      <c r="P196" s="23"/>
      <c r="Q196" s="23"/>
      <c r="R196" s="23"/>
      <c r="S196" s="74"/>
      <c r="T196" s="74"/>
      <c r="U196" s="74"/>
      <c r="V196" s="23"/>
      <c r="W196" s="23"/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4"/>
      <c r="J197" s="53" t="s">
        <v>94</v>
      </c>
      <c r="K197" s="54"/>
      <c r="L197" s="74"/>
      <c r="M197" s="23"/>
      <c r="N197" s="74"/>
      <c r="O197" s="74"/>
      <c r="P197" s="23"/>
      <c r="Q197" s="23"/>
      <c r="R197" s="23"/>
      <c r="S197" s="74"/>
      <c r="T197" s="74"/>
      <c r="U197" s="74"/>
      <c r="V197" s="23"/>
      <c r="W197" s="23"/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4"/>
      <c r="J198" s="53" t="s">
        <v>48</v>
      </c>
      <c r="K198" s="54"/>
      <c r="L198" s="74"/>
      <c r="M198" s="23">
        <f aca="true" t="shared" si="39" ref="M198:W200">+M205</f>
        <v>688</v>
      </c>
      <c r="N198" s="74">
        <f t="shared" si="39"/>
        <v>867</v>
      </c>
      <c r="O198" s="74">
        <f t="shared" si="39"/>
        <v>0</v>
      </c>
      <c r="P198" s="23"/>
      <c r="Q198" s="23">
        <f t="shared" si="39"/>
        <v>1555</v>
      </c>
      <c r="R198" s="23"/>
      <c r="S198" s="74">
        <f t="shared" si="39"/>
        <v>1000</v>
      </c>
      <c r="T198" s="74">
        <f t="shared" si="39"/>
        <v>1000</v>
      </c>
      <c r="U198" s="74"/>
      <c r="V198" s="23">
        <f t="shared" si="39"/>
        <v>2000</v>
      </c>
      <c r="W198" s="23">
        <f>+W205</f>
        <v>3555</v>
      </c>
      <c r="X198" s="23">
        <f>Q198/W198*100</f>
        <v>43.741209563994374</v>
      </c>
      <c r="Y198" s="23">
        <f>V198/W198*100</f>
        <v>56.258790436005626</v>
      </c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4"/>
      <c r="J199" s="53" t="s">
        <v>49</v>
      </c>
      <c r="K199" s="54"/>
      <c r="L199" s="74"/>
      <c r="M199" s="23">
        <f t="shared" si="39"/>
        <v>1582.3</v>
      </c>
      <c r="N199" s="74">
        <f t="shared" si="39"/>
        <v>1039.8</v>
      </c>
      <c r="O199" s="74">
        <f t="shared" si="39"/>
        <v>0</v>
      </c>
      <c r="P199" s="23"/>
      <c r="Q199" s="23">
        <f t="shared" si="39"/>
        <v>2622.1</v>
      </c>
      <c r="R199" s="23"/>
      <c r="S199" s="74">
        <f t="shared" si="39"/>
        <v>60645.4</v>
      </c>
      <c r="T199" s="74">
        <f t="shared" si="39"/>
        <v>1000</v>
      </c>
      <c r="U199" s="74"/>
      <c r="V199" s="23">
        <f t="shared" si="39"/>
        <v>61645.4</v>
      </c>
      <c r="W199" s="23">
        <f t="shared" si="39"/>
        <v>64267.5</v>
      </c>
      <c r="X199" s="23">
        <f>Q199/W199*100</f>
        <v>4.079978216050103</v>
      </c>
      <c r="Y199" s="23">
        <f>V199/W199*100</f>
        <v>95.92002178394989</v>
      </c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4"/>
      <c r="J200" s="53" t="s">
        <v>50</v>
      </c>
      <c r="K200" s="54"/>
      <c r="L200" s="74"/>
      <c r="M200" s="23">
        <f t="shared" si="39"/>
        <v>1582.3</v>
      </c>
      <c r="N200" s="74">
        <f t="shared" si="39"/>
        <v>1039.8</v>
      </c>
      <c r="O200" s="74">
        <f t="shared" si="39"/>
        <v>0</v>
      </c>
      <c r="P200" s="23"/>
      <c r="Q200" s="23">
        <f t="shared" si="39"/>
        <v>2622.1</v>
      </c>
      <c r="R200" s="23"/>
      <c r="S200" s="74">
        <f t="shared" si="39"/>
        <v>60645.4</v>
      </c>
      <c r="T200" s="74">
        <f t="shared" si="39"/>
        <v>1000</v>
      </c>
      <c r="U200" s="74"/>
      <c r="V200" s="23">
        <f t="shared" si="39"/>
        <v>61645.4</v>
      </c>
      <c r="W200" s="23">
        <f t="shared" si="39"/>
        <v>64267.5</v>
      </c>
      <c r="X200" s="23">
        <f>Q200/W200*100</f>
        <v>4.079978216050103</v>
      </c>
      <c r="Y200" s="23">
        <f>V200/W200*100</f>
        <v>95.92002178394989</v>
      </c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4"/>
      <c r="J201" s="53" t="s">
        <v>51</v>
      </c>
      <c r="K201" s="54"/>
      <c r="L201" s="74"/>
      <c r="M201" s="23">
        <f aca="true" t="shared" si="40" ref="M201:W201">M200/M198*100</f>
        <v>229.98546511627907</v>
      </c>
      <c r="N201" s="74">
        <f t="shared" si="40"/>
        <v>119.93079584775086</v>
      </c>
      <c r="O201" s="74"/>
      <c r="P201" s="23"/>
      <c r="Q201" s="23">
        <f t="shared" si="40"/>
        <v>168.62379421221866</v>
      </c>
      <c r="R201" s="23"/>
      <c r="S201" s="74">
        <f t="shared" si="40"/>
        <v>6064.54</v>
      </c>
      <c r="T201" s="74">
        <f t="shared" si="40"/>
        <v>100</v>
      </c>
      <c r="U201" s="74"/>
      <c r="V201" s="23">
        <f t="shared" si="40"/>
        <v>3082.27</v>
      </c>
      <c r="W201" s="23">
        <f t="shared" si="40"/>
        <v>1807.8059071729956</v>
      </c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4"/>
      <c r="J202" s="53" t="s">
        <v>52</v>
      </c>
      <c r="K202" s="54"/>
      <c r="L202" s="74"/>
      <c r="M202" s="23">
        <f aca="true" t="shared" si="41" ref="M202:W202">M200/M199*100</f>
        <v>100</v>
      </c>
      <c r="N202" s="74">
        <f t="shared" si="41"/>
        <v>100</v>
      </c>
      <c r="O202" s="74"/>
      <c r="P202" s="23"/>
      <c r="Q202" s="23">
        <f t="shared" si="41"/>
        <v>100</v>
      </c>
      <c r="R202" s="23"/>
      <c r="S202" s="74">
        <f t="shared" si="41"/>
        <v>100</v>
      </c>
      <c r="T202" s="74">
        <f t="shared" si="41"/>
        <v>100</v>
      </c>
      <c r="U202" s="74"/>
      <c r="V202" s="23">
        <f t="shared" si="41"/>
        <v>100</v>
      </c>
      <c r="W202" s="23">
        <f t="shared" si="41"/>
        <v>100</v>
      </c>
      <c r="X202" s="23"/>
      <c r="Y202" s="23"/>
      <c r="Z202" s="4"/>
    </row>
    <row r="203" spans="1:26" ht="23.25">
      <c r="A203" s="4"/>
      <c r="B203" s="57"/>
      <c r="C203" s="58"/>
      <c r="D203" s="58"/>
      <c r="E203" s="58"/>
      <c r="F203" s="58"/>
      <c r="G203" s="58"/>
      <c r="H203" s="58"/>
      <c r="I203" s="53"/>
      <c r="J203" s="53"/>
      <c r="K203" s="54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 t="s">
        <v>57</v>
      </c>
      <c r="H204" s="51"/>
      <c r="I204" s="64"/>
      <c r="J204" s="53" t="s">
        <v>58</v>
      </c>
      <c r="K204" s="54"/>
      <c r="L204" s="74"/>
      <c r="M204" s="23"/>
      <c r="N204" s="74"/>
      <c r="O204" s="74"/>
      <c r="P204" s="23"/>
      <c r="Q204" s="23"/>
      <c r="R204" s="23"/>
      <c r="S204" s="74"/>
      <c r="T204" s="74"/>
      <c r="U204" s="74"/>
      <c r="V204" s="23"/>
      <c r="W204" s="23"/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4"/>
      <c r="J205" s="53" t="s">
        <v>48</v>
      </c>
      <c r="K205" s="54"/>
      <c r="L205" s="74"/>
      <c r="M205" s="23">
        <f>+M212</f>
        <v>688</v>
      </c>
      <c r="N205" s="74">
        <f aca="true" t="shared" si="42" ref="N205:V205">+N212</f>
        <v>867</v>
      </c>
      <c r="O205" s="74">
        <f t="shared" si="42"/>
        <v>0</v>
      </c>
      <c r="P205" s="23"/>
      <c r="Q205" s="23">
        <f t="shared" si="42"/>
        <v>1555</v>
      </c>
      <c r="R205" s="23"/>
      <c r="S205" s="74">
        <f t="shared" si="42"/>
        <v>1000</v>
      </c>
      <c r="T205" s="74">
        <f t="shared" si="42"/>
        <v>1000</v>
      </c>
      <c r="U205" s="74"/>
      <c r="V205" s="23">
        <f t="shared" si="42"/>
        <v>2000</v>
      </c>
      <c r="W205" s="23">
        <f>+W212</f>
        <v>3555</v>
      </c>
      <c r="X205" s="23">
        <f>Q205/W205*100</f>
        <v>43.741209563994374</v>
      </c>
      <c r="Y205" s="23">
        <f>V205/W205*100</f>
        <v>56.258790436005626</v>
      </c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4"/>
      <c r="J206" s="53" t="s">
        <v>49</v>
      </c>
      <c r="K206" s="54"/>
      <c r="L206" s="74"/>
      <c r="M206" s="23">
        <f aca="true" t="shared" si="43" ref="M206:W207">+M213</f>
        <v>1582.3</v>
      </c>
      <c r="N206" s="74">
        <f t="shared" si="43"/>
        <v>1039.8</v>
      </c>
      <c r="O206" s="74">
        <f t="shared" si="43"/>
        <v>0</v>
      </c>
      <c r="P206" s="23"/>
      <c r="Q206" s="23">
        <f t="shared" si="43"/>
        <v>2622.1</v>
      </c>
      <c r="R206" s="23"/>
      <c r="S206" s="74">
        <f t="shared" si="43"/>
        <v>60645.4</v>
      </c>
      <c r="T206" s="74">
        <f t="shared" si="43"/>
        <v>1000</v>
      </c>
      <c r="U206" s="74"/>
      <c r="V206" s="23">
        <f t="shared" si="43"/>
        <v>61645.4</v>
      </c>
      <c r="W206" s="23">
        <f t="shared" si="43"/>
        <v>64267.5</v>
      </c>
      <c r="X206" s="23">
        <f>Q206/W206*100</f>
        <v>4.079978216050103</v>
      </c>
      <c r="Y206" s="23">
        <f>V206/W206*100</f>
        <v>95.92002178394989</v>
      </c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4"/>
      <c r="J207" s="53" t="s">
        <v>50</v>
      </c>
      <c r="K207" s="54"/>
      <c r="L207" s="74"/>
      <c r="M207" s="23">
        <f t="shared" si="43"/>
        <v>1582.3</v>
      </c>
      <c r="N207" s="74">
        <f t="shared" si="43"/>
        <v>1039.8</v>
      </c>
      <c r="O207" s="74">
        <f t="shared" si="43"/>
        <v>0</v>
      </c>
      <c r="P207" s="23"/>
      <c r="Q207" s="23">
        <f t="shared" si="43"/>
        <v>2622.1</v>
      </c>
      <c r="R207" s="23"/>
      <c r="S207" s="74">
        <f t="shared" si="43"/>
        <v>60645.4</v>
      </c>
      <c r="T207" s="74">
        <f t="shared" si="43"/>
        <v>1000</v>
      </c>
      <c r="U207" s="74"/>
      <c r="V207" s="23">
        <f t="shared" si="43"/>
        <v>61645.4</v>
      </c>
      <c r="W207" s="23">
        <f t="shared" si="43"/>
        <v>64267.5</v>
      </c>
      <c r="X207" s="23">
        <f>Q207/W207*100</f>
        <v>4.079978216050103</v>
      </c>
      <c r="Y207" s="23">
        <f>V207/W207*100</f>
        <v>95.92002178394989</v>
      </c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4"/>
      <c r="J208" s="53" t="s">
        <v>51</v>
      </c>
      <c r="K208" s="54"/>
      <c r="L208" s="74"/>
      <c r="M208" s="23">
        <f aca="true" t="shared" si="44" ref="M208:V208">M207/M205*100</f>
        <v>229.98546511627907</v>
      </c>
      <c r="N208" s="74">
        <f t="shared" si="44"/>
        <v>119.93079584775086</v>
      </c>
      <c r="O208" s="74"/>
      <c r="P208" s="23"/>
      <c r="Q208" s="23">
        <f t="shared" si="44"/>
        <v>168.62379421221866</v>
      </c>
      <c r="R208" s="23"/>
      <c r="S208" s="74">
        <f t="shared" si="44"/>
        <v>6064.54</v>
      </c>
      <c r="T208" s="74">
        <f t="shared" si="44"/>
        <v>100</v>
      </c>
      <c r="U208" s="74"/>
      <c r="V208" s="23">
        <f t="shared" si="44"/>
        <v>3082.27</v>
      </c>
      <c r="W208" s="23">
        <f>W207/W205*100</f>
        <v>1807.8059071729956</v>
      </c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4"/>
      <c r="J209" s="53" t="s">
        <v>52</v>
      </c>
      <c r="K209" s="54"/>
      <c r="L209" s="74"/>
      <c r="M209" s="23">
        <f aca="true" t="shared" si="45" ref="M209:V209">M207/M206*100</f>
        <v>100</v>
      </c>
      <c r="N209" s="74">
        <f t="shared" si="45"/>
        <v>100</v>
      </c>
      <c r="O209" s="74"/>
      <c r="P209" s="23"/>
      <c r="Q209" s="23">
        <f t="shared" si="45"/>
        <v>100</v>
      </c>
      <c r="R209" s="23"/>
      <c r="S209" s="74">
        <f t="shared" si="45"/>
        <v>100</v>
      </c>
      <c r="T209" s="74">
        <f t="shared" si="45"/>
        <v>100</v>
      </c>
      <c r="U209" s="74"/>
      <c r="V209" s="23">
        <f t="shared" si="45"/>
        <v>100</v>
      </c>
      <c r="W209" s="23">
        <f>W207/W206*100</f>
        <v>100</v>
      </c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4"/>
      <c r="J210" s="53"/>
      <c r="K210" s="54"/>
      <c r="L210" s="74"/>
      <c r="M210" s="23"/>
      <c r="N210" s="74"/>
      <c r="O210" s="74"/>
      <c r="P210" s="23"/>
      <c r="Q210" s="23"/>
      <c r="R210" s="23"/>
      <c r="S210" s="74"/>
      <c r="T210" s="74"/>
      <c r="U210" s="74"/>
      <c r="V210" s="23"/>
      <c r="W210" s="23"/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 t="s">
        <v>95</v>
      </c>
      <c r="I211" s="64"/>
      <c r="J211" s="53" t="s">
        <v>96</v>
      </c>
      <c r="K211" s="54"/>
      <c r="L211" s="74"/>
      <c r="M211" s="23"/>
      <c r="N211" s="74"/>
      <c r="O211" s="74"/>
      <c r="P211" s="23"/>
      <c r="Q211" s="23"/>
      <c r="R211" s="23"/>
      <c r="S211" s="74"/>
      <c r="T211" s="74"/>
      <c r="U211" s="74"/>
      <c r="V211" s="23"/>
      <c r="W211" s="23"/>
      <c r="X211" s="23"/>
      <c r="Y211" s="23"/>
      <c r="Z211" s="4"/>
    </row>
    <row r="212" spans="1:26" ht="23.25">
      <c r="A212" s="4"/>
      <c r="B212" s="57"/>
      <c r="C212" s="58"/>
      <c r="D212" s="58"/>
      <c r="E212" s="58"/>
      <c r="F212" s="58"/>
      <c r="G212" s="58"/>
      <c r="H212" s="58"/>
      <c r="I212" s="53"/>
      <c r="J212" s="53" t="s">
        <v>48</v>
      </c>
      <c r="K212" s="54"/>
      <c r="L212" s="21"/>
      <c r="M212" s="21">
        <v>688</v>
      </c>
      <c r="N212" s="21">
        <v>867</v>
      </c>
      <c r="O212" s="21"/>
      <c r="P212" s="21"/>
      <c r="Q212" s="21">
        <f>SUM(L212:P212)</f>
        <v>1555</v>
      </c>
      <c r="R212" s="21"/>
      <c r="S212" s="21">
        <v>1000</v>
      </c>
      <c r="T212" s="21">
        <v>1000</v>
      </c>
      <c r="U212" s="21"/>
      <c r="V212" s="21">
        <f>SUM(R212:U212)</f>
        <v>2000</v>
      </c>
      <c r="W212" s="21">
        <f>+Q212+V212</f>
        <v>3555</v>
      </c>
      <c r="X212" s="21">
        <f>Q212/W212*100</f>
        <v>43.741209563994374</v>
      </c>
      <c r="Y212" s="21">
        <f>V212/W212*100</f>
        <v>56.258790436005626</v>
      </c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4"/>
      <c r="J213" s="53" t="s">
        <v>49</v>
      </c>
      <c r="K213" s="54"/>
      <c r="L213" s="74"/>
      <c r="M213" s="23">
        <v>1582.3</v>
      </c>
      <c r="N213" s="74">
        <v>1039.8</v>
      </c>
      <c r="O213" s="74"/>
      <c r="P213" s="23"/>
      <c r="Q213" s="23">
        <f>SUM(L213:P213)</f>
        <v>2622.1</v>
      </c>
      <c r="R213" s="23"/>
      <c r="S213" s="74">
        <v>60645.4</v>
      </c>
      <c r="T213" s="74">
        <v>1000</v>
      </c>
      <c r="U213" s="74"/>
      <c r="V213" s="23">
        <f>SUM(R213:U213)</f>
        <v>61645.4</v>
      </c>
      <c r="W213" s="23">
        <f>+Q213+V213</f>
        <v>64267.5</v>
      </c>
      <c r="X213" s="23">
        <f>Q213/W213*100</f>
        <v>4.079978216050103</v>
      </c>
      <c r="Y213" s="23">
        <f>V213/W213*100</f>
        <v>95.92002178394989</v>
      </c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4"/>
      <c r="J214" s="53" t="s">
        <v>50</v>
      </c>
      <c r="K214" s="54"/>
      <c r="L214" s="74"/>
      <c r="M214" s="23">
        <v>1582.3</v>
      </c>
      <c r="N214" s="74">
        <v>1039.8</v>
      </c>
      <c r="O214" s="74"/>
      <c r="P214" s="23"/>
      <c r="Q214" s="23">
        <f>SUM(L214:P214)</f>
        <v>2622.1</v>
      </c>
      <c r="R214" s="23"/>
      <c r="S214" s="74">
        <v>60645.4</v>
      </c>
      <c r="T214" s="74">
        <v>1000</v>
      </c>
      <c r="U214" s="74"/>
      <c r="V214" s="23">
        <f>SUM(R214:U214)</f>
        <v>61645.4</v>
      </c>
      <c r="W214" s="23">
        <f>+Q214+V214</f>
        <v>64267.5</v>
      </c>
      <c r="X214" s="23">
        <f>Q214/W214*100</f>
        <v>4.079978216050103</v>
      </c>
      <c r="Y214" s="23">
        <f>V214/W214*100</f>
        <v>95.92002178394989</v>
      </c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4"/>
      <c r="J215" s="53" t="s">
        <v>51</v>
      </c>
      <c r="K215" s="54"/>
      <c r="L215" s="74"/>
      <c r="M215" s="23">
        <f aca="true" t="shared" si="46" ref="M215:W215">M214/M212*100</f>
        <v>229.98546511627907</v>
      </c>
      <c r="N215" s="74">
        <f t="shared" si="46"/>
        <v>119.93079584775086</v>
      </c>
      <c r="O215" s="74"/>
      <c r="P215" s="23"/>
      <c r="Q215" s="23">
        <f t="shared" si="46"/>
        <v>168.62379421221866</v>
      </c>
      <c r="R215" s="23"/>
      <c r="S215" s="74">
        <f t="shared" si="46"/>
        <v>6064.54</v>
      </c>
      <c r="T215" s="74">
        <f t="shared" si="46"/>
        <v>100</v>
      </c>
      <c r="U215" s="74"/>
      <c r="V215" s="23">
        <f t="shared" si="46"/>
        <v>3082.27</v>
      </c>
      <c r="W215" s="23">
        <f t="shared" si="46"/>
        <v>1807.8059071729956</v>
      </c>
      <c r="X215" s="23"/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4"/>
      <c r="J216" s="53" t="s">
        <v>52</v>
      </c>
      <c r="K216" s="54"/>
      <c r="L216" s="74"/>
      <c r="M216" s="23">
        <f aca="true" t="shared" si="47" ref="M216:W216">M214/M213*100</f>
        <v>100</v>
      </c>
      <c r="N216" s="74">
        <f t="shared" si="47"/>
        <v>100</v>
      </c>
      <c r="O216" s="74"/>
      <c r="P216" s="23"/>
      <c r="Q216" s="23">
        <f t="shared" si="47"/>
        <v>100</v>
      </c>
      <c r="R216" s="23"/>
      <c r="S216" s="74">
        <f t="shared" si="47"/>
        <v>100</v>
      </c>
      <c r="T216" s="74">
        <f t="shared" si="47"/>
        <v>100</v>
      </c>
      <c r="U216" s="74"/>
      <c r="V216" s="23">
        <f t="shared" si="47"/>
        <v>100</v>
      </c>
      <c r="W216" s="23">
        <f t="shared" si="47"/>
        <v>100</v>
      </c>
      <c r="X216" s="23"/>
      <c r="Y216" s="23"/>
      <c r="Z216" s="4"/>
    </row>
    <row r="217" spans="1:26" ht="23.25">
      <c r="A217" s="4"/>
      <c r="B217" s="57"/>
      <c r="C217" s="57"/>
      <c r="D217" s="57"/>
      <c r="E217" s="57"/>
      <c r="F217" s="57"/>
      <c r="G217" s="57"/>
      <c r="H217" s="57"/>
      <c r="I217" s="64"/>
      <c r="J217" s="53"/>
      <c r="K217" s="54"/>
      <c r="L217" s="74"/>
      <c r="M217" s="23"/>
      <c r="N217" s="74"/>
      <c r="O217" s="74"/>
      <c r="P217" s="23"/>
      <c r="Q217" s="23"/>
      <c r="R217" s="23"/>
      <c r="S217" s="74"/>
      <c r="T217" s="74"/>
      <c r="U217" s="74"/>
      <c r="V217" s="23"/>
      <c r="W217" s="23"/>
      <c r="X217" s="23"/>
      <c r="Y217" s="23"/>
      <c r="Z217" s="4"/>
    </row>
    <row r="218" spans="1:26" ht="23.25">
      <c r="A218" s="4"/>
      <c r="B218" s="57"/>
      <c r="C218" s="58"/>
      <c r="D218" s="58"/>
      <c r="E218" s="58"/>
      <c r="F218" s="58" t="s">
        <v>97</v>
      </c>
      <c r="G218" s="58"/>
      <c r="H218" s="58"/>
      <c r="I218" s="53"/>
      <c r="J218" s="53" t="s">
        <v>98</v>
      </c>
      <c r="K218" s="54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4"/>
    </row>
    <row r="219" spans="1:26" ht="23.25">
      <c r="A219" s="4"/>
      <c r="B219" s="57"/>
      <c r="C219" s="57"/>
      <c r="D219" s="57"/>
      <c r="E219" s="57"/>
      <c r="F219" s="57"/>
      <c r="G219" s="57"/>
      <c r="H219" s="57"/>
      <c r="I219" s="64"/>
      <c r="J219" s="53" t="s">
        <v>99</v>
      </c>
      <c r="K219" s="54"/>
      <c r="L219" s="74"/>
      <c r="M219" s="23"/>
      <c r="N219" s="74"/>
      <c r="O219" s="74"/>
      <c r="P219" s="23"/>
      <c r="Q219" s="23"/>
      <c r="R219" s="23"/>
      <c r="S219" s="74"/>
      <c r="T219" s="74"/>
      <c r="U219" s="74"/>
      <c r="V219" s="23"/>
      <c r="W219" s="23"/>
      <c r="X219" s="23"/>
      <c r="Y219" s="23"/>
      <c r="Z219" s="4"/>
    </row>
    <row r="220" spans="1:26" ht="23.25">
      <c r="A220" s="4"/>
      <c r="B220" s="57"/>
      <c r="C220" s="57"/>
      <c r="D220" s="57"/>
      <c r="E220" s="57"/>
      <c r="F220" s="57"/>
      <c r="G220" s="57"/>
      <c r="H220" s="57"/>
      <c r="I220" s="64"/>
      <c r="J220" s="53" t="s">
        <v>48</v>
      </c>
      <c r="K220" s="54"/>
      <c r="L220" s="74"/>
      <c r="M220" s="23">
        <f aca="true" t="shared" si="48" ref="M220:W220">SUM(M236,M253,M284)</f>
        <v>93737</v>
      </c>
      <c r="N220" s="74">
        <f t="shared" si="48"/>
        <v>57693.5</v>
      </c>
      <c r="O220" s="74">
        <f t="shared" si="48"/>
        <v>0</v>
      </c>
      <c r="P220" s="23"/>
      <c r="Q220" s="23">
        <f t="shared" si="48"/>
        <v>151430.5</v>
      </c>
      <c r="R220" s="23"/>
      <c r="S220" s="74">
        <f t="shared" si="48"/>
        <v>323664</v>
      </c>
      <c r="T220" s="74">
        <f t="shared" si="48"/>
        <v>702713.5</v>
      </c>
      <c r="U220" s="74"/>
      <c r="V220" s="23">
        <f t="shared" si="48"/>
        <v>1026377.5</v>
      </c>
      <c r="W220" s="23">
        <f t="shared" si="48"/>
        <v>1177808</v>
      </c>
      <c r="X220" s="23">
        <f>Q220/W220*100</f>
        <v>12.85697668890006</v>
      </c>
      <c r="Y220" s="23">
        <f>V220/W220*100</f>
        <v>87.14302331109994</v>
      </c>
      <c r="Z220" s="4"/>
    </row>
    <row r="221" spans="1:26" ht="23.25">
      <c r="A221" s="4"/>
      <c r="B221" s="57"/>
      <c r="C221" s="57"/>
      <c r="D221" s="57"/>
      <c r="E221" s="57"/>
      <c r="F221" s="57"/>
      <c r="G221" s="57"/>
      <c r="H221" s="57"/>
      <c r="I221" s="64"/>
      <c r="J221" s="53" t="s">
        <v>49</v>
      </c>
      <c r="K221" s="54"/>
      <c r="L221" s="74"/>
      <c r="M221" s="23">
        <f aca="true" t="shared" si="49" ref="M221:O222">SUM(M237,M254,M285)</f>
        <v>131277.99999999997</v>
      </c>
      <c r="N221" s="74">
        <f t="shared" si="49"/>
        <v>87499.59999999999</v>
      </c>
      <c r="O221" s="74">
        <f t="shared" si="49"/>
        <v>0</v>
      </c>
      <c r="P221" s="23"/>
      <c r="Q221" s="23">
        <f>SUM(Q237,Q254,Q285)</f>
        <v>218777.6</v>
      </c>
      <c r="R221" s="23"/>
      <c r="S221" s="74">
        <f>SUM(S237,S254,S285)</f>
        <v>229134.6</v>
      </c>
      <c r="T221" s="74">
        <f>SUM(T237,T254,T285)</f>
        <v>989272.9</v>
      </c>
      <c r="U221" s="74"/>
      <c r="V221" s="23">
        <f>SUM(V237,V254,V285)</f>
        <v>1218407.5</v>
      </c>
      <c r="W221" s="23">
        <f>SUM(W237,W254,W285)</f>
        <v>1437185.1</v>
      </c>
      <c r="X221" s="23">
        <f>Q221/W221*100</f>
        <v>15.22264599041557</v>
      </c>
      <c r="Y221" s="23">
        <f>V221/W221*100</f>
        <v>84.77735400958443</v>
      </c>
      <c r="Z221" s="4"/>
    </row>
    <row r="222" spans="1:26" ht="23.25">
      <c r="A222" s="4"/>
      <c r="B222" s="57"/>
      <c r="C222" s="57"/>
      <c r="D222" s="57"/>
      <c r="E222" s="57"/>
      <c r="F222" s="57"/>
      <c r="G222" s="57"/>
      <c r="H222" s="57"/>
      <c r="I222" s="64"/>
      <c r="J222" s="53" t="s">
        <v>50</v>
      </c>
      <c r="K222" s="54"/>
      <c r="L222" s="74"/>
      <c r="M222" s="23">
        <f t="shared" si="49"/>
        <v>128672.5</v>
      </c>
      <c r="N222" s="74">
        <f t="shared" si="49"/>
        <v>87053.40000000001</v>
      </c>
      <c r="O222" s="74">
        <f t="shared" si="49"/>
        <v>0</v>
      </c>
      <c r="P222" s="23"/>
      <c r="Q222" s="23">
        <f>SUM(Q238,Q255,Q286)</f>
        <v>215725.9</v>
      </c>
      <c r="R222" s="23"/>
      <c r="S222" s="74">
        <f>SUM(S238,S255,S286)</f>
        <v>228939.9</v>
      </c>
      <c r="T222" s="74">
        <f>SUM(T238,T255,T286)</f>
        <v>988534.2</v>
      </c>
      <c r="U222" s="74"/>
      <c r="V222" s="23">
        <f>SUM(V238,V255,V286)</f>
        <v>1217474.1</v>
      </c>
      <c r="W222" s="23">
        <f>SUM(W238,W255,W286)</f>
        <v>1433200</v>
      </c>
      <c r="X222" s="23">
        <f>Q222/W222*100</f>
        <v>15.052044376221044</v>
      </c>
      <c r="Y222" s="23">
        <f>V222/W222*100</f>
        <v>84.94795562377895</v>
      </c>
      <c r="Z222" s="4"/>
    </row>
    <row r="223" spans="1:26" ht="23.25">
      <c r="A223" s="4"/>
      <c r="B223" s="57"/>
      <c r="C223" s="57"/>
      <c r="D223" s="57"/>
      <c r="E223" s="57"/>
      <c r="F223" s="57"/>
      <c r="G223" s="57"/>
      <c r="H223" s="57"/>
      <c r="I223" s="64"/>
      <c r="J223" s="53" t="s">
        <v>51</v>
      </c>
      <c r="K223" s="54"/>
      <c r="L223" s="74"/>
      <c r="M223" s="23">
        <f aca="true" t="shared" si="50" ref="M223:W223">M222/M220*100</f>
        <v>137.26970139859392</v>
      </c>
      <c r="N223" s="74">
        <f t="shared" si="50"/>
        <v>150.88944161820658</v>
      </c>
      <c r="O223" s="74"/>
      <c r="P223" s="23"/>
      <c r="Q223" s="23">
        <f t="shared" si="50"/>
        <v>142.45868566768254</v>
      </c>
      <c r="R223" s="23"/>
      <c r="S223" s="74">
        <f t="shared" si="50"/>
        <v>70.73381655049681</v>
      </c>
      <c r="T223" s="74">
        <f t="shared" si="50"/>
        <v>140.6738592612779</v>
      </c>
      <c r="U223" s="74"/>
      <c r="V223" s="23">
        <f t="shared" si="50"/>
        <v>118.61854921800217</v>
      </c>
      <c r="W223" s="23">
        <f t="shared" si="50"/>
        <v>121.68367000393951</v>
      </c>
      <c r="X223" s="23"/>
      <c r="Y223" s="23"/>
      <c r="Z223" s="4"/>
    </row>
    <row r="224" spans="1:26" ht="23.25">
      <c r="A224" s="4"/>
      <c r="B224" s="57"/>
      <c r="C224" s="57"/>
      <c r="D224" s="57"/>
      <c r="E224" s="57"/>
      <c r="F224" s="57"/>
      <c r="G224" s="57"/>
      <c r="H224" s="57"/>
      <c r="I224" s="64"/>
      <c r="J224" s="53" t="s">
        <v>52</v>
      </c>
      <c r="K224" s="54"/>
      <c r="L224" s="74"/>
      <c r="M224" s="23">
        <f aca="true" t="shared" si="51" ref="M224:W224">M222/M221*100</f>
        <v>98.01528054967324</v>
      </c>
      <c r="N224" s="74">
        <f t="shared" si="51"/>
        <v>99.49005481167916</v>
      </c>
      <c r="O224" s="74"/>
      <c r="P224" s="23"/>
      <c r="Q224" s="23">
        <f t="shared" si="51"/>
        <v>98.60511313772524</v>
      </c>
      <c r="R224" s="23"/>
      <c r="S224" s="74">
        <f t="shared" si="51"/>
        <v>99.91502811011519</v>
      </c>
      <c r="T224" s="74">
        <f t="shared" si="51"/>
        <v>99.92532899668028</v>
      </c>
      <c r="U224" s="74"/>
      <c r="V224" s="23">
        <f t="shared" si="51"/>
        <v>99.92339180446609</v>
      </c>
      <c r="W224" s="23">
        <f t="shared" si="51"/>
        <v>99.72271490986094</v>
      </c>
      <c r="X224" s="23"/>
      <c r="Y224" s="23"/>
      <c r="Z224" s="4"/>
    </row>
    <row r="225" spans="1:26" ht="23.25">
      <c r="A225" s="4"/>
      <c r="B225" s="65"/>
      <c r="C225" s="65"/>
      <c r="D225" s="65"/>
      <c r="E225" s="65"/>
      <c r="F225" s="65"/>
      <c r="G225" s="65"/>
      <c r="H225" s="65"/>
      <c r="I225" s="66"/>
      <c r="J225" s="62"/>
      <c r="K225" s="63"/>
      <c r="L225" s="75"/>
      <c r="M225" s="76"/>
      <c r="N225" s="75"/>
      <c r="O225" s="75"/>
      <c r="P225" s="76"/>
      <c r="Q225" s="76"/>
      <c r="R225" s="76"/>
      <c r="S225" s="75"/>
      <c r="T225" s="75"/>
      <c r="U225" s="75"/>
      <c r="V225" s="76"/>
      <c r="W225" s="76"/>
      <c r="X225" s="76"/>
      <c r="Y225" s="76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166</v>
      </c>
      <c r="Z227" s="4"/>
    </row>
    <row r="228" spans="1:26" ht="23.25">
      <c r="A228" s="4"/>
      <c r="B228" s="67" t="s">
        <v>40</v>
      </c>
      <c r="C228" s="68"/>
      <c r="D228" s="68"/>
      <c r="E228" s="68"/>
      <c r="F228" s="68"/>
      <c r="G228" s="68"/>
      <c r="H228" s="69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42</v>
      </c>
      <c r="X228" s="13"/>
      <c r="Y228" s="16"/>
      <c r="Z228" s="4"/>
    </row>
    <row r="229" spans="1:26" ht="23.25">
      <c r="A229" s="4"/>
      <c r="B229" s="17" t="s">
        <v>41</v>
      </c>
      <c r="C229" s="18"/>
      <c r="D229" s="18"/>
      <c r="E229" s="18"/>
      <c r="F229" s="18"/>
      <c r="G229" s="18"/>
      <c r="H229" s="70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39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4"/>
      <c r="J233" s="53"/>
      <c r="K233" s="54"/>
      <c r="L233" s="22"/>
      <c r="M233" s="23"/>
      <c r="N233" s="24"/>
      <c r="O233" s="3"/>
      <c r="P233" s="27"/>
      <c r="Q233" s="27"/>
      <c r="R233" s="23"/>
      <c r="S233" s="24"/>
      <c r="T233" s="22"/>
      <c r="U233" s="73"/>
      <c r="V233" s="27"/>
      <c r="W233" s="27"/>
      <c r="X233" s="27"/>
      <c r="Y233" s="23"/>
      <c r="Z233" s="4"/>
    </row>
    <row r="234" spans="1:26" ht="23.25">
      <c r="A234" s="4"/>
      <c r="B234" s="51" t="s">
        <v>46</v>
      </c>
      <c r="C234" s="51"/>
      <c r="D234" s="51" t="s">
        <v>53</v>
      </c>
      <c r="E234" s="51"/>
      <c r="F234" s="51" t="s">
        <v>97</v>
      </c>
      <c r="G234" s="51" t="s">
        <v>100</v>
      </c>
      <c r="H234" s="51"/>
      <c r="I234" s="64"/>
      <c r="J234" s="55" t="s">
        <v>101</v>
      </c>
      <c r="K234" s="56"/>
      <c r="L234" s="74"/>
      <c r="M234" s="74"/>
      <c r="N234" s="74"/>
      <c r="O234" s="74"/>
      <c r="P234" s="74"/>
      <c r="Q234" s="74"/>
      <c r="R234" s="74"/>
      <c r="S234" s="74"/>
      <c r="T234" s="74"/>
      <c r="U234" s="77"/>
      <c r="V234" s="23"/>
      <c r="W234" s="23"/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4"/>
      <c r="J235" s="55" t="s">
        <v>102</v>
      </c>
      <c r="K235" s="56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23"/>
      <c r="W235" s="23"/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4"/>
      <c r="J236" s="53" t="s">
        <v>48</v>
      </c>
      <c r="K236" s="54"/>
      <c r="L236" s="74"/>
      <c r="M236" s="74"/>
      <c r="N236" s="74">
        <f>+N244</f>
        <v>0</v>
      </c>
      <c r="O236" s="74">
        <f>+O244</f>
        <v>0</v>
      </c>
      <c r="P236" s="74"/>
      <c r="Q236" s="23">
        <f>+Q244</f>
        <v>0</v>
      </c>
      <c r="R236" s="74"/>
      <c r="S236" s="74">
        <f aca="true" t="shared" si="52" ref="S236:T238">+S244</f>
        <v>90000</v>
      </c>
      <c r="T236" s="74">
        <f t="shared" si="52"/>
        <v>0</v>
      </c>
      <c r="U236" s="74"/>
      <c r="V236" s="23">
        <f aca="true" t="shared" si="53" ref="V236:W238">+V244</f>
        <v>90000</v>
      </c>
      <c r="W236" s="23">
        <f t="shared" si="53"/>
        <v>90000</v>
      </c>
      <c r="X236" s="23">
        <f>Q236/W236*100</f>
        <v>0</v>
      </c>
      <c r="Y236" s="23">
        <f>V236/W236*100</f>
        <v>100</v>
      </c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4"/>
      <c r="J237" s="53" t="s">
        <v>49</v>
      </c>
      <c r="K237" s="54"/>
      <c r="L237" s="74"/>
      <c r="M237" s="23"/>
      <c r="N237" s="74"/>
      <c r="O237" s="74"/>
      <c r="P237" s="23"/>
      <c r="Q237" s="23"/>
      <c r="R237" s="23"/>
      <c r="S237" s="74">
        <f t="shared" si="52"/>
        <v>90000</v>
      </c>
      <c r="T237" s="74">
        <f t="shared" si="52"/>
        <v>0</v>
      </c>
      <c r="U237" s="74"/>
      <c r="V237" s="23">
        <f t="shared" si="53"/>
        <v>90000</v>
      </c>
      <c r="W237" s="23">
        <f t="shared" si="53"/>
        <v>90000</v>
      </c>
      <c r="X237" s="23">
        <f>Q237/W237*100</f>
        <v>0</v>
      </c>
      <c r="Y237" s="23">
        <f>V237/W237*100</f>
        <v>100</v>
      </c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4"/>
      <c r="J238" s="53" t="s">
        <v>50</v>
      </c>
      <c r="K238" s="54"/>
      <c r="L238" s="74"/>
      <c r="M238" s="23"/>
      <c r="N238" s="74"/>
      <c r="O238" s="74"/>
      <c r="P238" s="23"/>
      <c r="Q238" s="23"/>
      <c r="R238" s="23"/>
      <c r="S238" s="74">
        <f t="shared" si="52"/>
        <v>90000</v>
      </c>
      <c r="T238" s="74">
        <f t="shared" si="52"/>
        <v>0</v>
      </c>
      <c r="U238" s="74"/>
      <c r="V238" s="23">
        <f t="shared" si="53"/>
        <v>90000</v>
      </c>
      <c r="W238" s="23">
        <f t="shared" si="53"/>
        <v>90000</v>
      </c>
      <c r="X238" s="23">
        <f>Q238/W238*100</f>
        <v>0</v>
      </c>
      <c r="Y238" s="23">
        <f>V238/W238*100</f>
        <v>100</v>
      </c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4"/>
      <c r="J239" s="53" t="s">
        <v>51</v>
      </c>
      <c r="K239" s="54"/>
      <c r="L239" s="74"/>
      <c r="M239" s="23"/>
      <c r="N239" s="74"/>
      <c r="O239" s="74"/>
      <c r="P239" s="23"/>
      <c r="Q239" s="23"/>
      <c r="R239" s="23"/>
      <c r="S239" s="74">
        <f>S238/S236*100</f>
        <v>100</v>
      </c>
      <c r="T239" s="74"/>
      <c r="U239" s="74"/>
      <c r="V239" s="23">
        <f>V238/V236*100</f>
        <v>100</v>
      </c>
      <c r="W239" s="23">
        <f>W238/W236*100</f>
        <v>100</v>
      </c>
      <c r="X239" s="23"/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4"/>
      <c r="J240" s="53" t="s">
        <v>52</v>
      </c>
      <c r="K240" s="54"/>
      <c r="L240" s="74"/>
      <c r="M240" s="23"/>
      <c r="N240" s="74"/>
      <c r="O240" s="74"/>
      <c r="P240" s="23"/>
      <c r="Q240" s="23"/>
      <c r="R240" s="23"/>
      <c r="S240" s="74">
        <f>S238/S237*100</f>
        <v>100</v>
      </c>
      <c r="T240" s="74"/>
      <c r="U240" s="74"/>
      <c r="V240" s="23">
        <f>V238/V237*100</f>
        <v>100</v>
      </c>
      <c r="W240" s="23">
        <f>W238/W237*100</f>
        <v>100</v>
      </c>
      <c r="X240" s="23"/>
      <c r="Y240" s="23"/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4"/>
      <c r="J241" s="53"/>
      <c r="K241" s="54"/>
      <c r="L241" s="74"/>
      <c r="M241" s="23"/>
      <c r="N241" s="74"/>
      <c r="O241" s="74"/>
      <c r="P241" s="23"/>
      <c r="Q241" s="23"/>
      <c r="R241" s="23"/>
      <c r="S241" s="74"/>
      <c r="T241" s="74"/>
      <c r="U241" s="74"/>
      <c r="V241" s="23"/>
      <c r="W241" s="23"/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 t="s">
        <v>69</v>
      </c>
      <c r="I242" s="64"/>
      <c r="J242" s="53" t="s">
        <v>70</v>
      </c>
      <c r="K242" s="54"/>
      <c r="L242" s="74"/>
      <c r="M242" s="23"/>
      <c r="N242" s="74"/>
      <c r="O242" s="74"/>
      <c r="P242" s="23"/>
      <c r="Q242" s="23"/>
      <c r="R242" s="23"/>
      <c r="S242" s="74"/>
      <c r="T242" s="74"/>
      <c r="U242" s="74"/>
      <c r="V242" s="23"/>
      <c r="W242" s="23"/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4"/>
      <c r="J243" s="53" t="s">
        <v>71</v>
      </c>
      <c r="K243" s="54"/>
      <c r="L243" s="74"/>
      <c r="M243" s="23"/>
      <c r="N243" s="74"/>
      <c r="O243" s="74"/>
      <c r="P243" s="23"/>
      <c r="Q243" s="23"/>
      <c r="R243" s="23"/>
      <c r="S243" s="74"/>
      <c r="T243" s="74"/>
      <c r="U243" s="74"/>
      <c r="V243" s="23"/>
      <c r="W243" s="23"/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4"/>
      <c r="J244" s="53" t="s">
        <v>48</v>
      </c>
      <c r="K244" s="54"/>
      <c r="L244" s="74"/>
      <c r="M244" s="23"/>
      <c r="N244" s="74"/>
      <c r="O244" s="74"/>
      <c r="P244" s="23"/>
      <c r="Q244" s="23"/>
      <c r="R244" s="23"/>
      <c r="S244" s="74">
        <v>90000</v>
      </c>
      <c r="T244" s="74"/>
      <c r="U244" s="74"/>
      <c r="V244" s="23">
        <f>SUM(R244:U244)</f>
        <v>90000</v>
      </c>
      <c r="W244" s="23">
        <f>+Q244+V244</f>
        <v>90000</v>
      </c>
      <c r="X244" s="23">
        <f>Q244/W244*100</f>
        <v>0</v>
      </c>
      <c r="Y244" s="23">
        <f>V244/W244*100</f>
        <v>100</v>
      </c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4"/>
      <c r="J245" s="53" t="s">
        <v>49</v>
      </c>
      <c r="K245" s="54"/>
      <c r="L245" s="74"/>
      <c r="M245" s="23"/>
      <c r="N245" s="74"/>
      <c r="O245" s="74"/>
      <c r="P245" s="23"/>
      <c r="Q245" s="23"/>
      <c r="R245" s="23"/>
      <c r="S245" s="74">
        <v>90000</v>
      </c>
      <c r="T245" s="74"/>
      <c r="U245" s="74"/>
      <c r="V245" s="23">
        <f>SUM(R245:U245)</f>
        <v>90000</v>
      </c>
      <c r="W245" s="23">
        <f>+Q245+V245</f>
        <v>90000</v>
      </c>
      <c r="X245" s="23">
        <f>Q245/W245*100</f>
        <v>0</v>
      </c>
      <c r="Y245" s="23">
        <f>V245/W245*100</f>
        <v>100</v>
      </c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4"/>
      <c r="J246" s="53" t="s">
        <v>50</v>
      </c>
      <c r="K246" s="54"/>
      <c r="L246" s="74"/>
      <c r="M246" s="23"/>
      <c r="N246" s="74"/>
      <c r="O246" s="74"/>
      <c r="P246" s="23"/>
      <c r="Q246" s="23"/>
      <c r="R246" s="23"/>
      <c r="S246" s="74">
        <v>90000</v>
      </c>
      <c r="T246" s="74"/>
      <c r="U246" s="74"/>
      <c r="V246" s="23">
        <f>SUM(R246:U246)</f>
        <v>90000</v>
      </c>
      <c r="W246" s="23">
        <f>+Q246+V246</f>
        <v>90000</v>
      </c>
      <c r="X246" s="23">
        <f>Q246/W246*100</f>
        <v>0</v>
      </c>
      <c r="Y246" s="23">
        <f>V246/W246*100</f>
        <v>100</v>
      </c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4"/>
      <c r="J247" s="53" t="s">
        <v>51</v>
      </c>
      <c r="K247" s="54"/>
      <c r="L247" s="74"/>
      <c r="M247" s="23"/>
      <c r="N247" s="74"/>
      <c r="O247" s="74"/>
      <c r="P247" s="23"/>
      <c r="Q247" s="23"/>
      <c r="R247" s="23"/>
      <c r="S247" s="74">
        <f>S246/S244*100</f>
        <v>100</v>
      </c>
      <c r="T247" s="74"/>
      <c r="U247" s="74"/>
      <c r="V247" s="23">
        <f>V246/V244*100</f>
        <v>100</v>
      </c>
      <c r="W247" s="23">
        <f>W246/W244*100</f>
        <v>100</v>
      </c>
      <c r="X247" s="23"/>
      <c r="Y247" s="23"/>
      <c r="Z247" s="4"/>
    </row>
    <row r="248" spans="1:26" ht="23.25">
      <c r="A248" s="4"/>
      <c r="B248" s="57"/>
      <c r="C248" s="58"/>
      <c r="D248" s="58"/>
      <c r="E248" s="58"/>
      <c r="F248" s="58"/>
      <c r="G248" s="58"/>
      <c r="H248" s="58"/>
      <c r="I248" s="53"/>
      <c r="J248" s="53" t="s">
        <v>52</v>
      </c>
      <c r="K248" s="54"/>
      <c r="L248" s="21"/>
      <c r="M248" s="21"/>
      <c r="N248" s="21"/>
      <c r="O248" s="21"/>
      <c r="P248" s="21"/>
      <c r="Q248" s="21"/>
      <c r="R248" s="21"/>
      <c r="S248" s="21">
        <f>S246/S245*100</f>
        <v>100</v>
      </c>
      <c r="T248" s="21"/>
      <c r="U248" s="21"/>
      <c r="V248" s="21">
        <f>V246/V245*100</f>
        <v>100</v>
      </c>
      <c r="W248" s="21">
        <f>W246/W245*100</f>
        <v>100</v>
      </c>
      <c r="X248" s="21"/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4"/>
      <c r="J249" s="53"/>
      <c r="K249" s="54"/>
      <c r="L249" s="74"/>
      <c r="M249" s="23"/>
      <c r="N249" s="74"/>
      <c r="O249" s="74"/>
      <c r="P249" s="23"/>
      <c r="Q249" s="23"/>
      <c r="R249" s="23"/>
      <c r="S249" s="74"/>
      <c r="T249" s="74"/>
      <c r="U249" s="74"/>
      <c r="V249" s="23"/>
      <c r="W249" s="23"/>
      <c r="X249" s="23"/>
      <c r="Y249" s="23"/>
      <c r="Z249" s="4"/>
    </row>
    <row r="250" spans="1:26" ht="23.25">
      <c r="A250" s="4"/>
      <c r="B250" s="51"/>
      <c r="C250" s="51"/>
      <c r="D250" s="51"/>
      <c r="E250" s="51"/>
      <c r="F250" s="51"/>
      <c r="G250" s="51" t="s">
        <v>103</v>
      </c>
      <c r="H250" s="51"/>
      <c r="I250" s="64"/>
      <c r="J250" s="53" t="s">
        <v>104</v>
      </c>
      <c r="K250" s="54"/>
      <c r="L250" s="74"/>
      <c r="M250" s="23"/>
      <c r="N250" s="74"/>
      <c r="O250" s="74"/>
      <c r="P250" s="23"/>
      <c r="Q250" s="23"/>
      <c r="R250" s="23"/>
      <c r="S250" s="74"/>
      <c r="T250" s="74"/>
      <c r="U250" s="74"/>
      <c r="V250" s="23"/>
      <c r="W250" s="23"/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4"/>
      <c r="J251" s="53" t="s">
        <v>105</v>
      </c>
      <c r="K251" s="54"/>
      <c r="L251" s="74"/>
      <c r="M251" s="23"/>
      <c r="N251" s="74"/>
      <c r="O251" s="74"/>
      <c r="P251" s="23"/>
      <c r="Q251" s="23"/>
      <c r="R251" s="23"/>
      <c r="S251" s="74"/>
      <c r="T251" s="74"/>
      <c r="U251" s="74"/>
      <c r="V251" s="23"/>
      <c r="W251" s="23"/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4"/>
      <c r="J252" s="53" t="s">
        <v>106</v>
      </c>
      <c r="K252" s="54"/>
      <c r="L252" s="74"/>
      <c r="M252" s="23"/>
      <c r="N252" s="74"/>
      <c r="O252" s="74"/>
      <c r="P252" s="23"/>
      <c r="Q252" s="23"/>
      <c r="R252" s="23"/>
      <c r="S252" s="74"/>
      <c r="T252" s="74"/>
      <c r="U252" s="74"/>
      <c r="V252" s="23"/>
      <c r="W252" s="23"/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4"/>
      <c r="J253" s="53" t="s">
        <v>48</v>
      </c>
      <c r="K253" s="54"/>
      <c r="L253" s="74"/>
      <c r="M253" s="23"/>
      <c r="N253" s="74"/>
      <c r="O253" s="74"/>
      <c r="P253" s="23"/>
      <c r="Q253" s="23"/>
      <c r="R253" s="23"/>
      <c r="S253" s="74">
        <f>+S260+S268</f>
        <v>0</v>
      </c>
      <c r="T253" s="74">
        <f>+T260+T268</f>
        <v>561660</v>
      </c>
      <c r="U253" s="74"/>
      <c r="V253" s="23">
        <f>+V260+V268</f>
        <v>561660</v>
      </c>
      <c r="W253" s="23">
        <f>+W260+W268</f>
        <v>561660</v>
      </c>
      <c r="X253" s="23">
        <f>Q253/W253*100</f>
        <v>0</v>
      </c>
      <c r="Y253" s="23">
        <f>V253/W253*100</f>
        <v>100</v>
      </c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4"/>
      <c r="J254" s="53" t="s">
        <v>49</v>
      </c>
      <c r="K254" s="54"/>
      <c r="L254" s="74"/>
      <c r="M254" s="23"/>
      <c r="N254" s="74"/>
      <c r="O254" s="74"/>
      <c r="P254" s="23"/>
      <c r="Q254" s="23"/>
      <c r="R254" s="23"/>
      <c r="S254" s="74"/>
      <c r="T254" s="74">
        <f>+T261+T269</f>
        <v>561660</v>
      </c>
      <c r="U254" s="74"/>
      <c r="V254" s="23">
        <f>+V261+V269</f>
        <v>561660</v>
      </c>
      <c r="W254" s="23">
        <f>+W261+W269</f>
        <v>561660</v>
      </c>
      <c r="X254" s="23">
        <f>Q254/W254*100</f>
        <v>0</v>
      </c>
      <c r="Y254" s="23">
        <f>V254/W254*100</f>
        <v>100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4"/>
      <c r="J255" s="53" t="s">
        <v>50</v>
      </c>
      <c r="K255" s="54"/>
      <c r="L255" s="74"/>
      <c r="M255" s="23"/>
      <c r="N255" s="74"/>
      <c r="O255" s="74"/>
      <c r="P255" s="23"/>
      <c r="Q255" s="23"/>
      <c r="R255" s="23"/>
      <c r="S255" s="74"/>
      <c r="T255" s="74">
        <f>+T262+T279</f>
        <v>561149.2</v>
      </c>
      <c r="U255" s="74"/>
      <c r="V255" s="23">
        <f>+V262+V279</f>
        <v>561149.2</v>
      </c>
      <c r="W255" s="23">
        <f>+W262+W279</f>
        <v>561149.2</v>
      </c>
      <c r="X255" s="23">
        <f>Q255/W255*100</f>
        <v>0</v>
      </c>
      <c r="Y255" s="23">
        <f>V255/W255*100</f>
        <v>100</v>
      </c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4"/>
      <c r="J256" s="53" t="s">
        <v>51</v>
      </c>
      <c r="K256" s="54"/>
      <c r="L256" s="74"/>
      <c r="M256" s="23"/>
      <c r="N256" s="74"/>
      <c r="O256" s="74"/>
      <c r="P256" s="23"/>
      <c r="Q256" s="23"/>
      <c r="R256" s="23"/>
      <c r="S256" s="74"/>
      <c r="T256" s="74">
        <f>T255/T253*100</f>
        <v>99.90905530035964</v>
      </c>
      <c r="U256" s="74"/>
      <c r="V256" s="23">
        <f>V255/V253*100</f>
        <v>99.90905530035964</v>
      </c>
      <c r="W256" s="23">
        <f>W255/W253*100</f>
        <v>99.90905530035964</v>
      </c>
      <c r="X256" s="23"/>
      <c r="Y256" s="23"/>
      <c r="Z256" s="4"/>
    </row>
    <row r="257" spans="1:26" ht="23.25">
      <c r="A257" s="4"/>
      <c r="B257" s="57"/>
      <c r="C257" s="58"/>
      <c r="D257" s="58"/>
      <c r="E257" s="58"/>
      <c r="F257" s="58"/>
      <c r="G257" s="58"/>
      <c r="H257" s="58"/>
      <c r="I257" s="53"/>
      <c r="J257" s="53" t="s">
        <v>52</v>
      </c>
      <c r="K257" s="54"/>
      <c r="L257" s="21"/>
      <c r="M257" s="21"/>
      <c r="N257" s="21"/>
      <c r="O257" s="21"/>
      <c r="P257" s="21"/>
      <c r="Q257" s="21"/>
      <c r="R257" s="21"/>
      <c r="S257" s="21"/>
      <c r="T257" s="21">
        <f>T255/T254*100</f>
        <v>99.90905530035964</v>
      </c>
      <c r="U257" s="21"/>
      <c r="V257" s="21">
        <f>V255/V254*100</f>
        <v>99.90905530035964</v>
      </c>
      <c r="W257" s="21">
        <f>W255/W254*100</f>
        <v>99.90905530035964</v>
      </c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4"/>
      <c r="J258" s="53"/>
      <c r="K258" s="54"/>
      <c r="L258" s="74"/>
      <c r="M258" s="23"/>
      <c r="N258" s="74"/>
      <c r="O258" s="74"/>
      <c r="P258" s="23"/>
      <c r="Q258" s="23"/>
      <c r="R258" s="23"/>
      <c r="S258" s="74"/>
      <c r="T258" s="74"/>
      <c r="U258" s="74"/>
      <c r="V258" s="23"/>
      <c r="W258" s="23"/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 t="s">
        <v>78</v>
      </c>
      <c r="I259" s="64"/>
      <c r="J259" s="53" t="s">
        <v>79</v>
      </c>
      <c r="K259" s="54"/>
      <c r="L259" s="74"/>
      <c r="M259" s="23"/>
      <c r="N259" s="74"/>
      <c r="O259" s="74"/>
      <c r="P259" s="23"/>
      <c r="Q259" s="23"/>
      <c r="R259" s="23"/>
      <c r="S259" s="74"/>
      <c r="T259" s="74"/>
      <c r="U259" s="74"/>
      <c r="V259" s="23"/>
      <c r="W259" s="23"/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4"/>
      <c r="J260" s="53" t="s">
        <v>48</v>
      </c>
      <c r="K260" s="54"/>
      <c r="L260" s="74"/>
      <c r="M260" s="23"/>
      <c r="N260" s="74"/>
      <c r="O260" s="74"/>
      <c r="P260" s="23"/>
      <c r="Q260" s="23"/>
      <c r="R260" s="23"/>
      <c r="S260" s="74"/>
      <c r="T260" s="74">
        <v>117960</v>
      </c>
      <c r="U260" s="74"/>
      <c r="V260" s="23">
        <f>SUM(R260:U260)</f>
        <v>117960</v>
      </c>
      <c r="W260" s="23">
        <f>+Q260+V260</f>
        <v>117960</v>
      </c>
      <c r="X260" s="23">
        <f>Q260/W260*100</f>
        <v>0</v>
      </c>
      <c r="Y260" s="23">
        <f>V260/W260*100</f>
        <v>100</v>
      </c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4"/>
      <c r="J261" s="53" t="s">
        <v>49</v>
      </c>
      <c r="K261" s="54"/>
      <c r="L261" s="74"/>
      <c r="M261" s="23"/>
      <c r="N261" s="74"/>
      <c r="O261" s="74"/>
      <c r="P261" s="23"/>
      <c r="Q261" s="23"/>
      <c r="R261" s="23"/>
      <c r="S261" s="74"/>
      <c r="T261" s="74">
        <v>117960</v>
      </c>
      <c r="U261" s="74"/>
      <c r="V261" s="23">
        <f>SUM(R261:U261)</f>
        <v>117960</v>
      </c>
      <c r="W261" s="23">
        <f>+Q261+V261</f>
        <v>117960</v>
      </c>
      <c r="X261" s="23">
        <f>Q261/W261*100</f>
        <v>0</v>
      </c>
      <c r="Y261" s="23">
        <f>V261/W261*100</f>
        <v>100</v>
      </c>
      <c r="Z261" s="4"/>
    </row>
    <row r="262" spans="1:26" ht="23.25">
      <c r="A262" s="4"/>
      <c r="B262" s="57"/>
      <c r="C262" s="57"/>
      <c r="D262" s="57"/>
      <c r="E262" s="57"/>
      <c r="F262" s="57"/>
      <c r="G262" s="57"/>
      <c r="H262" s="57"/>
      <c r="I262" s="64"/>
      <c r="J262" s="53" t="s">
        <v>50</v>
      </c>
      <c r="K262" s="54"/>
      <c r="L262" s="74"/>
      <c r="M262" s="23"/>
      <c r="N262" s="74"/>
      <c r="O262" s="74"/>
      <c r="P262" s="23"/>
      <c r="Q262" s="23"/>
      <c r="R262" s="23"/>
      <c r="S262" s="74"/>
      <c r="T262" s="74">
        <v>117960</v>
      </c>
      <c r="U262" s="74"/>
      <c r="V262" s="23">
        <f>SUM(R262:U262)</f>
        <v>117960</v>
      </c>
      <c r="W262" s="23">
        <f>+Q262+V262</f>
        <v>117960</v>
      </c>
      <c r="X262" s="23">
        <f>Q262/W262*100</f>
        <v>0</v>
      </c>
      <c r="Y262" s="23">
        <f>V262/W262*100</f>
        <v>100</v>
      </c>
      <c r="Z262" s="4"/>
    </row>
    <row r="263" spans="1:26" ht="23.25">
      <c r="A263" s="4"/>
      <c r="B263" s="57"/>
      <c r="C263" s="58"/>
      <c r="D263" s="58"/>
      <c r="E263" s="58"/>
      <c r="F263" s="58"/>
      <c r="G263" s="58"/>
      <c r="H263" s="58"/>
      <c r="I263" s="53"/>
      <c r="J263" s="53" t="s">
        <v>51</v>
      </c>
      <c r="K263" s="54"/>
      <c r="L263" s="21"/>
      <c r="M263" s="21"/>
      <c r="N263" s="21"/>
      <c r="O263" s="21"/>
      <c r="P263" s="21"/>
      <c r="Q263" s="21"/>
      <c r="R263" s="21"/>
      <c r="S263" s="21"/>
      <c r="T263" s="21">
        <f>T262/T260*100</f>
        <v>100</v>
      </c>
      <c r="U263" s="21"/>
      <c r="V263" s="21">
        <f>V262/V260*100</f>
        <v>100</v>
      </c>
      <c r="W263" s="21">
        <f>W262/W260*100</f>
        <v>100</v>
      </c>
      <c r="X263" s="21"/>
      <c r="Y263" s="21"/>
      <c r="Z263" s="4"/>
    </row>
    <row r="264" spans="1:26" ht="23.25">
      <c r="A264" s="4"/>
      <c r="B264" s="57"/>
      <c r="C264" s="57"/>
      <c r="D264" s="57"/>
      <c r="E264" s="57"/>
      <c r="F264" s="57"/>
      <c r="G264" s="57"/>
      <c r="H264" s="57"/>
      <c r="I264" s="64"/>
      <c r="J264" s="53" t="s">
        <v>52</v>
      </c>
      <c r="K264" s="54"/>
      <c r="L264" s="74"/>
      <c r="M264" s="23"/>
      <c r="N264" s="74"/>
      <c r="O264" s="74"/>
      <c r="P264" s="23"/>
      <c r="Q264" s="23"/>
      <c r="R264" s="23"/>
      <c r="S264" s="74"/>
      <c r="T264" s="74">
        <f>T262/T261*100</f>
        <v>100</v>
      </c>
      <c r="U264" s="74"/>
      <c r="V264" s="23">
        <f>V262/V261*100</f>
        <v>100</v>
      </c>
      <c r="W264" s="23">
        <f>W262/W261*100</f>
        <v>100</v>
      </c>
      <c r="X264" s="23"/>
      <c r="Y264" s="23"/>
      <c r="Z264" s="4"/>
    </row>
    <row r="265" spans="1:26" ht="23.25">
      <c r="A265" s="4"/>
      <c r="B265" s="57"/>
      <c r="C265" s="57"/>
      <c r="D265" s="57"/>
      <c r="E265" s="57"/>
      <c r="F265" s="57"/>
      <c r="G265" s="57"/>
      <c r="H265" s="57"/>
      <c r="I265" s="64"/>
      <c r="J265" s="53"/>
      <c r="K265" s="54"/>
      <c r="L265" s="74"/>
      <c r="M265" s="23"/>
      <c r="N265" s="74"/>
      <c r="O265" s="74"/>
      <c r="P265" s="23"/>
      <c r="Q265" s="23"/>
      <c r="R265" s="23"/>
      <c r="S265" s="74"/>
      <c r="T265" s="74"/>
      <c r="U265" s="74"/>
      <c r="V265" s="23"/>
      <c r="W265" s="23"/>
      <c r="X265" s="23"/>
      <c r="Y265" s="23"/>
      <c r="Z265" s="4"/>
    </row>
    <row r="266" spans="1:26" ht="23.25">
      <c r="A266" s="4"/>
      <c r="B266" s="57"/>
      <c r="C266" s="57"/>
      <c r="D266" s="57"/>
      <c r="E266" s="57"/>
      <c r="F266" s="57"/>
      <c r="G266" s="57"/>
      <c r="H266" s="57" t="s">
        <v>107</v>
      </c>
      <c r="I266" s="64"/>
      <c r="J266" s="53" t="s">
        <v>108</v>
      </c>
      <c r="K266" s="54"/>
      <c r="L266" s="74"/>
      <c r="M266" s="23"/>
      <c r="N266" s="74"/>
      <c r="O266" s="74"/>
      <c r="P266" s="23"/>
      <c r="Q266" s="23"/>
      <c r="R266" s="23"/>
      <c r="S266" s="74"/>
      <c r="T266" s="74"/>
      <c r="U266" s="74"/>
      <c r="V266" s="23"/>
      <c r="W266" s="23"/>
      <c r="X266" s="23"/>
      <c r="Y266" s="23"/>
      <c r="Z266" s="4"/>
    </row>
    <row r="267" spans="1:26" ht="23.25">
      <c r="A267" s="4"/>
      <c r="B267" s="57"/>
      <c r="C267" s="57"/>
      <c r="D267" s="57"/>
      <c r="E267" s="57"/>
      <c r="F267" s="57"/>
      <c r="G267" s="57"/>
      <c r="H267" s="57"/>
      <c r="I267" s="64"/>
      <c r="J267" s="53" t="s">
        <v>109</v>
      </c>
      <c r="K267" s="54"/>
      <c r="L267" s="74"/>
      <c r="M267" s="23"/>
      <c r="N267" s="74"/>
      <c r="O267" s="74"/>
      <c r="P267" s="23"/>
      <c r="Q267" s="23"/>
      <c r="R267" s="23"/>
      <c r="S267" s="74"/>
      <c r="T267" s="74"/>
      <c r="U267" s="74"/>
      <c r="V267" s="23"/>
      <c r="W267" s="23"/>
      <c r="X267" s="23"/>
      <c r="Y267" s="23"/>
      <c r="Z267" s="4"/>
    </row>
    <row r="268" spans="1:26" ht="23.25">
      <c r="A268" s="4"/>
      <c r="B268" s="57"/>
      <c r="C268" s="57"/>
      <c r="D268" s="57"/>
      <c r="E268" s="57"/>
      <c r="F268" s="57"/>
      <c r="G268" s="57"/>
      <c r="H268" s="57"/>
      <c r="I268" s="64"/>
      <c r="J268" s="53" t="s">
        <v>48</v>
      </c>
      <c r="K268" s="54"/>
      <c r="L268" s="74"/>
      <c r="M268" s="23"/>
      <c r="N268" s="74"/>
      <c r="O268" s="74"/>
      <c r="P268" s="23"/>
      <c r="Q268" s="23"/>
      <c r="R268" s="23"/>
      <c r="S268" s="74"/>
      <c r="T268" s="74">
        <v>443700</v>
      </c>
      <c r="U268" s="74"/>
      <c r="V268" s="23">
        <f>SUM(R268:U268)</f>
        <v>443700</v>
      </c>
      <c r="W268" s="23">
        <f>+Q268+V268</f>
        <v>443700</v>
      </c>
      <c r="X268" s="23">
        <f>Q268/W268*100</f>
        <v>0</v>
      </c>
      <c r="Y268" s="23">
        <f>V268/W268*100</f>
        <v>100</v>
      </c>
      <c r="Z268" s="4"/>
    </row>
    <row r="269" spans="1:26" ht="23.25">
      <c r="A269" s="4"/>
      <c r="B269" s="57"/>
      <c r="C269" s="57"/>
      <c r="D269" s="57"/>
      <c r="E269" s="57"/>
      <c r="F269" s="57"/>
      <c r="G269" s="57"/>
      <c r="H269" s="57"/>
      <c r="I269" s="64"/>
      <c r="J269" s="53" t="s">
        <v>49</v>
      </c>
      <c r="K269" s="54"/>
      <c r="L269" s="74"/>
      <c r="M269" s="23"/>
      <c r="N269" s="74"/>
      <c r="O269" s="74"/>
      <c r="P269" s="23"/>
      <c r="Q269" s="23"/>
      <c r="R269" s="23"/>
      <c r="S269" s="74"/>
      <c r="T269" s="74">
        <v>443700</v>
      </c>
      <c r="U269" s="74"/>
      <c r="V269" s="23">
        <f>SUM(R269:U269)</f>
        <v>443700</v>
      </c>
      <c r="W269" s="23">
        <f>+Q269+V269</f>
        <v>443700</v>
      </c>
      <c r="X269" s="23"/>
      <c r="Y269" s="23">
        <f>V269/W269*100</f>
        <v>100</v>
      </c>
      <c r="Z269" s="4"/>
    </row>
    <row r="270" spans="1:26" ht="23.25">
      <c r="A270" s="4"/>
      <c r="B270" s="65"/>
      <c r="C270" s="65"/>
      <c r="D270" s="65"/>
      <c r="E270" s="65"/>
      <c r="F270" s="65"/>
      <c r="G270" s="65"/>
      <c r="H270" s="65"/>
      <c r="I270" s="66"/>
      <c r="J270" s="62"/>
      <c r="K270" s="63"/>
      <c r="L270" s="75"/>
      <c r="M270" s="76"/>
      <c r="N270" s="75"/>
      <c r="O270" s="75"/>
      <c r="P270" s="76"/>
      <c r="Q270" s="76"/>
      <c r="R270" s="76"/>
      <c r="S270" s="75"/>
      <c r="T270" s="75"/>
      <c r="U270" s="75"/>
      <c r="V270" s="76"/>
      <c r="W270" s="76"/>
      <c r="X270" s="76"/>
      <c r="Y270" s="76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167</v>
      </c>
      <c r="Z272" s="4"/>
    </row>
    <row r="273" spans="1:26" ht="23.25">
      <c r="A273" s="4"/>
      <c r="B273" s="67" t="s">
        <v>40</v>
      </c>
      <c r="C273" s="68"/>
      <c r="D273" s="68"/>
      <c r="E273" s="68"/>
      <c r="F273" s="68"/>
      <c r="G273" s="68"/>
      <c r="H273" s="69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42</v>
      </c>
      <c r="X273" s="13"/>
      <c r="Y273" s="16"/>
      <c r="Z273" s="4"/>
    </row>
    <row r="274" spans="1:26" ht="23.25">
      <c r="A274" s="4"/>
      <c r="B274" s="17" t="s">
        <v>41</v>
      </c>
      <c r="C274" s="18"/>
      <c r="D274" s="18"/>
      <c r="E274" s="18"/>
      <c r="F274" s="18"/>
      <c r="G274" s="18"/>
      <c r="H274" s="70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39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4"/>
      <c r="J278" s="53"/>
      <c r="K278" s="54"/>
      <c r="L278" s="22"/>
      <c r="M278" s="23"/>
      <c r="N278" s="24"/>
      <c r="O278" s="3"/>
      <c r="P278" s="27"/>
      <c r="Q278" s="27"/>
      <c r="R278" s="23"/>
      <c r="S278" s="24"/>
      <c r="T278" s="22"/>
      <c r="U278" s="73"/>
      <c r="V278" s="27">
        <f>SUM(R278:U278)</f>
        <v>0</v>
      </c>
      <c r="W278" s="27">
        <f>+Q278+V278</f>
        <v>0</v>
      </c>
      <c r="X278" s="27"/>
      <c r="Y278" s="23"/>
      <c r="Z278" s="4"/>
    </row>
    <row r="279" spans="1:26" ht="23.25">
      <c r="A279" s="4"/>
      <c r="B279" s="51" t="s">
        <v>46</v>
      </c>
      <c r="C279" s="51"/>
      <c r="D279" s="51" t="s">
        <v>53</v>
      </c>
      <c r="E279" s="51"/>
      <c r="F279" s="51" t="s">
        <v>97</v>
      </c>
      <c r="G279" s="51" t="s">
        <v>103</v>
      </c>
      <c r="H279" s="51" t="s">
        <v>107</v>
      </c>
      <c r="I279" s="64"/>
      <c r="J279" s="55" t="s">
        <v>50</v>
      </c>
      <c r="K279" s="56"/>
      <c r="L279" s="74"/>
      <c r="M279" s="74"/>
      <c r="N279" s="74"/>
      <c r="O279" s="74"/>
      <c r="P279" s="74"/>
      <c r="Q279" s="74"/>
      <c r="R279" s="74"/>
      <c r="S279" s="74"/>
      <c r="T279" s="74">
        <v>443189.2</v>
      </c>
      <c r="U279" s="77"/>
      <c r="V279" s="23">
        <f>SUM(R279:U279)</f>
        <v>443189.2</v>
      </c>
      <c r="W279" s="23">
        <f>+Q279+V279</f>
        <v>443189.2</v>
      </c>
      <c r="X279" s="23">
        <f>Q279/W279*100</f>
        <v>0</v>
      </c>
      <c r="Y279" s="23">
        <f>V279/W279*100</f>
        <v>100</v>
      </c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4"/>
      <c r="J280" s="55" t="s">
        <v>51</v>
      </c>
      <c r="K280" s="56"/>
      <c r="L280" s="74"/>
      <c r="M280" s="74"/>
      <c r="N280" s="74"/>
      <c r="O280" s="74"/>
      <c r="P280" s="74"/>
      <c r="Q280" s="74"/>
      <c r="R280" s="74"/>
      <c r="S280" s="74"/>
      <c r="T280" s="74">
        <f>T279/T268*100</f>
        <v>99.88487716925852</v>
      </c>
      <c r="U280" s="74"/>
      <c r="V280" s="23">
        <f>V279/V268*100</f>
        <v>99.88487716925852</v>
      </c>
      <c r="W280" s="23">
        <f>W279/W268*100</f>
        <v>99.88487716925852</v>
      </c>
      <c r="X280" s="23">
        <f>Q280/W280*100</f>
        <v>0</v>
      </c>
      <c r="Y280" s="23">
        <f>V280/W280*100</f>
        <v>100</v>
      </c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4"/>
      <c r="J281" s="53" t="s">
        <v>52</v>
      </c>
      <c r="K281" s="54"/>
      <c r="L281" s="74"/>
      <c r="M281" s="74"/>
      <c r="N281" s="74"/>
      <c r="O281" s="74"/>
      <c r="P281" s="74"/>
      <c r="Q281" s="23"/>
      <c r="R281" s="74"/>
      <c r="S281" s="74"/>
      <c r="T281" s="74">
        <f>T279/T269*100</f>
        <v>99.88487716925852</v>
      </c>
      <c r="U281" s="74"/>
      <c r="V281" s="23">
        <f>V279/V269*100</f>
        <v>99.88487716925852</v>
      </c>
      <c r="W281" s="23">
        <f>W279/W269*100</f>
        <v>99.88487716925852</v>
      </c>
      <c r="X281" s="23">
        <f>Q281/W281*100</f>
        <v>0</v>
      </c>
      <c r="Y281" s="23">
        <f>V281/W281*100</f>
        <v>100</v>
      </c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4"/>
      <c r="J282" s="53"/>
      <c r="K282" s="54"/>
      <c r="L282" s="74"/>
      <c r="M282" s="23"/>
      <c r="N282" s="74"/>
      <c r="O282" s="74"/>
      <c r="P282" s="23"/>
      <c r="Q282" s="23"/>
      <c r="R282" s="23"/>
      <c r="S282" s="74"/>
      <c r="T282" s="74"/>
      <c r="U282" s="74"/>
      <c r="V282" s="23"/>
      <c r="W282" s="23"/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 t="s">
        <v>57</v>
      </c>
      <c r="H283" s="51"/>
      <c r="I283" s="64"/>
      <c r="J283" s="53" t="s">
        <v>58</v>
      </c>
      <c r="K283" s="54"/>
      <c r="L283" s="74"/>
      <c r="M283" s="23"/>
      <c r="N283" s="74"/>
      <c r="O283" s="74"/>
      <c r="P283" s="23"/>
      <c r="Q283" s="23"/>
      <c r="R283" s="23"/>
      <c r="S283" s="74"/>
      <c r="T283" s="74"/>
      <c r="U283" s="74"/>
      <c r="V283" s="23"/>
      <c r="W283" s="23"/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4"/>
      <c r="J284" s="53" t="s">
        <v>48</v>
      </c>
      <c r="K284" s="54"/>
      <c r="L284" s="74"/>
      <c r="M284" s="23">
        <f>SUM(M291,M298,M306,M314,M330,M337,)</f>
        <v>93737</v>
      </c>
      <c r="N284" s="74">
        <f aca="true" t="shared" si="54" ref="N284:W284">SUM(N291,N298,N306,N314,N330,N337,)</f>
        <v>57693.5</v>
      </c>
      <c r="O284" s="74">
        <f t="shared" si="54"/>
        <v>0</v>
      </c>
      <c r="P284" s="23"/>
      <c r="Q284" s="23">
        <f t="shared" si="54"/>
        <v>151430.5</v>
      </c>
      <c r="R284" s="23"/>
      <c r="S284" s="74">
        <f t="shared" si="54"/>
        <v>233664</v>
      </c>
      <c r="T284" s="74">
        <f t="shared" si="54"/>
        <v>141053.5</v>
      </c>
      <c r="U284" s="74"/>
      <c r="V284" s="23">
        <f t="shared" si="54"/>
        <v>374717.5</v>
      </c>
      <c r="W284" s="23">
        <f t="shared" si="54"/>
        <v>526148</v>
      </c>
      <c r="X284" s="23">
        <f>Q284/W284*100</f>
        <v>28.780970373355025</v>
      </c>
      <c r="Y284" s="23">
        <f>V284/W284*100</f>
        <v>71.21902962664497</v>
      </c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4"/>
      <c r="J285" s="53" t="s">
        <v>49</v>
      </c>
      <c r="K285" s="54"/>
      <c r="L285" s="74"/>
      <c r="M285" s="23">
        <f>SUM(M292,M299,M307,M324,M331,M338,)</f>
        <v>131277.99999999997</v>
      </c>
      <c r="N285" s="74">
        <f aca="true" t="shared" si="55" ref="N285:W286">SUM(N292,N299,N307,N324,N331,N338,)</f>
        <v>87499.59999999999</v>
      </c>
      <c r="O285" s="74">
        <f t="shared" si="55"/>
        <v>0</v>
      </c>
      <c r="P285" s="23"/>
      <c r="Q285" s="23">
        <f t="shared" si="55"/>
        <v>218777.6</v>
      </c>
      <c r="R285" s="23"/>
      <c r="S285" s="74">
        <f t="shared" si="55"/>
        <v>139134.6</v>
      </c>
      <c r="T285" s="74">
        <f t="shared" si="55"/>
        <v>427612.9</v>
      </c>
      <c r="U285" s="74"/>
      <c r="V285" s="23">
        <f t="shared" si="55"/>
        <v>566747.5</v>
      </c>
      <c r="W285" s="23">
        <f t="shared" si="55"/>
        <v>785525.1</v>
      </c>
      <c r="X285" s="23">
        <f>Q285/W285*100</f>
        <v>27.85112786338718</v>
      </c>
      <c r="Y285" s="23">
        <f>V285/W285*100</f>
        <v>72.14887213661282</v>
      </c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4"/>
      <c r="J286" s="53" t="s">
        <v>50</v>
      </c>
      <c r="K286" s="54"/>
      <c r="L286" s="74"/>
      <c r="M286" s="23">
        <f>SUM(M293,M300,M308,M325,M332,M339,)</f>
        <v>128672.5</v>
      </c>
      <c r="N286" s="74">
        <f t="shared" si="55"/>
        <v>87053.40000000001</v>
      </c>
      <c r="O286" s="74">
        <f t="shared" si="55"/>
        <v>0</v>
      </c>
      <c r="P286" s="23"/>
      <c r="Q286" s="23">
        <f t="shared" si="55"/>
        <v>215725.9</v>
      </c>
      <c r="R286" s="23"/>
      <c r="S286" s="74">
        <f t="shared" si="55"/>
        <v>138939.9</v>
      </c>
      <c r="T286" s="74">
        <f t="shared" si="55"/>
        <v>427385</v>
      </c>
      <c r="U286" s="74"/>
      <c r="V286" s="23">
        <f t="shared" si="55"/>
        <v>566324.9</v>
      </c>
      <c r="W286" s="23">
        <f t="shared" si="55"/>
        <v>782050.8</v>
      </c>
      <c r="X286" s="23">
        <f>Q286/W286*100</f>
        <v>27.584640281679906</v>
      </c>
      <c r="Y286" s="23">
        <f>V286/W286*100</f>
        <v>72.41535971832008</v>
      </c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4"/>
      <c r="J287" s="53" t="s">
        <v>51</v>
      </c>
      <c r="K287" s="54"/>
      <c r="L287" s="74"/>
      <c r="M287" s="23">
        <f aca="true" t="shared" si="56" ref="M287:W287">M286/M284*100</f>
        <v>137.26970139859392</v>
      </c>
      <c r="N287" s="74">
        <f t="shared" si="56"/>
        <v>150.88944161820658</v>
      </c>
      <c r="O287" s="74"/>
      <c r="P287" s="23"/>
      <c r="Q287" s="23">
        <f t="shared" si="56"/>
        <v>142.45868566768254</v>
      </c>
      <c r="R287" s="23"/>
      <c r="S287" s="74">
        <f t="shared" si="56"/>
        <v>59.461406121610516</v>
      </c>
      <c r="T287" s="74">
        <f t="shared" si="56"/>
        <v>302.9949629041463</v>
      </c>
      <c r="U287" s="74"/>
      <c r="V287" s="23">
        <f t="shared" si="56"/>
        <v>151.1338274833708</v>
      </c>
      <c r="W287" s="23">
        <f t="shared" si="56"/>
        <v>148.63703748755103</v>
      </c>
      <c r="X287" s="23"/>
      <c r="Y287" s="23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4"/>
      <c r="J288" s="53" t="s">
        <v>52</v>
      </c>
      <c r="K288" s="54"/>
      <c r="L288" s="74"/>
      <c r="M288" s="23">
        <f aca="true" t="shared" si="57" ref="M288:W288">M286/M285*100</f>
        <v>98.01528054967324</v>
      </c>
      <c r="N288" s="74">
        <f t="shared" si="57"/>
        <v>99.49005481167916</v>
      </c>
      <c r="O288" s="74"/>
      <c r="P288" s="23"/>
      <c r="Q288" s="23">
        <f t="shared" si="57"/>
        <v>98.60511313772524</v>
      </c>
      <c r="R288" s="23"/>
      <c r="S288" s="74">
        <f t="shared" si="57"/>
        <v>99.86006356434703</v>
      </c>
      <c r="T288" s="74">
        <f t="shared" si="57"/>
        <v>99.94670413357501</v>
      </c>
      <c r="U288" s="74"/>
      <c r="V288" s="23">
        <f t="shared" si="57"/>
        <v>99.92543416600867</v>
      </c>
      <c r="W288" s="23">
        <f t="shared" si="57"/>
        <v>99.55770986821427</v>
      </c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4"/>
      <c r="J289" s="53"/>
      <c r="K289" s="54"/>
      <c r="L289" s="74"/>
      <c r="M289" s="23"/>
      <c r="N289" s="74"/>
      <c r="O289" s="74"/>
      <c r="P289" s="23"/>
      <c r="Q289" s="23"/>
      <c r="R289" s="23"/>
      <c r="S289" s="74"/>
      <c r="T289" s="74"/>
      <c r="U289" s="74"/>
      <c r="V289" s="23"/>
      <c r="W289" s="23"/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 t="s">
        <v>78</v>
      </c>
      <c r="I290" s="64"/>
      <c r="J290" s="53" t="s">
        <v>79</v>
      </c>
      <c r="K290" s="54"/>
      <c r="L290" s="74"/>
      <c r="M290" s="23"/>
      <c r="N290" s="74"/>
      <c r="O290" s="74"/>
      <c r="P290" s="23"/>
      <c r="Q290" s="23"/>
      <c r="R290" s="23"/>
      <c r="S290" s="74"/>
      <c r="T290" s="74"/>
      <c r="U290" s="74"/>
      <c r="V290" s="23"/>
      <c r="W290" s="23"/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4"/>
      <c r="J291" s="53" t="s">
        <v>48</v>
      </c>
      <c r="K291" s="54"/>
      <c r="L291" s="74"/>
      <c r="M291" s="23">
        <v>47600</v>
      </c>
      <c r="N291" s="74">
        <v>52529</v>
      </c>
      <c r="O291" s="74"/>
      <c r="P291" s="23"/>
      <c r="Q291" s="23">
        <f>SUM(L291:P291)</f>
        <v>100129</v>
      </c>
      <c r="R291" s="23"/>
      <c r="S291" s="74">
        <v>198664</v>
      </c>
      <c r="T291" s="74"/>
      <c r="U291" s="74"/>
      <c r="V291" s="23">
        <f>SUM(R291:U291)</f>
        <v>198664</v>
      </c>
      <c r="W291" s="23">
        <f>+Q291+V291</f>
        <v>298793</v>
      </c>
      <c r="X291" s="23">
        <f>Q291/W291*100</f>
        <v>33.51115989999766</v>
      </c>
      <c r="Y291" s="23">
        <f>V291/W291*100</f>
        <v>66.48884010000235</v>
      </c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4"/>
      <c r="J292" s="53" t="s">
        <v>49</v>
      </c>
      <c r="K292" s="54"/>
      <c r="L292" s="74"/>
      <c r="M292" s="23">
        <v>48974.5</v>
      </c>
      <c r="N292" s="74">
        <v>84138.2</v>
      </c>
      <c r="O292" s="74"/>
      <c r="P292" s="23"/>
      <c r="Q292" s="23">
        <f>SUM(L292:P292)</f>
        <v>133112.7</v>
      </c>
      <c r="R292" s="23"/>
      <c r="S292" s="74">
        <v>77549.7</v>
      </c>
      <c r="T292" s="74"/>
      <c r="U292" s="74"/>
      <c r="V292" s="23">
        <f>SUM(R292:U292)</f>
        <v>77549.7</v>
      </c>
      <c r="W292" s="23">
        <f>+Q292+V292</f>
        <v>210662.40000000002</v>
      </c>
      <c r="X292" s="23">
        <f>Q292/W292*100</f>
        <v>63.1876879784907</v>
      </c>
      <c r="Y292" s="23">
        <f>V292/W292*100</f>
        <v>36.81231202150929</v>
      </c>
      <c r="Z292" s="4"/>
    </row>
    <row r="293" spans="1:26" ht="23.25">
      <c r="A293" s="4"/>
      <c r="B293" s="57"/>
      <c r="C293" s="58"/>
      <c r="D293" s="58"/>
      <c r="E293" s="58"/>
      <c r="F293" s="58"/>
      <c r="G293" s="58"/>
      <c r="H293" s="58"/>
      <c r="I293" s="53"/>
      <c r="J293" s="53" t="s">
        <v>50</v>
      </c>
      <c r="K293" s="54"/>
      <c r="L293" s="21"/>
      <c r="M293" s="21">
        <v>47135.5</v>
      </c>
      <c r="N293" s="21">
        <v>83778.6</v>
      </c>
      <c r="O293" s="21"/>
      <c r="P293" s="21"/>
      <c r="Q293" s="21">
        <f>SUM(L293:P293)</f>
        <v>130914.1</v>
      </c>
      <c r="R293" s="21"/>
      <c r="S293" s="21">
        <v>77549.7</v>
      </c>
      <c r="T293" s="21"/>
      <c r="U293" s="21"/>
      <c r="V293" s="21">
        <f>SUM(R293:U293)</f>
        <v>77549.7</v>
      </c>
      <c r="W293" s="21">
        <f>+Q293+V293</f>
        <v>208463.8</v>
      </c>
      <c r="X293" s="21">
        <f>Q293/W293*100</f>
        <v>62.79944047839482</v>
      </c>
      <c r="Y293" s="21">
        <f>V293/W293*100</f>
        <v>37.20055952160519</v>
      </c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4"/>
      <c r="J294" s="53" t="s">
        <v>51</v>
      </c>
      <c r="K294" s="54"/>
      <c r="L294" s="74"/>
      <c r="M294" s="23">
        <f aca="true" t="shared" si="58" ref="M294:W294">M293/M291*100</f>
        <v>99.02415966386555</v>
      </c>
      <c r="N294" s="74">
        <f t="shared" si="58"/>
        <v>159.49018637324147</v>
      </c>
      <c r="O294" s="74"/>
      <c r="P294" s="23"/>
      <c r="Q294" s="23">
        <f t="shared" si="58"/>
        <v>130.74543838448403</v>
      </c>
      <c r="R294" s="23"/>
      <c r="S294" s="74">
        <f t="shared" si="58"/>
        <v>39.03560786050819</v>
      </c>
      <c r="T294" s="74"/>
      <c r="U294" s="74"/>
      <c r="V294" s="23">
        <f t="shared" si="58"/>
        <v>39.03560786050819</v>
      </c>
      <c r="W294" s="23">
        <f t="shared" si="58"/>
        <v>69.7686358114146</v>
      </c>
      <c r="X294" s="23"/>
      <c r="Y294" s="23"/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4"/>
      <c r="J295" s="53" t="s">
        <v>52</v>
      </c>
      <c r="K295" s="54"/>
      <c r="L295" s="74"/>
      <c r="M295" s="23">
        <f aca="true" t="shared" si="59" ref="M295:W295">M293/M292*100</f>
        <v>96.244984634861</v>
      </c>
      <c r="N295" s="74">
        <f t="shared" si="59"/>
        <v>99.57260792363041</v>
      </c>
      <c r="O295" s="74"/>
      <c r="P295" s="23"/>
      <c r="Q295" s="23">
        <f t="shared" si="59"/>
        <v>98.34831687735279</v>
      </c>
      <c r="R295" s="23"/>
      <c r="S295" s="74">
        <f t="shared" si="59"/>
        <v>100</v>
      </c>
      <c r="T295" s="74"/>
      <c r="U295" s="74"/>
      <c r="V295" s="23">
        <f t="shared" si="59"/>
        <v>100</v>
      </c>
      <c r="W295" s="23">
        <f t="shared" si="59"/>
        <v>98.95633962206828</v>
      </c>
      <c r="X295" s="23"/>
      <c r="Y295" s="23"/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4"/>
      <c r="J296" s="53"/>
      <c r="K296" s="54"/>
      <c r="L296" s="74"/>
      <c r="M296" s="23"/>
      <c r="N296" s="74"/>
      <c r="O296" s="74"/>
      <c r="P296" s="23"/>
      <c r="Q296" s="23"/>
      <c r="R296" s="23"/>
      <c r="S296" s="74"/>
      <c r="T296" s="74"/>
      <c r="U296" s="74"/>
      <c r="V296" s="23"/>
      <c r="W296" s="23"/>
      <c r="X296" s="23"/>
      <c r="Y296" s="23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 t="s">
        <v>110</v>
      </c>
      <c r="I297" s="64"/>
      <c r="J297" s="53" t="s">
        <v>111</v>
      </c>
      <c r="K297" s="54"/>
      <c r="L297" s="74"/>
      <c r="M297" s="23"/>
      <c r="N297" s="74"/>
      <c r="O297" s="74"/>
      <c r="P297" s="23"/>
      <c r="Q297" s="23"/>
      <c r="R297" s="23"/>
      <c r="S297" s="74"/>
      <c r="T297" s="74"/>
      <c r="U297" s="74"/>
      <c r="V297" s="23"/>
      <c r="W297" s="23"/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4"/>
      <c r="J298" s="53" t="s">
        <v>48</v>
      </c>
      <c r="K298" s="54"/>
      <c r="L298" s="74"/>
      <c r="M298" s="23">
        <v>1350</v>
      </c>
      <c r="N298" s="74">
        <v>655</v>
      </c>
      <c r="O298" s="74"/>
      <c r="P298" s="23"/>
      <c r="Q298" s="23">
        <f>SUM(L298:P298)</f>
        <v>2005</v>
      </c>
      <c r="R298" s="23"/>
      <c r="S298" s="74">
        <v>5000</v>
      </c>
      <c r="T298" s="74">
        <v>135000</v>
      </c>
      <c r="U298" s="74"/>
      <c r="V298" s="23">
        <f>SUM(R298:U298)</f>
        <v>140000</v>
      </c>
      <c r="W298" s="23">
        <f>+Q298+V298</f>
        <v>142005</v>
      </c>
      <c r="X298" s="23">
        <f>Q298/W298*100</f>
        <v>1.4119221154184711</v>
      </c>
      <c r="Y298" s="23">
        <f>V298/W298*100</f>
        <v>98.58807788458152</v>
      </c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4"/>
      <c r="J299" s="53" t="s">
        <v>49</v>
      </c>
      <c r="K299" s="54"/>
      <c r="L299" s="74"/>
      <c r="M299" s="23">
        <v>4341.6</v>
      </c>
      <c r="N299" s="74">
        <v>979.4</v>
      </c>
      <c r="O299" s="74"/>
      <c r="P299" s="23"/>
      <c r="Q299" s="23">
        <f>SUM(L299:P299)</f>
        <v>5321</v>
      </c>
      <c r="R299" s="23"/>
      <c r="S299" s="74">
        <v>11988.1</v>
      </c>
      <c r="T299" s="74">
        <v>421559.5</v>
      </c>
      <c r="U299" s="74"/>
      <c r="V299" s="23">
        <f>SUM(R299:U299)</f>
        <v>433547.6</v>
      </c>
      <c r="W299" s="23">
        <f>+Q299+V299</f>
        <v>438868.6</v>
      </c>
      <c r="X299" s="23">
        <f>Q299/W299*100</f>
        <v>1.212435795133213</v>
      </c>
      <c r="Y299" s="23">
        <f>V299/W299*100</f>
        <v>98.78756420486678</v>
      </c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4"/>
      <c r="J300" s="53" t="s">
        <v>50</v>
      </c>
      <c r="K300" s="54"/>
      <c r="L300" s="74"/>
      <c r="M300" s="23">
        <v>4341.6</v>
      </c>
      <c r="N300" s="74">
        <v>979.4</v>
      </c>
      <c r="O300" s="74"/>
      <c r="P300" s="23"/>
      <c r="Q300" s="23">
        <f>SUM(L300:P300)</f>
        <v>5321</v>
      </c>
      <c r="R300" s="23"/>
      <c r="S300" s="74">
        <v>11988.1</v>
      </c>
      <c r="T300" s="74">
        <v>421506.3</v>
      </c>
      <c r="U300" s="74"/>
      <c r="V300" s="23">
        <f>SUM(R300:U300)</f>
        <v>433494.39999999997</v>
      </c>
      <c r="W300" s="23">
        <f>+Q300+V300</f>
        <v>438815.39999999997</v>
      </c>
      <c r="X300" s="23">
        <f>Q300/W300*100</f>
        <v>1.212582785380823</v>
      </c>
      <c r="Y300" s="23">
        <f>V300/W300*100</f>
        <v>98.78741721461918</v>
      </c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4"/>
      <c r="J301" s="53" t="s">
        <v>51</v>
      </c>
      <c r="K301" s="54"/>
      <c r="L301" s="74"/>
      <c r="M301" s="23">
        <f aca="true" t="shared" si="60" ref="M301:W301">M300/M298*100</f>
        <v>321.6</v>
      </c>
      <c r="N301" s="74">
        <f t="shared" si="60"/>
        <v>149.5267175572519</v>
      </c>
      <c r="O301" s="74"/>
      <c r="P301" s="23"/>
      <c r="Q301" s="23">
        <f t="shared" si="60"/>
        <v>265.38653366583543</v>
      </c>
      <c r="R301" s="23"/>
      <c r="S301" s="74">
        <f t="shared" si="60"/>
        <v>239.762</v>
      </c>
      <c r="T301" s="74">
        <f t="shared" si="60"/>
        <v>312.2268888888889</v>
      </c>
      <c r="U301" s="74"/>
      <c r="V301" s="23">
        <f t="shared" si="60"/>
        <v>309.63885714285715</v>
      </c>
      <c r="W301" s="23">
        <f t="shared" si="60"/>
        <v>309.0140488010985</v>
      </c>
      <c r="X301" s="23"/>
      <c r="Y301" s="23"/>
      <c r="Z301" s="4"/>
    </row>
    <row r="302" spans="1:26" ht="23.25">
      <c r="A302" s="4"/>
      <c r="B302" s="57"/>
      <c r="C302" s="58"/>
      <c r="D302" s="58"/>
      <c r="E302" s="58"/>
      <c r="F302" s="58"/>
      <c r="G302" s="58"/>
      <c r="H302" s="58"/>
      <c r="I302" s="53"/>
      <c r="J302" s="53" t="s">
        <v>52</v>
      </c>
      <c r="K302" s="54"/>
      <c r="L302" s="21"/>
      <c r="M302" s="21">
        <f aca="true" t="shared" si="61" ref="M302:W302">M300/M299*100</f>
        <v>100</v>
      </c>
      <c r="N302" s="21">
        <f t="shared" si="61"/>
        <v>100</v>
      </c>
      <c r="O302" s="21"/>
      <c r="P302" s="21"/>
      <c r="Q302" s="21">
        <f t="shared" si="61"/>
        <v>100</v>
      </c>
      <c r="R302" s="21"/>
      <c r="S302" s="21">
        <f t="shared" si="61"/>
        <v>100</v>
      </c>
      <c r="T302" s="21">
        <f t="shared" si="61"/>
        <v>99.98738019188276</v>
      </c>
      <c r="U302" s="21"/>
      <c r="V302" s="21">
        <f t="shared" si="61"/>
        <v>99.98772914438922</v>
      </c>
      <c r="W302" s="21">
        <f t="shared" si="61"/>
        <v>99.98787792063501</v>
      </c>
      <c r="X302" s="21"/>
      <c r="Y302" s="21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4"/>
      <c r="J303" s="53"/>
      <c r="K303" s="54"/>
      <c r="L303" s="74"/>
      <c r="M303" s="23"/>
      <c r="N303" s="74"/>
      <c r="O303" s="74"/>
      <c r="P303" s="23"/>
      <c r="Q303" s="23"/>
      <c r="R303" s="23"/>
      <c r="S303" s="74"/>
      <c r="T303" s="74"/>
      <c r="U303" s="74"/>
      <c r="V303" s="23"/>
      <c r="W303" s="23"/>
      <c r="X303" s="23"/>
      <c r="Y303" s="23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 t="s">
        <v>107</v>
      </c>
      <c r="I304" s="64"/>
      <c r="J304" s="53" t="s">
        <v>108</v>
      </c>
      <c r="K304" s="54"/>
      <c r="L304" s="74"/>
      <c r="M304" s="23"/>
      <c r="N304" s="74"/>
      <c r="O304" s="74"/>
      <c r="P304" s="23"/>
      <c r="Q304" s="23"/>
      <c r="R304" s="23"/>
      <c r="S304" s="74"/>
      <c r="T304" s="74"/>
      <c r="U304" s="74"/>
      <c r="V304" s="23"/>
      <c r="W304" s="23"/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4"/>
      <c r="J305" s="53" t="s">
        <v>109</v>
      </c>
      <c r="K305" s="54"/>
      <c r="L305" s="74"/>
      <c r="M305" s="23"/>
      <c r="N305" s="74"/>
      <c r="O305" s="74"/>
      <c r="P305" s="23"/>
      <c r="Q305" s="23"/>
      <c r="R305" s="23"/>
      <c r="S305" s="74"/>
      <c r="T305" s="74"/>
      <c r="U305" s="74"/>
      <c r="V305" s="23"/>
      <c r="W305" s="23"/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4"/>
      <c r="J306" s="53" t="s">
        <v>48</v>
      </c>
      <c r="K306" s="54"/>
      <c r="L306" s="74"/>
      <c r="M306" s="23">
        <v>33180</v>
      </c>
      <c r="N306" s="74">
        <v>3705</v>
      </c>
      <c r="O306" s="74"/>
      <c r="P306" s="23"/>
      <c r="Q306" s="23">
        <f>SUM(L306:P306)</f>
        <v>36885</v>
      </c>
      <c r="R306" s="23"/>
      <c r="S306" s="74">
        <v>23000</v>
      </c>
      <c r="T306" s="74">
        <v>6053.5</v>
      </c>
      <c r="U306" s="74"/>
      <c r="V306" s="23">
        <f>SUM(R306:U306)</f>
        <v>29053.5</v>
      </c>
      <c r="W306" s="23">
        <f>+Q306+V306</f>
        <v>65938.5</v>
      </c>
      <c r="X306" s="23">
        <f>Q306/W306*100</f>
        <v>55.9384881366728</v>
      </c>
      <c r="Y306" s="23">
        <f>V306/W306*100</f>
        <v>44.06151186332719</v>
      </c>
      <c r="Z306" s="4"/>
    </row>
    <row r="307" spans="1:26" ht="23.25">
      <c r="A307" s="4"/>
      <c r="B307" s="57"/>
      <c r="C307" s="57"/>
      <c r="D307" s="57"/>
      <c r="E307" s="57"/>
      <c r="F307" s="57"/>
      <c r="G307" s="57"/>
      <c r="H307" s="57"/>
      <c r="I307" s="64"/>
      <c r="J307" s="53" t="s">
        <v>49</v>
      </c>
      <c r="K307" s="54"/>
      <c r="L307" s="74"/>
      <c r="M307" s="23">
        <v>62223.7</v>
      </c>
      <c r="N307" s="74">
        <v>1445.2</v>
      </c>
      <c r="O307" s="74"/>
      <c r="P307" s="23"/>
      <c r="Q307" s="23">
        <f>SUM(L307:P307)</f>
        <v>63668.899999999994</v>
      </c>
      <c r="R307" s="23"/>
      <c r="S307" s="74">
        <v>34043.8</v>
      </c>
      <c r="T307" s="74">
        <v>6053.4</v>
      </c>
      <c r="U307" s="74"/>
      <c r="V307" s="23">
        <f>SUM(R307:U307)</f>
        <v>40097.200000000004</v>
      </c>
      <c r="W307" s="23">
        <f>+Q307+V307</f>
        <v>103766.1</v>
      </c>
      <c r="X307" s="23">
        <f>Q307/W307*100</f>
        <v>61.358092864625334</v>
      </c>
      <c r="Y307" s="23">
        <f>V307/W307*100</f>
        <v>38.64190713537466</v>
      </c>
      <c r="Z307" s="4"/>
    </row>
    <row r="308" spans="1:26" ht="23.25">
      <c r="A308" s="4"/>
      <c r="B308" s="57"/>
      <c r="C308" s="58"/>
      <c r="D308" s="58"/>
      <c r="E308" s="58"/>
      <c r="F308" s="58"/>
      <c r="G308" s="58"/>
      <c r="H308" s="58"/>
      <c r="I308" s="53"/>
      <c r="J308" s="53" t="s">
        <v>50</v>
      </c>
      <c r="K308" s="54"/>
      <c r="L308" s="21"/>
      <c r="M308" s="21">
        <v>61931.4</v>
      </c>
      <c r="N308" s="21">
        <v>1433.6</v>
      </c>
      <c r="O308" s="21"/>
      <c r="P308" s="21"/>
      <c r="Q308" s="21">
        <f>SUM(L308:P308)</f>
        <v>63365</v>
      </c>
      <c r="R308" s="21"/>
      <c r="S308" s="21">
        <v>34041.1</v>
      </c>
      <c r="T308" s="21">
        <v>5878.7</v>
      </c>
      <c r="U308" s="21"/>
      <c r="V308" s="21">
        <f>SUM(R308:U308)</f>
        <v>39919.799999999996</v>
      </c>
      <c r="W308" s="21">
        <f>+Q308+V308</f>
        <v>103284.79999999999</v>
      </c>
      <c r="X308" s="21">
        <f>Q308/W308*100</f>
        <v>61.349782349387326</v>
      </c>
      <c r="Y308" s="21">
        <f>V308/W308*100</f>
        <v>38.650217650612674</v>
      </c>
      <c r="Z308" s="4"/>
    </row>
    <row r="309" spans="1:26" ht="23.25">
      <c r="A309" s="4"/>
      <c r="B309" s="57"/>
      <c r="C309" s="57"/>
      <c r="D309" s="57"/>
      <c r="E309" s="57"/>
      <c r="F309" s="57"/>
      <c r="G309" s="57"/>
      <c r="H309" s="57"/>
      <c r="I309" s="64"/>
      <c r="J309" s="53" t="s">
        <v>51</v>
      </c>
      <c r="K309" s="54"/>
      <c r="L309" s="74"/>
      <c r="M309" s="23">
        <f aca="true" t="shared" si="62" ref="M309:W309">M308/M306*100</f>
        <v>186.65280289330923</v>
      </c>
      <c r="N309" s="74">
        <f t="shared" si="62"/>
        <v>38.693657219973005</v>
      </c>
      <c r="O309" s="74"/>
      <c r="P309" s="23"/>
      <c r="Q309" s="23">
        <f t="shared" si="62"/>
        <v>171.7907008268944</v>
      </c>
      <c r="R309" s="23"/>
      <c r="S309" s="74">
        <f t="shared" si="62"/>
        <v>148.00478260869565</v>
      </c>
      <c r="T309" s="74">
        <f t="shared" si="62"/>
        <v>97.11241430577353</v>
      </c>
      <c r="U309" s="74"/>
      <c r="V309" s="23">
        <f t="shared" si="62"/>
        <v>137.40100160049562</v>
      </c>
      <c r="W309" s="23">
        <f t="shared" si="62"/>
        <v>156.63807942249215</v>
      </c>
      <c r="X309" s="23"/>
      <c r="Y309" s="23"/>
      <c r="Z309" s="4"/>
    </row>
    <row r="310" spans="1:26" ht="23.25">
      <c r="A310" s="4"/>
      <c r="B310" s="57"/>
      <c r="C310" s="57"/>
      <c r="D310" s="57"/>
      <c r="E310" s="57"/>
      <c r="F310" s="57"/>
      <c r="G310" s="57"/>
      <c r="H310" s="57"/>
      <c r="I310" s="64"/>
      <c r="J310" s="53" t="s">
        <v>52</v>
      </c>
      <c r="K310" s="54"/>
      <c r="L310" s="74"/>
      <c r="M310" s="23">
        <f aca="true" t="shared" si="63" ref="M310:W310">M308/M307*100</f>
        <v>99.53024329957879</v>
      </c>
      <c r="N310" s="74">
        <f t="shared" si="63"/>
        <v>99.19734292831441</v>
      </c>
      <c r="O310" s="74"/>
      <c r="P310" s="23"/>
      <c r="Q310" s="23">
        <f t="shared" si="63"/>
        <v>99.52268690051189</v>
      </c>
      <c r="R310" s="23"/>
      <c r="S310" s="74">
        <f t="shared" si="63"/>
        <v>99.99206904047138</v>
      </c>
      <c r="T310" s="74">
        <f t="shared" si="63"/>
        <v>97.11401856807744</v>
      </c>
      <c r="U310" s="74"/>
      <c r="V310" s="23">
        <f t="shared" si="63"/>
        <v>99.55757509252514</v>
      </c>
      <c r="W310" s="23">
        <f t="shared" si="63"/>
        <v>99.53616836327083</v>
      </c>
      <c r="X310" s="23"/>
      <c r="Y310" s="23"/>
      <c r="Z310" s="4"/>
    </row>
    <row r="311" spans="1:26" ht="23.25">
      <c r="A311" s="4"/>
      <c r="B311" s="57"/>
      <c r="C311" s="57"/>
      <c r="D311" s="57"/>
      <c r="E311" s="57"/>
      <c r="F311" s="57"/>
      <c r="G311" s="57"/>
      <c r="H311" s="57"/>
      <c r="I311" s="64"/>
      <c r="J311" s="53"/>
      <c r="K311" s="54"/>
      <c r="L311" s="74"/>
      <c r="M311" s="23"/>
      <c r="N311" s="74"/>
      <c r="O311" s="74"/>
      <c r="P311" s="23"/>
      <c r="Q311" s="23"/>
      <c r="R311" s="23"/>
      <c r="S311" s="74"/>
      <c r="T311" s="74"/>
      <c r="U311" s="74"/>
      <c r="V311" s="23"/>
      <c r="W311" s="23"/>
      <c r="X311" s="23"/>
      <c r="Y311" s="23"/>
      <c r="Z311" s="4"/>
    </row>
    <row r="312" spans="1:26" ht="23.25">
      <c r="A312" s="4"/>
      <c r="B312" s="57"/>
      <c r="C312" s="57"/>
      <c r="D312" s="57"/>
      <c r="E312" s="57"/>
      <c r="F312" s="57"/>
      <c r="G312" s="57"/>
      <c r="H312" s="57" t="s">
        <v>112</v>
      </c>
      <c r="I312" s="64"/>
      <c r="J312" s="53" t="s">
        <v>113</v>
      </c>
      <c r="K312" s="54"/>
      <c r="L312" s="74"/>
      <c r="M312" s="23"/>
      <c r="N312" s="74"/>
      <c r="O312" s="74"/>
      <c r="P312" s="23"/>
      <c r="Q312" s="23"/>
      <c r="R312" s="23"/>
      <c r="S312" s="74"/>
      <c r="T312" s="74"/>
      <c r="U312" s="74"/>
      <c r="V312" s="23"/>
      <c r="W312" s="23"/>
      <c r="X312" s="23"/>
      <c r="Y312" s="23"/>
      <c r="Z312" s="4"/>
    </row>
    <row r="313" spans="1:26" ht="23.25">
      <c r="A313" s="4"/>
      <c r="B313" s="57"/>
      <c r="C313" s="57"/>
      <c r="D313" s="57"/>
      <c r="E313" s="57"/>
      <c r="F313" s="57"/>
      <c r="G313" s="57"/>
      <c r="H313" s="57"/>
      <c r="I313" s="64"/>
      <c r="J313" s="53" t="s">
        <v>114</v>
      </c>
      <c r="K313" s="54"/>
      <c r="L313" s="74"/>
      <c r="M313" s="23"/>
      <c r="N313" s="74"/>
      <c r="O313" s="74"/>
      <c r="P313" s="23"/>
      <c r="Q313" s="23"/>
      <c r="R313" s="23"/>
      <c r="S313" s="74"/>
      <c r="T313" s="74"/>
      <c r="U313" s="74"/>
      <c r="V313" s="23"/>
      <c r="W313" s="23"/>
      <c r="X313" s="23"/>
      <c r="Y313" s="23"/>
      <c r="Z313" s="4"/>
    </row>
    <row r="314" spans="1:26" ht="23.25">
      <c r="A314" s="4"/>
      <c r="B314" s="57"/>
      <c r="C314" s="57"/>
      <c r="D314" s="57"/>
      <c r="E314" s="57"/>
      <c r="F314" s="57"/>
      <c r="G314" s="57"/>
      <c r="H314" s="57"/>
      <c r="I314" s="64"/>
      <c r="J314" s="53" t="s">
        <v>48</v>
      </c>
      <c r="K314" s="54"/>
      <c r="L314" s="74"/>
      <c r="M314" s="23">
        <v>3154</v>
      </c>
      <c r="N314" s="74">
        <v>580</v>
      </c>
      <c r="O314" s="74"/>
      <c r="P314" s="23"/>
      <c r="Q314" s="23">
        <f>SUM(L314:P314)</f>
        <v>3734</v>
      </c>
      <c r="R314" s="23"/>
      <c r="S314" s="74">
        <v>1000</v>
      </c>
      <c r="T314" s="74"/>
      <c r="U314" s="74"/>
      <c r="V314" s="23">
        <f>SUM(R314:U314)</f>
        <v>1000</v>
      </c>
      <c r="W314" s="23">
        <f>+Q314+V314</f>
        <v>4734</v>
      </c>
      <c r="X314" s="23">
        <f>Q314/W314*100</f>
        <v>78.87621461765949</v>
      </c>
      <c r="Y314" s="23">
        <f>V314/W314*100</f>
        <v>21.123785382340515</v>
      </c>
      <c r="Z314" s="4"/>
    </row>
    <row r="315" spans="1:26" ht="23.25">
      <c r="A315" s="4"/>
      <c r="B315" s="65"/>
      <c r="C315" s="65"/>
      <c r="D315" s="65"/>
      <c r="E315" s="65"/>
      <c r="F315" s="65"/>
      <c r="G315" s="65"/>
      <c r="H315" s="65"/>
      <c r="I315" s="66"/>
      <c r="J315" s="62"/>
      <c r="K315" s="63"/>
      <c r="L315" s="75"/>
      <c r="M315" s="76"/>
      <c r="N315" s="75"/>
      <c r="O315" s="75"/>
      <c r="P315" s="76"/>
      <c r="Q315" s="76"/>
      <c r="R315" s="76"/>
      <c r="S315" s="75"/>
      <c r="T315" s="75"/>
      <c r="U315" s="75"/>
      <c r="V315" s="76"/>
      <c r="W315" s="76"/>
      <c r="X315" s="76"/>
      <c r="Y315" s="76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168</v>
      </c>
      <c r="Z317" s="4"/>
    </row>
    <row r="318" spans="1:26" ht="23.25">
      <c r="A318" s="4"/>
      <c r="B318" s="67" t="s">
        <v>40</v>
      </c>
      <c r="C318" s="68"/>
      <c r="D318" s="68"/>
      <c r="E318" s="68"/>
      <c r="F318" s="68"/>
      <c r="G318" s="68"/>
      <c r="H318" s="69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42</v>
      </c>
      <c r="X318" s="13"/>
      <c r="Y318" s="16"/>
      <c r="Z318" s="4"/>
    </row>
    <row r="319" spans="1:26" ht="23.25">
      <c r="A319" s="4"/>
      <c r="B319" s="17" t="s">
        <v>41</v>
      </c>
      <c r="C319" s="18"/>
      <c r="D319" s="18"/>
      <c r="E319" s="18"/>
      <c r="F319" s="18"/>
      <c r="G319" s="18"/>
      <c r="H319" s="70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39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4"/>
      <c r="J323" s="53"/>
      <c r="K323" s="54"/>
      <c r="L323" s="22"/>
      <c r="M323" s="23"/>
      <c r="N323" s="24"/>
      <c r="O323" s="3"/>
      <c r="P323" s="27"/>
      <c r="Q323" s="27">
        <f>SUM(L323:P323)</f>
        <v>0</v>
      </c>
      <c r="R323" s="23"/>
      <c r="S323" s="24"/>
      <c r="T323" s="22"/>
      <c r="U323" s="73"/>
      <c r="V323" s="27">
        <f>SUM(R323:U323)</f>
        <v>0</v>
      </c>
      <c r="W323" s="27">
        <f>+Q323+V323</f>
        <v>0</v>
      </c>
      <c r="X323" s="27"/>
      <c r="Y323" s="23"/>
      <c r="Z323" s="4"/>
    </row>
    <row r="324" spans="1:26" ht="23.25">
      <c r="A324" s="4"/>
      <c r="B324" s="51" t="s">
        <v>46</v>
      </c>
      <c r="C324" s="51"/>
      <c r="D324" s="51" t="s">
        <v>53</v>
      </c>
      <c r="E324" s="51"/>
      <c r="F324" s="51" t="s">
        <v>97</v>
      </c>
      <c r="G324" s="51" t="s">
        <v>57</v>
      </c>
      <c r="H324" s="51" t="s">
        <v>112</v>
      </c>
      <c r="I324" s="64"/>
      <c r="J324" s="55" t="s">
        <v>49</v>
      </c>
      <c r="K324" s="56"/>
      <c r="L324" s="74"/>
      <c r="M324" s="74">
        <v>3310.9</v>
      </c>
      <c r="N324" s="74">
        <v>434.1</v>
      </c>
      <c r="O324" s="74"/>
      <c r="P324" s="74"/>
      <c r="Q324" s="74">
        <f>SUM(L324:P324)</f>
        <v>3745</v>
      </c>
      <c r="R324" s="74"/>
      <c r="S324" s="74">
        <v>1000</v>
      </c>
      <c r="T324" s="74"/>
      <c r="U324" s="77"/>
      <c r="V324" s="23">
        <f>SUM(R324:U324)</f>
        <v>1000</v>
      </c>
      <c r="W324" s="23">
        <f>+Q324+V324</f>
        <v>4745</v>
      </c>
      <c r="X324" s="23">
        <f>Q324/W324*100</f>
        <v>78.92518440463647</v>
      </c>
      <c r="Y324" s="23">
        <f>V324/W324*100</f>
        <v>21.074815595363543</v>
      </c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4"/>
      <c r="J325" s="55" t="s">
        <v>50</v>
      </c>
      <c r="K325" s="56"/>
      <c r="L325" s="74"/>
      <c r="M325" s="74">
        <v>2845.7</v>
      </c>
      <c r="N325" s="74">
        <v>424.1</v>
      </c>
      <c r="O325" s="74"/>
      <c r="P325" s="74"/>
      <c r="Q325" s="74">
        <f>SUM(L325:P325)</f>
        <v>3269.7999999999997</v>
      </c>
      <c r="R325" s="74"/>
      <c r="S325" s="74">
        <v>808</v>
      </c>
      <c r="T325" s="74"/>
      <c r="U325" s="74"/>
      <c r="V325" s="23">
        <f>SUM(R325:U325)</f>
        <v>808</v>
      </c>
      <c r="W325" s="23">
        <f>+Q325+V325</f>
        <v>4077.7999999999997</v>
      </c>
      <c r="X325" s="23">
        <f>Q325/W325*100</f>
        <v>80.18539408504586</v>
      </c>
      <c r="Y325" s="23">
        <f>V325/W325*100</f>
        <v>19.814605914954143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4"/>
      <c r="J326" s="53" t="s">
        <v>51</v>
      </c>
      <c r="K326" s="54"/>
      <c r="L326" s="74"/>
      <c r="M326" s="74">
        <f>M325/M314*100</f>
        <v>90.22511097019657</v>
      </c>
      <c r="N326" s="74">
        <f>N325/N314*100</f>
        <v>73.12068965517243</v>
      </c>
      <c r="O326" s="74"/>
      <c r="P326" s="74"/>
      <c r="Q326" s="23">
        <f>Q325/Q314*100</f>
        <v>87.5682913765399</v>
      </c>
      <c r="R326" s="74"/>
      <c r="S326" s="74">
        <f>S325/S314*100</f>
        <v>80.80000000000001</v>
      </c>
      <c r="T326" s="74"/>
      <c r="U326" s="74"/>
      <c r="V326" s="23">
        <f>V325/V314*100</f>
        <v>80.80000000000001</v>
      </c>
      <c r="W326" s="23">
        <f>W325/W314*100</f>
        <v>86.13857203210816</v>
      </c>
      <c r="X326" s="23"/>
      <c r="Y326" s="23"/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4"/>
      <c r="J327" s="53" t="s">
        <v>52</v>
      </c>
      <c r="K327" s="54"/>
      <c r="L327" s="74"/>
      <c r="M327" s="23">
        <f aca="true" t="shared" si="64" ref="M327:W327">M325/M324*100</f>
        <v>85.94943972937871</v>
      </c>
      <c r="N327" s="74">
        <f t="shared" si="64"/>
        <v>97.69638332181525</v>
      </c>
      <c r="O327" s="74"/>
      <c r="P327" s="23"/>
      <c r="Q327" s="23">
        <f t="shared" si="64"/>
        <v>87.31108144192255</v>
      </c>
      <c r="R327" s="23"/>
      <c r="S327" s="74">
        <f t="shared" si="64"/>
        <v>80.80000000000001</v>
      </c>
      <c r="T327" s="74"/>
      <c r="U327" s="74"/>
      <c r="V327" s="23">
        <f t="shared" si="64"/>
        <v>80.80000000000001</v>
      </c>
      <c r="W327" s="23">
        <f t="shared" si="64"/>
        <v>85.93888303477344</v>
      </c>
      <c r="X327" s="23"/>
      <c r="Y327" s="23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4"/>
      <c r="J328" s="53"/>
      <c r="K328" s="54"/>
      <c r="L328" s="74"/>
      <c r="M328" s="23"/>
      <c r="N328" s="74"/>
      <c r="O328" s="74"/>
      <c r="P328" s="23"/>
      <c r="Q328" s="23"/>
      <c r="R328" s="23"/>
      <c r="S328" s="74"/>
      <c r="T328" s="74"/>
      <c r="U328" s="74"/>
      <c r="V328" s="23"/>
      <c r="W328" s="23"/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 t="s">
        <v>115</v>
      </c>
      <c r="I329" s="64"/>
      <c r="J329" s="53" t="s">
        <v>116</v>
      </c>
      <c r="K329" s="54"/>
      <c r="L329" s="74"/>
      <c r="M329" s="23"/>
      <c r="N329" s="74"/>
      <c r="O329" s="74"/>
      <c r="P329" s="23"/>
      <c r="Q329" s="23"/>
      <c r="R329" s="23"/>
      <c r="S329" s="74"/>
      <c r="T329" s="74"/>
      <c r="U329" s="74"/>
      <c r="V329" s="23"/>
      <c r="W329" s="23"/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4"/>
      <c r="J330" s="53" t="s">
        <v>48</v>
      </c>
      <c r="K330" s="54"/>
      <c r="L330" s="74"/>
      <c r="M330" s="23">
        <v>211</v>
      </c>
      <c r="N330" s="74">
        <v>19</v>
      </c>
      <c r="O330" s="74"/>
      <c r="P330" s="23"/>
      <c r="Q330" s="23">
        <f>SUM(L330:P330)</f>
        <v>230</v>
      </c>
      <c r="R330" s="23"/>
      <c r="S330" s="74"/>
      <c r="T330" s="74"/>
      <c r="U330" s="74"/>
      <c r="V330" s="23"/>
      <c r="W330" s="23">
        <f>+Q330+V330</f>
        <v>230</v>
      </c>
      <c r="X330" s="23">
        <f>Q330/W330*100</f>
        <v>100</v>
      </c>
      <c r="Y330" s="23">
        <f>V330/W330*100</f>
        <v>0</v>
      </c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4"/>
      <c r="J331" s="53" t="s">
        <v>49</v>
      </c>
      <c r="K331" s="54"/>
      <c r="L331" s="74"/>
      <c r="M331" s="23">
        <v>224</v>
      </c>
      <c r="N331" s="74">
        <v>31</v>
      </c>
      <c r="O331" s="74"/>
      <c r="P331" s="23"/>
      <c r="Q331" s="23">
        <f>SUM(L331:P331)</f>
        <v>255</v>
      </c>
      <c r="R331" s="23"/>
      <c r="S331" s="74"/>
      <c r="T331" s="74"/>
      <c r="U331" s="74"/>
      <c r="V331" s="23"/>
      <c r="W331" s="23">
        <f>+Q331+V331</f>
        <v>255</v>
      </c>
      <c r="X331" s="23">
        <f>Q331/W331*100</f>
        <v>100</v>
      </c>
      <c r="Y331" s="23">
        <f>V331/W331*100</f>
        <v>0</v>
      </c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4"/>
      <c r="J332" s="53" t="s">
        <v>50</v>
      </c>
      <c r="K332" s="54"/>
      <c r="L332" s="74"/>
      <c r="M332" s="23">
        <v>215.1</v>
      </c>
      <c r="N332" s="74">
        <v>14</v>
      </c>
      <c r="O332" s="74"/>
      <c r="P332" s="23"/>
      <c r="Q332" s="23">
        <f>SUM(L332:P332)</f>
        <v>229.1</v>
      </c>
      <c r="R332" s="23"/>
      <c r="S332" s="74"/>
      <c r="T332" s="74"/>
      <c r="U332" s="74"/>
      <c r="V332" s="23"/>
      <c r="W332" s="23">
        <f>+Q332+V332</f>
        <v>229.1</v>
      </c>
      <c r="X332" s="23">
        <f>Q332/W332*100</f>
        <v>100</v>
      </c>
      <c r="Y332" s="23">
        <f>V332/W332*100</f>
        <v>0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4"/>
      <c r="J333" s="53" t="s">
        <v>51</v>
      </c>
      <c r="K333" s="54"/>
      <c r="L333" s="74"/>
      <c r="M333" s="23">
        <f>M332/M330*100</f>
        <v>101.94312796208531</v>
      </c>
      <c r="N333" s="74">
        <f>N332/N330*100</f>
        <v>73.68421052631578</v>
      </c>
      <c r="O333" s="74"/>
      <c r="P333" s="23"/>
      <c r="Q333" s="23">
        <f>Q332/Q330*100</f>
        <v>99.6086956521739</v>
      </c>
      <c r="R333" s="23"/>
      <c r="S333" s="74"/>
      <c r="T333" s="74"/>
      <c r="U333" s="74"/>
      <c r="V333" s="23"/>
      <c r="W333" s="23">
        <f>W332/W330*100</f>
        <v>99.6086956521739</v>
      </c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4"/>
      <c r="J334" s="53" t="s">
        <v>52</v>
      </c>
      <c r="K334" s="54"/>
      <c r="L334" s="74"/>
      <c r="M334" s="23">
        <f>M332/M331*100</f>
        <v>96.02678571428571</v>
      </c>
      <c r="N334" s="74">
        <f>N332/N331*100</f>
        <v>45.16129032258064</v>
      </c>
      <c r="O334" s="74"/>
      <c r="P334" s="23"/>
      <c r="Q334" s="23">
        <f>Q332/Q331*100</f>
        <v>89.84313725490196</v>
      </c>
      <c r="R334" s="23"/>
      <c r="S334" s="74"/>
      <c r="T334" s="74"/>
      <c r="U334" s="74"/>
      <c r="V334" s="23"/>
      <c r="W334" s="23">
        <f>W332/W331*100</f>
        <v>89.84313725490196</v>
      </c>
      <c r="X334" s="23"/>
      <c r="Y334" s="23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4"/>
      <c r="J335" s="53"/>
      <c r="K335" s="54"/>
      <c r="L335" s="74"/>
      <c r="M335" s="23"/>
      <c r="N335" s="74"/>
      <c r="O335" s="74"/>
      <c r="P335" s="23"/>
      <c r="Q335" s="23"/>
      <c r="R335" s="23"/>
      <c r="S335" s="74"/>
      <c r="T335" s="74"/>
      <c r="U335" s="74"/>
      <c r="V335" s="23"/>
      <c r="W335" s="23"/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 t="s">
        <v>117</v>
      </c>
      <c r="I336" s="64"/>
      <c r="J336" s="53" t="s">
        <v>118</v>
      </c>
      <c r="K336" s="54"/>
      <c r="L336" s="74"/>
      <c r="M336" s="23"/>
      <c r="N336" s="74"/>
      <c r="O336" s="74"/>
      <c r="P336" s="23"/>
      <c r="Q336" s="23"/>
      <c r="R336" s="23"/>
      <c r="S336" s="74"/>
      <c r="T336" s="74"/>
      <c r="U336" s="74"/>
      <c r="V336" s="23"/>
      <c r="W336" s="23"/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4"/>
      <c r="J337" s="53" t="s">
        <v>48</v>
      </c>
      <c r="K337" s="54"/>
      <c r="L337" s="74"/>
      <c r="M337" s="23">
        <v>8242</v>
      </c>
      <c r="N337" s="74">
        <v>205.5</v>
      </c>
      <c r="O337" s="74"/>
      <c r="P337" s="23"/>
      <c r="Q337" s="23">
        <f>SUM(L337:P337)</f>
        <v>8447.5</v>
      </c>
      <c r="R337" s="23"/>
      <c r="S337" s="74">
        <v>6000</v>
      </c>
      <c r="T337" s="74"/>
      <c r="U337" s="74"/>
      <c r="V337" s="23">
        <f>SUM(R337:U337)</f>
        <v>6000</v>
      </c>
      <c r="W337" s="23">
        <f>+Q337+V337</f>
        <v>14447.5</v>
      </c>
      <c r="X337" s="23">
        <f>Q337/W337*100</f>
        <v>58.4703235853954</v>
      </c>
      <c r="Y337" s="23">
        <f>V337/W337*100</f>
        <v>41.5296764146046</v>
      </c>
      <c r="Z337" s="4"/>
    </row>
    <row r="338" spans="1:26" ht="23.25">
      <c r="A338" s="4"/>
      <c r="B338" s="57"/>
      <c r="C338" s="58"/>
      <c r="D338" s="58"/>
      <c r="E338" s="58"/>
      <c r="F338" s="58"/>
      <c r="G338" s="58"/>
      <c r="H338" s="58"/>
      <c r="I338" s="53"/>
      <c r="J338" s="53" t="s">
        <v>49</v>
      </c>
      <c r="K338" s="54"/>
      <c r="L338" s="21"/>
      <c r="M338" s="21">
        <v>12203.3</v>
      </c>
      <c r="N338" s="21">
        <v>471.7</v>
      </c>
      <c r="O338" s="21"/>
      <c r="P338" s="21"/>
      <c r="Q338" s="21">
        <f>SUM(L338:P338)</f>
        <v>12675</v>
      </c>
      <c r="R338" s="21"/>
      <c r="S338" s="21">
        <v>14553</v>
      </c>
      <c r="T338" s="21"/>
      <c r="U338" s="21"/>
      <c r="V338" s="21">
        <f>SUM(R338:U338)</f>
        <v>14553</v>
      </c>
      <c r="W338" s="21">
        <f>+Q338+V338</f>
        <v>27228</v>
      </c>
      <c r="X338" s="21">
        <f>Q338/W338*100</f>
        <v>46.55134420449537</v>
      </c>
      <c r="Y338" s="21">
        <f>V338/W338*100</f>
        <v>53.44865579550463</v>
      </c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4"/>
      <c r="J339" s="53" t="s">
        <v>50</v>
      </c>
      <c r="K339" s="54"/>
      <c r="L339" s="74"/>
      <c r="M339" s="23">
        <v>12203.2</v>
      </c>
      <c r="N339" s="74">
        <v>423.7</v>
      </c>
      <c r="O339" s="74"/>
      <c r="P339" s="23"/>
      <c r="Q339" s="23">
        <f>SUM(L339:P339)</f>
        <v>12626.900000000001</v>
      </c>
      <c r="R339" s="23"/>
      <c r="S339" s="74">
        <v>14553</v>
      </c>
      <c r="T339" s="74"/>
      <c r="U339" s="74"/>
      <c r="V339" s="23">
        <f>SUM(R339:U339)</f>
        <v>14553</v>
      </c>
      <c r="W339" s="23">
        <f>+Q339+V339</f>
        <v>27179.9</v>
      </c>
      <c r="X339" s="23">
        <f>Q339/W339*100</f>
        <v>46.45675664737545</v>
      </c>
      <c r="Y339" s="23">
        <f>V339/W339*100</f>
        <v>53.54324335262455</v>
      </c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4"/>
      <c r="J340" s="53" t="s">
        <v>51</v>
      </c>
      <c r="K340" s="54"/>
      <c r="L340" s="74"/>
      <c r="M340" s="23">
        <f aca="true" t="shared" si="65" ref="M340:W340">M339/M337*100</f>
        <v>148.06115020626063</v>
      </c>
      <c r="N340" s="74">
        <f t="shared" si="65"/>
        <v>206.1800486618005</v>
      </c>
      <c r="O340" s="74"/>
      <c r="P340" s="23"/>
      <c r="Q340" s="23">
        <f t="shared" si="65"/>
        <v>149.47499260136138</v>
      </c>
      <c r="R340" s="23"/>
      <c r="S340" s="74">
        <f t="shared" si="65"/>
        <v>242.55</v>
      </c>
      <c r="T340" s="74"/>
      <c r="U340" s="74"/>
      <c r="V340" s="23">
        <f t="shared" si="65"/>
        <v>242.55</v>
      </c>
      <c r="W340" s="23">
        <f t="shared" si="65"/>
        <v>188.12874199688528</v>
      </c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4"/>
      <c r="J341" s="53" t="s">
        <v>52</v>
      </c>
      <c r="K341" s="54"/>
      <c r="L341" s="74"/>
      <c r="M341" s="23">
        <f aca="true" t="shared" si="66" ref="M341:W341">M339/M338*100</f>
        <v>99.9991805495235</v>
      </c>
      <c r="N341" s="74">
        <f t="shared" si="66"/>
        <v>89.82404070383718</v>
      </c>
      <c r="O341" s="74"/>
      <c r="P341" s="23"/>
      <c r="Q341" s="23">
        <f t="shared" si="66"/>
        <v>99.62051282051283</v>
      </c>
      <c r="R341" s="23"/>
      <c r="S341" s="74">
        <f t="shared" si="66"/>
        <v>100</v>
      </c>
      <c r="T341" s="74"/>
      <c r="U341" s="74"/>
      <c r="V341" s="23">
        <f t="shared" si="66"/>
        <v>100</v>
      </c>
      <c r="W341" s="23">
        <f t="shared" si="66"/>
        <v>99.823343616865</v>
      </c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4"/>
      <c r="J342" s="53"/>
      <c r="K342" s="54"/>
      <c r="L342" s="74"/>
      <c r="M342" s="23"/>
      <c r="N342" s="74"/>
      <c r="O342" s="74"/>
      <c r="P342" s="23"/>
      <c r="Q342" s="23"/>
      <c r="R342" s="23"/>
      <c r="S342" s="74"/>
      <c r="T342" s="74"/>
      <c r="U342" s="74"/>
      <c r="V342" s="23"/>
      <c r="W342" s="23"/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 t="s">
        <v>119</v>
      </c>
      <c r="G343" s="51"/>
      <c r="H343" s="51"/>
      <c r="I343" s="64"/>
      <c r="J343" s="53" t="s">
        <v>120</v>
      </c>
      <c r="K343" s="54"/>
      <c r="L343" s="74"/>
      <c r="M343" s="23"/>
      <c r="N343" s="74"/>
      <c r="O343" s="74"/>
      <c r="P343" s="23"/>
      <c r="Q343" s="23"/>
      <c r="R343" s="23"/>
      <c r="S343" s="74"/>
      <c r="T343" s="74"/>
      <c r="U343" s="74"/>
      <c r="V343" s="23"/>
      <c r="W343" s="23"/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4"/>
      <c r="J344" s="53" t="s">
        <v>121</v>
      </c>
      <c r="K344" s="54"/>
      <c r="L344" s="74"/>
      <c r="M344" s="23"/>
      <c r="N344" s="74"/>
      <c r="O344" s="74"/>
      <c r="P344" s="23"/>
      <c r="Q344" s="23"/>
      <c r="R344" s="23"/>
      <c r="S344" s="74"/>
      <c r="T344" s="74"/>
      <c r="U344" s="74"/>
      <c r="V344" s="23"/>
      <c r="W344" s="23"/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4"/>
      <c r="J345" s="53" t="s">
        <v>48</v>
      </c>
      <c r="K345" s="54"/>
      <c r="L345" s="74">
        <f>+L352</f>
        <v>102045.2</v>
      </c>
      <c r="M345" s="23">
        <f aca="true" t="shared" si="67" ref="M345:W345">+M352</f>
        <v>70360.3</v>
      </c>
      <c r="N345" s="74">
        <f t="shared" si="67"/>
        <v>4309.7</v>
      </c>
      <c r="O345" s="74">
        <f t="shared" si="67"/>
        <v>575</v>
      </c>
      <c r="P345" s="23"/>
      <c r="Q345" s="23">
        <f t="shared" si="67"/>
        <v>177290.2</v>
      </c>
      <c r="R345" s="23"/>
      <c r="S345" s="74">
        <f t="shared" si="67"/>
        <v>400</v>
      </c>
      <c r="T345" s="74">
        <f t="shared" si="67"/>
        <v>0</v>
      </c>
      <c r="U345" s="74"/>
      <c r="V345" s="23">
        <f t="shared" si="67"/>
        <v>400</v>
      </c>
      <c r="W345" s="23">
        <f t="shared" si="67"/>
        <v>177690.2</v>
      </c>
      <c r="X345" s="23">
        <f>Q345/W345*100</f>
        <v>99.77488910474523</v>
      </c>
      <c r="Y345" s="23">
        <f>V345/W345*100</f>
        <v>0.22511089525477485</v>
      </c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4"/>
      <c r="J346" s="53" t="s">
        <v>49</v>
      </c>
      <c r="K346" s="54"/>
      <c r="L346" s="74">
        <f aca="true" t="shared" si="68" ref="L346:W347">+L353</f>
        <v>106313.4</v>
      </c>
      <c r="M346" s="23">
        <f t="shared" si="68"/>
        <v>72114.6</v>
      </c>
      <c r="N346" s="74">
        <f t="shared" si="68"/>
        <v>5361.599999999999</v>
      </c>
      <c r="O346" s="74">
        <f t="shared" si="68"/>
        <v>466</v>
      </c>
      <c r="P346" s="23"/>
      <c r="Q346" s="23">
        <f t="shared" si="68"/>
        <v>184255.59999999998</v>
      </c>
      <c r="R346" s="23"/>
      <c r="S346" s="74">
        <f t="shared" si="68"/>
        <v>400</v>
      </c>
      <c r="T346" s="74">
        <f t="shared" si="68"/>
        <v>0</v>
      </c>
      <c r="U346" s="74"/>
      <c r="V346" s="23">
        <f t="shared" si="68"/>
        <v>400</v>
      </c>
      <c r="W346" s="23">
        <f t="shared" si="68"/>
        <v>184655.59999999998</v>
      </c>
      <c r="X346" s="23">
        <f>Q346/W346*100</f>
        <v>99.78338052027667</v>
      </c>
      <c r="Y346" s="23">
        <f>V346/W346*100</f>
        <v>0.21661947972333365</v>
      </c>
      <c r="Z346" s="4"/>
    </row>
    <row r="347" spans="1:26" ht="23.25">
      <c r="A347" s="4"/>
      <c r="B347" s="57"/>
      <c r="C347" s="58"/>
      <c r="D347" s="58"/>
      <c r="E347" s="58"/>
      <c r="F347" s="58"/>
      <c r="G347" s="58"/>
      <c r="H347" s="58"/>
      <c r="I347" s="53"/>
      <c r="J347" s="53" t="s">
        <v>50</v>
      </c>
      <c r="K347" s="54"/>
      <c r="L347" s="21">
        <f t="shared" si="68"/>
        <v>106313.4</v>
      </c>
      <c r="M347" s="21">
        <f t="shared" si="68"/>
        <v>72114.6</v>
      </c>
      <c r="N347" s="21">
        <f t="shared" si="68"/>
        <v>5361.599999999999</v>
      </c>
      <c r="O347" s="21">
        <f t="shared" si="68"/>
        <v>466</v>
      </c>
      <c r="P347" s="21"/>
      <c r="Q347" s="21">
        <f t="shared" si="68"/>
        <v>184255.59999999998</v>
      </c>
      <c r="R347" s="21"/>
      <c r="S347" s="21">
        <f t="shared" si="68"/>
        <v>400</v>
      </c>
      <c r="T347" s="21">
        <f t="shared" si="68"/>
        <v>0</v>
      </c>
      <c r="U347" s="21"/>
      <c r="V347" s="21">
        <f t="shared" si="68"/>
        <v>400</v>
      </c>
      <c r="W347" s="21">
        <f t="shared" si="68"/>
        <v>184655.59999999998</v>
      </c>
      <c r="X347" s="21">
        <f>Q347/W347*100</f>
        <v>99.78338052027667</v>
      </c>
      <c r="Y347" s="21">
        <f>V347/W347*100</f>
        <v>0.21661947972333365</v>
      </c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4"/>
      <c r="J348" s="53" t="s">
        <v>51</v>
      </c>
      <c r="K348" s="54"/>
      <c r="L348" s="74">
        <f aca="true" t="shared" si="69" ref="L348:W348">L347/L345*100</f>
        <v>104.18265631308479</v>
      </c>
      <c r="M348" s="23">
        <f t="shared" si="69"/>
        <v>102.4933094372821</v>
      </c>
      <c r="N348" s="74">
        <f t="shared" si="69"/>
        <v>124.40773139661691</v>
      </c>
      <c r="O348" s="74">
        <f t="shared" si="69"/>
        <v>81.04347826086956</v>
      </c>
      <c r="P348" s="23"/>
      <c r="Q348" s="23">
        <f t="shared" si="69"/>
        <v>103.92881276009614</v>
      </c>
      <c r="R348" s="23"/>
      <c r="S348" s="74">
        <f t="shared" si="69"/>
        <v>100</v>
      </c>
      <c r="T348" s="74"/>
      <c r="U348" s="74"/>
      <c r="V348" s="23">
        <f t="shared" si="69"/>
        <v>100</v>
      </c>
      <c r="W348" s="23">
        <f t="shared" si="69"/>
        <v>103.91996857451899</v>
      </c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4"/>
      <c r="J349" s="53" t="s">
        <v>52</v>
      </c>
      <c r="K349" s="54"/>
      <c r="L349" s="74">
        <f>L347/L346*100</f>
        <v>100</v>
      </c>
      <c r="M349" s="23">
        <f aca="true" t="shared" si="70" ref="M349:W349">M347/M346*100</f>
        <v>100</v>
      </c>
      <c r="N349" s="74">
        <f t="shared" si="70"/>
        <v>100</v>
      </c>
      <c r="O349" s="74">
        <f t="shared" si="70"/>
        <v>100</v>
      </c>
      <c r="P349" s="23"/>
      <c r="Q349" s="23">
        <f t="shared" si="70"/>
        <v>100</v>
      </c>
      <c r="R349" s="23"/>
      <c r="S349" s="74">
        <f t="shared" si="70"/>
        <v>100</v>
      </c>
      <c r="T349" s="74"/>
      <c r="U349" s="74"/>
      <c r="V349" s="23">
        <f t="shared" si="70"/>
        <v>100</v>
      </c>
      <c r="W349" s="23">
        <f t="shared" si="70"/>
        <v>100</v>
      </c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4"/>
      <c r="J350" s="53"/>
      <c r="K350" s="54"/>
      <c r="L350" s="74"/>
      <c r="M350" s="23"/>
      <c r="N350" s="74"/>
      <c r="O350" s="74"/>
      <c r="P350" s="23"/>
      <c r="Q350" s="23"/>
      <c r="R350" s="23"/>
      <c r="S350" s="74"/>
      <c r="T350" s="74"/>
      <c r="U350" s="74"/>
      <c r="V350" s="23"/>
      <c r="W350" s="23"/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 t="s">
        <v>57</v>
      </c>
      <c r="H351" s="51"/>
      <c r="I351" s="64"/>
      <c r="J351" s="53" t="s">
        <v>58</v>
      </c>
      <c r="K351" s="54"/>
      <c r="L351" s="74"/>
      <c r="M351" s="23"/>
      <c r="N351" s="74"/>
      <c r="O351" s="74"/>
      <c r="P351" s="23"/>
      <c r="Q351" s="23"/>
      <c r="R351" s="23"/>
      <c r="S351" s="74"/>
      <c r="T351" s="74"/>
      <c r="U351" s="74"/>
      <c r="V351" s="23"/>
      <c r="W351" s="23"/>
      <c r="X351" s="23"/>
      <c r="Y351" s="23"/>
      <c r="Z351" s="4"/>
    </row>
    <row r="352" spans="1:26" ht="23.25">
      <c r="A352" s="4"/>
      <c r="B352" s="57"/>
      <c r="C352" s="57"/>
      <c r="D352" s="57"/>
      <c r="E352" s="57"/>
      <c r="F352" s="57"/>
      <c r="G352" s="57"/>
      <c r="H352" s="57"/>
      <c r="I352" s="64"/>
      <c r="J352" s="53" t="s">
        <v>48</v>
      </c>
      <c r="K352" s="54"/>
      <c r="L352" s="74">
        <f>SUM(L390)</f>
        <v>102045.2</v>
      </c>
      <c r="M352" s="23">
        <f>SUM(M359,M376,M383,M390,M398,M415,M422)</f>
        <v>70360.3</v>
      </c>
      <c r="N352" s="74">
        <f>SUM(N359,N376,N383,N390,N398,N415,N422)</f>
        <v>4309.7</v>
      </c>
      <c r="O352" s="74">
        <f>SUM(O359,O376,O383,O390,O398,O415,O422)</f>
        <v>575</v>
      </c>
      <c r="P352" s="23"/>
      <c r="Q352" s="23">
        <f>SUM(Q359,Q376,Q383,Q390,Q398,Q415,Q422)</f>
        <v>177290.2</v>
      </c>
      <c r="R352" s="23"/>
      <c r="S352" s="74">
        <f>SUM(S359,S376,S383,S390,S398,S415,S422)</f>
        <v>400</v>
      </c>
      <c r="T352" s="74">
        <f>SUM(T359,T376,T383,T390,T398,T415,T422)</f>
        <v>0</v>
      </c>
      <c r="U352" s="74"/>
      <c r="V352" s="23">
        <f>SUM(V359,V376,V383,V390,V398,V415,V422)</f>
        <v>400</v>
      </c>
      <c r="W352" s="23">
        <f>SUM(W359,W376,W383,W390,W398,W415,W422)</f>
        <v>177690.2</v>
      </c>
      <c r="X352" s="23">
        <f>Q352/W352*100</f>
        <v>99.77488910474523</v>
      </c>
      <c r="Y352" s="23">
        <f>V352/W352*100</f>
        <v>0.22511089525477485</v>
      </c>
      <c r="Z352" s="4"/>
    </row>
    <row r="353" spans="1:26" ht="23.25">
      <c r="A353" s="4"/>
      <c r="B353" s="57"/>
      <c r="C353" s="58"/>
      <c r="D353" s="58"/>
      <c r="E353" s="58"/>
      <c r="F353" s="58"/>
      <c r="G353" s="58"/>
      <c r="H353" s="58"/>
      <c r="I353" s="53"/>
      <c r="J353" s="53" t="s">
        <v>49</v>
      </c>
      <c r="K353" s="54"/>
      <c r="L353" s="21">
        <f>SUM(L391)</f>
        <v>106313.4</v>
      </c>
      <c r="M353" s="21">
        <f aca="true" t="shared" si="71" ref="M353:O354">SUM(M369,M377,M384,M391,M399,M416,M423)</f>
        <v>72114.6</v>
      </c>
      <c r="N353" s="21">
        <f t="shared" si="71"/>
        <v>5361.599999999999</v>
      </c>
      <c r="O353" s="21">
        <f t="shared" si="71"/>
        <v>466</v>
      </c>
      <c r="P353" s="21"/>
      <c r="Q353" s="21">
        <f>SUM(Q369,Q377,Q384,Q391,Q399,Q416,Q423)</f>
        <v>184255.59999999998</v>
      </c>
      <c r="R353" s="21"/>
      <c r="S353" s="21">
        <f>SUM(S360,S377,S384,S391,S399,S416,S423)</f>
        <v>400</v>
      </c>
      <c r="T353" s="21">
        <f>SUM(T360,T377,T384,T391,T399,T416,T423)</f>
        <v>0</v>
      </c>
      <c r="U353" s="21"/>
      <c r="V353" s="21">
        <f>SUM(V369,V377,V384,V391,V399,V416,V423)</f>
        <v>400</v>
      </c>
      <c r="W353" s="21">
        <f>SUM(W369,W377,W384,W391,W399,W416,W423)</f>
        <v>184655.59999999998</v>
      </c>
      <c r="X353" s="21">
        <f>Q353/W353*100</f>
        <v>99.78338052027667</v>
      </c>
      <c r="Y353" s="21">
        <f>V353/W353*100</f>
        <v>0.21661947972333365</v>
      </c>
      <c r="Z353" s="4"/>
    </row>
    <row r="354" spans="1:26" ht="23.25">
      <c r="A354" s="4"/>
      <c r="B354" s="57"/>
      <c r="C354" s="57"/>
      <c r="D354" s="57"/>
      <c r="E354" s="57"/>
      <c r="F354" s="57"/>
      <c r="G354" s="57"/>
      <c r="H354" s="57"/>
      <c r="I354" s="64"/>
      <c r="J354" s="53" t="s">
        <v>50</v>
      </c>
      <c r="K354" s="54"/>
      <c r="L354" s="74">
        <f>SUM(L392)</f>
        <v>106313.4</v>
      </c>
      <c r="M354" s="23">
        <f t="shared" si="71"/>
        <v>72114.6</v>
      </c>
      <c r="N354" s="74">
        <f t="shared" si="71"/>
        <v>5361.599999999999</v>
      </c>
      <c r="O354" s="74">
        <f t="shared" si="71"/>
        <v>466</v>
      </c>
      <c r="P354" s="23"/>
      <c r="Q354" s="23">
        <f>SUM(Q370,Q378,Q385,Q392,Q400,Q417,Q424)</f>
        <v>184255.59999999998</v>
      </c>
      <c r="R354" s="23"/>
      <c r="S354" s="74">
        <f>SUM(S370,S378,S385,S392,S400,S417,S424)</f>
        <v>400</v>
      </c>
      <c r="T354" s="74">
        <f>SUM(T370,T378,T385,T392,T400,T417,T424)</f>
        <v>0</v>
      </c>
      <c r="U354" s="74"/>
      <c r="V354" s="23">
        <f>SUM(V370,V378,V385,V392,V400,V417,V424)</f>
        <v>400</v>
      </c>
      <c r="W354" s="23">
        <f>SUM(W370,W378,W385,W392,W400,W417,W424)</f>
        <v>184655.59999999998</v>
      </c>
      <c r="X354" s="23">
        <f>Q354/W354*100</f>
        <v>99.78338052027667</v>
      </c>
      <c r="Y354" s="23">
        <f>V354/W354*100</f>
        <v>0.21661947972333365</v>
      </c>
      <c r="Z354" s="4"/>
    </row>
    <row r="355" spans="1:26" ht="23.25">
      <c r="A355" s="4"/>
      <c r="B355" s="57"/>
      <c r="C355" s="57"/>
      <c r="D355" s="57"/>
      <c r="E355" s="57"/>
      <c r="F355" s="57"/>
      <c r="G355" s="57"/>
      <c r="H355" s="57"/>
      <c r="I355" s="64"/>
      <c r="J355" s="53" t="s">
        <v>51</v>
      </c>
      <c r="K355" s="54"/>
      <c r="L355" s="74">
        <f aca="true" t="shared" si="72" ref="L355:W355">L354/L352*100</f>
        <v>104.18265631308479</v>
      </c>
      <c r="M355" s="23">
        <f t="shared" si="72"/>
        <v>102.4933094372821</v>
      </c>
      <c r="N355" s="74">
        <f t="shared" si="72"/>
        <v>124.40773139661691</v>
      </c>
      <c r="O355" s="74">
        <f t="shared" si="72"/>
        <v>81.04347826086956</v>
      </c>
      <c r="P355" s="23"/>
      <c r="Q355" s="23">
        <f t="shared" si="72"/>
        <v>103.92881276009614</v>
      </c>
      <c r="R355" s="23"/>
      <c r="S355" s="74">
        <f t="shared" si="72"/>
        <v>100</v>
      </c>
      <c r="T355" s="74"/>
      <c r="U355" s="74"/>
      <c r="V355" s="23">
        <f t="shared" si="72"/>
        <v>100</v>
      </c>
      <c r="W355" s="23">
        <f t="shared" si="72"/>
        <v>103.91996857451899</v>
      </c>
      <c r="X355" s="23"/>
      <c r="Y355" s="23"/>
      <c r="Z355" s="4"/>
    </row>
    <row r="356" spans="1:26" ht="23.25">
      <c r="A356" s="4"/>
      <c r="B356" s="57"/>
      <c r="C356" s="57"/>
      <c r="D356" s="57"/>
      <c r="E356" s="57"/>
      <c r="F356" s="57"/>
      <c r="G356" s="57"/>
      <c r="H356" s="57"/>
      <c r="I356" s="64"/>
      <c r="J356" s="53" t="s">
        <v>52</v>
      </c>
      <c r="K356" s="54"/>
      <c r="L356" s="74">
        <f>L354/L353*100</f>
        <v>100</v>
      </c>
      <c r="M356" s="23">
        <f aca="true" t="shared" si="73" ref="M356:W356">M354/M353*100</f>
        <v>100</v>
      </c>
      <c r="N356" s="74">
        <f t="shared" si="73"/>
        <v>100</v>
      </c>
      <c r="O356" s="74">
        <f t="shared" si="73"/>
        <v>100</v>
      </c>
      <c r="P356" s="23"/>
      <c r="Q356" s="23">
        <f t="shared" si="73"/>
        <v>100</v>
      </c>
      <c r="R356" s="23"/>
      <c r="S356" s="74">
        <f t="shared" si="73"/>
        <v>100</v>
      </c>
      <c r="T356" s="74"/>
      <c r="U356" s="74"/>
      <c r="V356" s="23">
        <f t="shared" si="73"/>
        <v>100</v>
      </c>
      <c r="W356" s="23">
        <f t="shared" si="73"/>
        <v>100</v>
      </c>
      <c r="X356" s="23"/>
      <c r="Y356" s="23"/>
      <c r="Z356" s="4"/>
    </row>
    <row r="357" spans="1:26" ht="23.25">
      <c r="A357" s="4"/>
      <c r="B357" s="57"/>
      <c r="C357" s="57"/>
      <c r="D357" s="57"/>
      <c r="E357" s="57"/>
      <c r="F357" s="57"/>
      <c r="G357" s="57"/>
      <c r="H357" s="57"/>
      <c r="I357" s="64"/>
      <c r="J357" s="53"/>
      <c r="K357" s="54"/>
      <c r="L357" s="74"/>
      <c r="M357" s="23"/>
      <c r="N357" s="74"/>
      <c r="O357" s="74"/>
      <c r="P357" s="23"/>
      <c r="Q357" s="23"/>
      <c r="R357" s="23"/>
      <c r="S357" s="74"/>
      <c r="T357" s="74"/>
      <c r="U357" s="74"/>
      <c r="V357" s="23"/>
      <c r="W357" s="23"/>
      <c r="X357" s="23"/>
      <c r="Y357" s="23"/>
      <c r="Z357" s="4"/>
    </row>
    <row r="358" spans="1:26" ht="23.25">
      <c r="A358" s="4"/>
      <c r="B358" s="57"/>
      <c r="C358" s="57"/>
      <c r="D358" s="57"/>
      <c r="E358" s="57"/>
      <c r="F358" s="57"/>
      <c r="G358" s="57"/>
      <c r="H358" s="57" t="s">
        <v>122</v>
      </c>
      <c r="I358" s="64"/>
      <c r="J358" s="53" t="s">
        <v>123</v>
      </c>
      <c r="K358" s="54"/>
      <c r="L358" s="74"/>
      <c r="M358" s="23"/>
      <c r="N358" s="74"/>
      <c r="O358" s="74"/>
      <c r="P358" s="23"/>
      <c r="Q358" s="23"/>
      <c r="R358" s="23"/>
      <c r="S358" s="74"/>
      <c r="T358" s="74"/>
      <c r="U358" s="74"/>
      <c r="V358" s="23"/>
      <c r="W358" s="23"/>
      <c r="X358" s="23"/>
      <c r="Y358" s="23"/>
      <c r="Z358" s="4"/>
    </row>
    <row r="359" spans="1:26" ht="23.25">
      <c r="A359" s="4"/>
      <c r="B359" s="57"/>
      <c r="C359" s="57"/>
      <c r="D359" s="57"/>
      <c r="E359" s="57"/>
      <c r="F359" s="57"/>
      <c r="G359" s="57"/>
      <c r="H359" s="57"/>
      <c r="I359" s="64"/>
      <c r="J359" s="53" t="s">
        <v>48</v>
      </c>
      <c r="K359" s="54"/>
      <c r="L359" s="74"/>
      <c r="M359" s="23">
        <v>100</v>
      </c>
      <c r="N359" s="74">
        <v>800</v>
      </c>
      <c r="O359" s="74"/>
      <c r="P359" s="23"/>
      <c r="Q359" s="23">
        <f>SUM(L359:P359)</f>
        <v>900</v>
      </c>
      <c r="R359" s="23"/>
      <c r="S359" s="74"/>
      <c r="T359" s="74"/>
      <c r="U359" s="74"/>
      <c r="V359" s="23"/>
      <c r="W359" s="23">
        <f>Q359+V359</f>
        <v>900</v>
      </c>
      <c r="X359" s="23">
        <f>Q359/W359*100</f>
        <v>100</v>
      </c>
      <c r="Y359" s="23">
        <f>V359/W359*100</f>
        <v>0</v>
      </c>
      <c r="Z359" s="4"/>
    </row>
    <row r="360" spans="1:26" ht="23.25">
      <c r="A360" s="4"/>
      <c r="B360" s="65"/>
      <c r="C360" s="65"/>
      <c r="D360" s="65"/>
      <c r="E360" s="65"/>
      <c r="F360" s="65"/>
      <c r="G360" s="65"/>
      <c r="H360" s="65"/>
      <c r="I360" s="66"/>
      <c r="J360" s="62"/>
      <c r="K360" s="63"/>
      <c r="L360" s="75"/>
      <c r="M360" s="76"/>
      <c r="N360" s="75"/>
      <c r="O360" s="75"/>
      <c r="P360" s="76"/>
      <c r="Q360" s="76"/>
      <c r="R360" s="76"/>
      <c r="S360" s="75"/>
      <c r="T360" s="75"/>
      <c r="U360" s="75"/>
      <c r="V360" s="76"/>
      <c r="W360" s="76"/>
      <c r="X360" s="76"/>
      <c r="Y360" s="76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169</v>
      </c>
      <c r="Z362" s="4"/>
    </row>
    <row r="363" spans="1:26" ht="23.25">
      <c r="A363" s="4"/>
      <c r="B363" s="67" t="s">
        <v>40</v>
      </c>
      <c r="C363" s="68"/>
      <c r="D363" s="68"/>
      <c r="E363" s="68"/>
      <c r="F363" s="68"/>
      <c r="G363" s="68"/>
      <c r="H363" s="69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42</v>
      </c>
      <c r="X363" s="13"/>
      <c r="Y363" s="16"/>
      <c r="Z363" s="4"/>
    </row>
    <row r="364" spans="1:26" ht="23.25">
      <c r="A364" s="4"/>
      <c r="B364" s="17" t="s">
        <v>41</v>
      </c>
      <c r="C364" s="18"/>
      <c r="D364" s="18"/>
      <c r="E364" s="18"/>
      <c r="F364" s="18"/>
      <c r="G364" s="18"/>
      <c r="H364" s="70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39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4"/>
      <c r="J368" s="53"/>
      <c r="K368" s="54"/>
      <c r="L368" s="22"/>
      <c r="M368" s="23"/>
      <c r="N368" s="24"/>
      <c r="O368" s="3"/>
      <c r="P368" s="27"/>
      <c r="Q368" s="27">
        <f>SUM(L368:P368)</f>
        <v>0</v>
      </c>
      <c r="R368" s="23"/>
      <c r="S368" s="24"/>
      <c r="T368" s="22"/>
      <c r="U368" s="73"/>
      <c r="V368" s="27"/>
      <c r="W368" s="27">
        <f>+Q368+V368</f>
        <v>0</v>
      </c>
      <c r="X368" s="27"/>
      <c r="Y368" s="23"/>
      <c r="Z368" s="4"/>
    </row>
    <row r="369" spans="1:26" ht="23.25">
      <c r="A369" s="4"/>
      <c r="B369" s="51" t="s">
        <v>46</v>
      </c>
      <c r="C369" s="51"/>
      <c r="D369" s="51" t="s">
        <v>53</v>
      </c>
      <c r="E369" s="51"/>
      <c r="F369" s="51" t="s">
        <v>119</v>
      </c>
      <c r="G369" s="51" t="s">
        <v>57</v>
      </c>
      <c r="H369" s="51" t="s">
        <v>122</v>
      </c>
      <c r="I369" s="64"/>
      <c r="J369" s="55" t="s">
        <v>49</v>
      </c>
      <c r="K369" s="56"/>
      <c r="L369" s="74"/>
      <c r="M369" s="74">
        <v>201.6</v>
      </c>
      <c r="N369" s="74">
        <v>692.1</v>
      </c>
      <c r="O369" s="74"/>
      <c r="P369" s="74"/>
      <c r="Q369" s="74">
        <f>SUM(L369:P369)</f>
        <v>893.7</v>
      </c>
      <c r="R369" s="74"/>
      <c r="S369" s="74"/>
      <c r="T369" s="74"/>
      <c r="U369" s="77"/>
      <c r="V369" s="23"/>
      <c r="W369" s="23">
        <f>Q369+V369</f>
        <v>893.7</v>
      </c>
      <c r="X369" s="23">
        <f>Q369/W369*100</f>
        <v>100</v>
      </c>
      <c r="Y369" s="23">
        <f>V369/W369*100</f>
        <v>0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4"/>
      <c r="J370" s="55" t="s">
        <v>50</v>
      </c>
      <c r="K370" s="56"/>
      <c r="L370" s="74"/>
      <c r="M370" s="74">
        <v>201.6</v>
      </c>
      <c r="N370" s="74">
        <v>692.1</v>
      </c>
      <c r="O370" s="74"/>
      <c r="P370" s="74"/>
      <c r="Q370" s="74">
        <f>SUM(L370:P370)</f>
        <v>893.7</v>
      </c>
      <c r="R370" s="74"/>
      <c r="S370" s="74"/>
      <c r="T370" s="74"/>
      <c r="U370" s="74"/>
      <c r="V370" s="23"/>
      <c r="W370" s="23">
        <f>Q370+V370</f>
        <v>893.7</v>
      </c>
      <c r="X370" s="23">
        <f>Q370/W370*100</f>
        <v>100</v>
      </c>
      <c r="Y370" s="23">
        <f>V370/W370*100</f>
        <v>0</v>
      </c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4"/>
      <c r="J371" s="53" t="s">
        <v>51</v>
      </c>
      <c r="K371" s="54"/>
      <c r="L371" s="74"/>
      <c r="M371" s="74">
        <f>M370/M359*100</f>
        <v>201.6</v>
      </c>
      <c r="N371" s="74">
        <f>N370/N359*100</f>
        <v>86.5125</v>
      </c>
      <c r="O371" s="74"/>
      <c r="P371" s="74"/>
      <c r="Q371" s="23">
        <f>Q370/Q359*100</f>
        <v>99.30000000000001</v>
      </c>
      <c r="R371" s="74"/>
      <c r="S371" s="74"/>
      <c r="T371" s="74"/>
      <c r="U371" s="74"/>
      <c r="V371" s="23"/>
      <c r="W371" s="23">
        <f>W370/W359*100</f>
        <v>99.30000000000001</v>
      </c>
      <c r="X371" s="23"/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4"/>
      <c r="J372" s="53" t="s">
        <v>52</v>
      </c>
      <c r="K372" s="54"/>
      <c r="L372" s="74"/>
      <c r="M372" s="23">
        <f>M370/M369*100</f>
        <v>100</v>
      </c>
      <c r="N372" s="74">
        <f>N370/N369*100</f>
        <v>100</v>
      </c>
      <c r="O372" s="74"/>
      <c r="P372" s="23"/>
      <c r="Q372" s="23">
        <f>Q370/Q369*100</f>
        <v>100</v>
      </c>
      <c r="R372" s="23"/>
      <c r="S372" s="74"/>
      <c r="T372" s="74"/>
      <c r="U372" s="74"/>
      <c r="V372" s="23"/>
      <c r="W372" s="23">
        <f>W370/W369*100</f>
        <v>100</v>
      </c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4"/>
      <c r="J373" s="53"/>
      <c r="K373" s="54"/>
      <c r="L373" s="74"/>
      <c r="M373" s="23"/>
      <c r="N373" s="74"/>
      <c r="O373" s="74"/>
      <c r="P373" s="23"/>
      <c r="Q373" s="23"/>
      <c r="R373" s="23"/>
      <c r="S373" s="74"/>
      <c r="T373" s="74"/>
      <c r="U373" s="74"/>
      <c r="V373" s="23"/>
      <c r="W373" s="23"/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 t="s">
        <v>124</v>
      </c>
      <c r="I374" s="64"/>
      <c r="J374" s="53" t="s">
        <v>125</v>
      </c>
      <c r="K374" s="54"/>
      <c r="L374" s="74"/>
      <c r="M374" s="23"/>
      <c r="N374" s="74"/>
      <c r="O374" s="74"/>
      <c r="P374" s="23"/>
      <c r="Q374" s="23"/>
      <c r="R374" s="23"/>
      <c r="S374" s="74"/>
      <c r="T374" s="74"/>
      <c r="U374" s="74"/>
      <c r="V374" s="23"/>
      <c r="W374" s="23"/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4"/>
      <c r="J375" s="53" t="s">
        <v>14</v>
      </c>
      <c r="K375" s="54"/>
      <c r="L375" s="74"/>
      <c r="M375" s="23"/>
      <c r="N375" s="74"/>
      <c r="O375" s="74"/>
      <c r="P375" s="23"/>
      <c r="Q375" s="23"/>
      <c r="R375" s="23"/>
      <c r="S375" s="74"/>
      <c r="T375" s="74"/>
      <c r="U375" s="74"/>
      <c r="V375" s="23"/>
      <c r="W375" s="23"/>
      <c r="X375" s="23"/>
      <c r="Y375" s="23"/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4"/>
      <c r="J376" s="53" t="s">
        <v>48</v>
      </c>
      <c r="K376" s="54"/>
      <c r="L376" s="74"/>
      <c r="M376" s="23">
        <v>1257.5</v>
      </c>
      <c r="N376" s="74">
        <v>2207.5</v>
      </c>
      <c r="O376" s="74"/>
      <c r="P376" s="23"/>
      <c r="Q376" s="23">
        <f>SUM(L376:P376)</f>
        <v>3465</v>
      </c>
      <c r="R376" s="23"/>
      <c r="S376" s="74"/>
      <c r="T376" s="74"/>
      <c r="U376" s="74"/>
      <c r="V376" s="23"/>
      <c r="W376" s="23">
        <f>+Q376+V376</f>
        <v>3465</v>
      </c>
      <c r="X376" s="23">
        <f>Q376/W376*100</f>
        <v>100</v>
      </c>
      <c r="Y376" s="23">
        <f>V376/W376*100</f>
        <v>0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4"/>
      <c r="J377" s="53" t="s">
        <v>49</v>
      </c>
      <c r="K377" s="54"/>
      <c r="L377" s="74"/>
      <c r="M377" s="23">
        <v>1865.9</v>
      </c>
      <c r="N377" s="74">
        <v>3374.1</v>
      </c>
      <c r="O377" s="74"/>
      <c r="P377" s="23"/>
      <c r="Q377" s="23">
        <f>SUM(L377:P377)</f>
        <v>5240</v>
      </c>
      <c r="R377" s="23"/>
      <c r="S377" s="74"/>
      <c r="T377" s="74"/>
      <c r="U377" s="74"/>
      <c r="V377" s="23"/>
      <c r="W377" s="23">
        <f>+Q377+V377</f>
        <v>5240</v>
      </c>
      <c r="X377" s="23">
        <f>Q377/W377*100</f>
        <v>100</v>
      </c>
      <c r="Y377" s="23">
        <f>V377/W377*100</f>
        <v>0</v>
      </c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4"/>
      <c r="J378" s="53" t="s">
        <v>50</v>
      </c>
      <c r="K378" s="54"/>
      <c r="L378" s="74"/>
      <c r="M378" s="23">
        <v>1865.9</v>
      </c>
      <c r="N378" s="74">
        <v>3374.1</v>
      </c>
      <c r="O378" s="74"/>
      <c r="P378" s="23"/>
      <c r="Q378" s="23">
        <f>SUM(L378:P378)</f>
        <v>5240</v>
      </c>
      <c r="R378" s="23"/>
      <c r="S378" s="74"/>
      <c r="T378" s="74"/>
      <c r="U378" s="74"/>
      <c r="V378" s="23"/>
      <c r="W378" s="23">
        <f>+Q378+V378</f>
        <v>5240</v>
      </c>
      <c r="X378" s="23">
        <f>Q378/W378*100</f>
        <v>100</v>
      </c>
      <c r="Y378" s="23">
        <f>V378/W378*100</f>
        <v>0</v>
      </c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4"/>
      <c r="J379" s="53" t="s">
        <v>51</v>
      </c>
      <c r="K379" s="54"/>
      <c r="L379" s="74"/>
      <c r="M379" s="23">
        <f>M378/M376*100</f>
        <v>148.3817097415507</v>
      </c>
      <c r="N379" s="74">
        <f>N378/N376*100</f>
        <v>152.84711211778028</v>
      </c>
      <c r="O379" s="74"/>
      <c r="P379" s="23"/>
      <c r="Q379" s="23">
        <f>Q378/Q376*100</f>
        <v>151.2265512265512</v>
      </c>
      <c r="R379" s="23"/>
      <c r="S379" s="74"/>
      <c r="T379" s="74"/>
      <c r="U379" s="74"/>
      <c r="V379" s="23"/>
      <c r="W379" s="23">
        <f>W378/W376*100</f>
        <v>151.2265512265512</v>
      </c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4"/>
      <c r="J380" s="53" t="s">
        <v>52</v>
      </c>
      <c r="K380" s="54"/>
      <c r="L380" s="74"/>
      <c r="M380" s="23">
        <f>M378/M377*100</f>
        <v>100</v>
      </c>
      <c r="N380" s="74">
        <f>N378/N377*100</f>
        <v>100</v>
      </c>
      <c r="O380" s="74"/>
      <c r="P380" s="23"/>
      <c r="Q380" s="23">
        <f>Q378/Q377*100</f>
        <v>100</v>
      </c>
      <c r="R380" s="23"/>
      <c r="S380" s="74"/>
      <c r="T380" s="74"/>
      <c r="U380" s="74"/>
      <c r="V380" s="23"/>
      <c r="W380" s="23">
        <f>W378/W377*100</f>
        <v>100</v>
      </c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4"/>
      <c r="J381" s="53"/>
      <c r="K381" s="54"/>
      <c r="L381" s="74"/>
      <c r="M381" s="23"/>
      <c r="N381" s="74"/>
      <c r="O381" s="74"/>
      <c r="P381" s="23"/>
      <c r="Q381" s="23"/>
      <c r="R381" s="23"/>
      <c r="S381" s="74"/>
      <c r="T381" s="74"/>
      <c r="U381" s="74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 t="s">
        <v>126</v>
      </c>
      <c r="I382" s="64"/>
      <c r="J382" s="53" t="s">
        <v>127</v>
      </c>
      <c r="K382" s="54"/>
      <c r="L382" s="74"/>
      <c r="M382" s="23"/>
      <c r="N382" s="74"/>
      <c r="O382" s="74"/>
      <c r="P382" s="23"/>
      <c r="Q382" s="23"/>
      <c r="R382" s="23"/>
      <c r="S382" s="74"/>
      <c r="T382" s="74"/>
      <c r="U382" s="74"/>
      <c r="V382" s="23"/>
      <c r="W382" s="23"/>
      <c r="X382" s="23"/>
      <c r="Y382" s="23"/>
      <c r="Z382" s="4"/>
    </row>
    <row r="383" spans="1:26" ht="23.25">
      <c r="A383" s="4"/>
      <c r="B383" s="57"/>
      <c r="C383" s="58"/>
      <c r="D383" s="58"/>
      <c r="E383" s="58"/>
      <c r="F383" s="58"/>
      <c r="G383" s="58"/>
      <c r="H383" s="58"/>
      <c r="I383" s="53"/>
      <c r="J383" s="53" t="s">
        <v>48</v>
      </c>
      <c r="K383" s="54"/>
      <c r="L383" s="21"/>
      <c r="M383" s="21">
        <v>150</v>
      </c>
      <c r="N383" s="21">
        <v>120</v>
      </c>
      <c r="O383" s="21"/>
      <c r="P383" s="21"/>
      <c r="Q383" s="21">
        <f>SUM(L383:P383)</f>
        <v>270</v>
      </c>
      <c r="R383" s="21"/>
      <c r="S383" s="21"/>
      <c r="T383" s="21"/>
      <c r="U383" s="21"/>
      <c r="V383" s="21"/>
      <c r="W383" s="21">
        <f>+Q383+V383</f>
        <v>270</v>
      </c>
      <c r="X383" s="21">
        <f>Q383/W383*100</f>
        <v>100</v>
      </c>
      <c r="Y383" s="21">
        <f>V383/W383*100</f>
        <v>0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4"/>
      <c r="J384" s="53" t="s">
        <v>49</v>
      </c>
      <c r="K384" s="54"/>
      <c r="L384" s="74"/>
      <c r="M384" s="23">
        <v>107.7</v>
      </c>
      <c r="N384" s="74">
        <v>192.3</v>
      </c>
      <c r="O384" s="74"/>
      <c r="P384" s="23"/>
      <c r="Q384" s="23">
        <f>SUM(L384:P384)</f>
        <v>300</v>
      </c>
      <c r="R384" s="23"/>
      <c r="S384" s="74"/>
      <c r="T384" s="74"/>
      <c r="U384" s="74"/>
      <c r="V384" s="23"/>
      <c r="W384" s="23">
        <f>+Q384+V384</f>
        <v>300</v>
      </c>
      <c r="X384" s="23">
        <f>Q384/W384*100</f>
        <v>100</v>
      </c>
      <c r="Y384" s="23">
        <f>V384/W384*100</f>
        <v>0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4"/>
      <c r="J385" s="53" t="s">
        <v>50</v>
      </c>
      <c r="K385" s="54"/>
      <c r="L385" s="74"/>
      <c r="M385" s="23">
        <v>107.7</v>
      </c>
      <c r="N385" s="74">
        <v>192.3</v>
      </c>
      <c r="O385" s="74"/>
      <c r="P385" s="23"/>
      <c r="Q385" s="23">
        <f>SUM(L385:P385)</f>
        <v>300</v>
      </c>
      <c r="R385" s="23"/>
      <c r="S385" s="74"/>
      <c r="T385" s="74"/>
      <c r="U385" s="74"/>
      <c r="V385" s="23"/>
      <c r="W385" s="23">
        <f>+Q385+V385</f>
        <v>300</v>
      </c>
      <c r="X385" s="23">
        <f>Q385/W385*100</f>
        <v>100</v>
      </c>
      <c r="Y385" s="23">
        <f>V385/W385*100</f>
        <v>0</v>
      </c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4"/>
      <c r="J386" s="53" t="s">
        <v>51</v>
      </c>
      <c r="K386" s="54"/>
      <c r="L386" s="74"/>
      <c r="M386" s="23">
        <f>M385/M383*100</f>
        <v>71.8</v>
      </c>
      <c r="N386" s="74">
        <f>N385/N383*100</f>
        <v>160.25</v>
      </c>
      <c r="O386" s="74"/>
      <c r="P386" s="23"/>
      <c r="Q386" s="23">
        <f>Q385/Q383*100</f>
        <v>111.11111111111111</v>
      </c>
      <c r="R386" s="23"/>
      <c r="S386" s="74"/>
      <c r="T386" s="74"/>
      <c r="U386" s="74"/>
      <c r="V386" s="23"/>
      <c r="W386" s="23">
        <f>W385/W383*100</f>
        <v>111.11111111111111</v>
      </c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4"/>
      <c r="J387" s="53" t="s">
        <v>52</v>
      </c>
      <c r="K387" s="54"/>
      <c r="L387" s="74"/>
      <c r="M387" s="23">
        <f>M385/M384*100</f>
        <v>100</v>
      </c>
      <c r="N387" s="74">
        <f>N385/N384*100</f>
        <v>100</v>
      </c>
      <c r="O387" s="74"/>
      <c r="P387" s="23"/>
      <c r="Q387" s="23">
        <f>Q385/Q384*100</f>
        <v>100</v>
      </c>
      <c r="R387" s="23"/>
      <c r="S387" s="74"/>
      <c r="T387" s="74"/>
      <c r="U387" s="74"/>
      <c r="V387" s="23"/>
      <c r="W387" s="23">
        <f>W385/W384*100</f>
        <v>100</v>
      </c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4"/>
      <c r="J388" s="53"/>
      <c r="K388" s="54"/>
      <c r="L388" s="74"/>
      <c r="M388" s="23"/>
      <c r="N388" s="74"/>
      <c r="O388" s="74"/>
      <c r="P388" s="23"/>
      <c r="Q388" s="23"/>
      <c r="R388" s="23"/>
      <c r="S388" s="74"/>
      <c r="T388" s="74"/>
      <c r="U388" s="74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 t="s">
        <v>128</v>
      </c>
      <c r="I389" s="64"/>
      <c r="J389" s="53" t="s">
        <v>129</v>
      </c>
      <c r="K389" s="54"/>
      <c r="L389" s="74"/>
      <c r="M389" s="23"/>
      <c r="N389" s="74"/>
      <c r="O389" s="74"/>
      <c r="P389" s="23"/>
      <c r="Q389" s="23"/>
      <c r="R389" s="23"/>
      <c r="S389" s="74"/>
      <c r="T389" s="74"/>
      <c r="U389" s="74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4"/>
      <c r="J390" s="53" t="s">
        <v>48</v>
      </c>
      <c r="K390" s="54"/>
      <c r="L390" s="74">
        <v>102045.2</v>
      </c>
      <c r="M390" s="23">
        <v>230</v>
      </c>
      <c r="N390" s="74">
        <v>210</v>
      </c>
      <c r="O390" s="74">
        <v>575</v>
      </c>
      <c r="P390" s="23"/>
      <c r="Q390" s="23">
        <f>SUM(L390:P390)</f>
        <v>103060.2</v>
      </c>
      <c r="R390" s="23"/>
      <c r="S390" s="74"/>
      <c r="T390" s="74"/>
      <c r="U390" s="74"/>
      <c r="V390" s="23"/>
      <c r="W390" s="23">
        <f>+Q390+V390</f>
        <v>103060.2</v>
      </c>
      <c r="X390" s="23">
        <f>Q390/W390*100</f>
        <v>100</v>
      </c>
      <c r="Y390" s="23">
        <f>V390/W390*100</f>
        <v>0</v>
      </c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4"/>
      <c r="J391" s="53" t="s">
        <v>49</v>
      </c>
      <c r="K391" s="54"/>
      <c r="L391" s="74">
        <v>106313.4</v>
      </c>
      <c r="M391" s="23">
        <v>311.2</v>
      </c>
      <c r="N391" s="74">
        <v>178.8</v>
      </c>
      <c r="O391" s="74">
        <v>466</v>
      </c>
      <c r="P391" s="23"/>
      <c r="Q391" s="23">
        <f>SUM(L391:P391)</f>
        <v>107269.4</v>
      </c>
      <c r="R391" s="23"/>
      <c r="S391" s="74"/>
      <c r="T391" s="74"/>
      <c r="U391" s="74"/>
      <c r="V391" s="23"/>
      <c r="W391" s="23">
        <f>+Q391+V391</f>
        <v>107269.4</v>
      </c>
      <c r="X391" s="23">
        <f>Q391/W391*100</f>
        <v>100</v>
      </c>
      <c r="Y391" s="23">
        <f>V391/W391*100</f>
        <v>0</v>
      </c>
      <c r="Z391" s="4"/>
    </row>
    <row r="392" spans="1:26" ht="23.25">
      <c r="A392" s="4"/>
      <c r="B392" s="57"/>
      <c r="C392" s="58"/>
      <c r="D392" s="58"/>
      <c r="E392" s="58"/>
      <c r="F392" s="58"/>
      <c r="G392" s="58"/>
      <c r="H392" s="58"/>
      <c r="I392" s="53"/>
      <c r="J392" s="53" t="s">
        <v>50</v>
      </c>
      <c r="K392" s="54"/>
      <c r="L392" s="21">
        <v>106313.4</v>
      </c>
      <c r="M392" s="21">
        <v>311.2</v>
      </c>
      <c r="N392" s="21">
        <v>178.8</v>
      </c>
      <c r="O392" s="21">
        <v>466</v>
      </c>
      <c r="P392" s="21"/>
      <c r="Q392" s="21">
        <f>SUM(L392:P392)</f>
        <v>107269.4</v>
      </c>
      <c r="R392" s="21"/>
      <c r="S392" s="21"/>
      <c r="T392" s="21"/>
      <c r="U392" s="21"/>
      <c r="V392" s="21"/>
      <c r="W392" s="21">
        <f>+Q392+V392</f>
        <v>107269.4</v>
      </c>
      <c r="X392" s="21">
        <f>Q392/W392*100</f>
        <v>100</v>
      </c>
      <c r="Y392" s="21">
        <f>V392/W392*100</f>
        <v>0</v>
      </c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4"/>
      <c r="J393" s="53" t="s">
        <v>51</v>
      </c>
      <c r="K393" s="54"/>
      <c r="L393" s="74">
        <f aca="true" t="shared" si="74" ref="L393:W393">L392/L390*100</f>
        <v>104.18265631308479</v>
      </c>
      <c r="M393" s="23">
        <f t="shared" si="74"/>
        <v>135.30434782608697</v>
      </c>
      <c r="N393" s="74">
        <f t="shared" si="74"/>
        <v>85.14285714285715</v>
      </c>
      <c r="O393" s="74">
        <f t="shared" si="74"/>
        <v>81.04347826086956</v>
      </c>
      <c r="P393" s="23"/>
      <c r="Q393" s="23">
        <f t="shared" si="74"/>
        <v>104.08421485694768</v>
      </c>
      <c r="R393" s="23"/>
      <c r="S393" s="74"/>
      <c r="T393" s="74"/>
      <c r="U393" s="74"/>
      <c r="V393" s="23"/>
      <c r="W393" s="23">
        <f t="shared" si="74"/>
        <v>104.08421485694768</v>
      </c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4"/>
      <c r="J394" s="53" t="s">
        <v>52</v>
      </c>
      <c r="K394" s="54"/>
      <c r="L394" s="74">
        <f>L392/L391*100</f>
        <v>100</v>
      </c>
      <c r="M394" s="23">
        <f aca="true" t="shared" si="75" ref="M394:W394">M392/M391*100</f>
        <v>100</v>
      </c>
      <c r="N394" s="74">
        <f t="shared" si="75"/>
        <v>100</v>
      </c>
      <c r="O394" s="74">
        <f t="shared" si="75"/>
        <v>100</v>
      </c>
      <c r="P394" s="23"/>
      <c r="Q394" s="23">
        <f t="shared" si="75"/>
        <v>100</v>
      </c>
      <c r="R394" s="23"/>
      <c r="S394" s="74"/>
      <c r="T394" s="74"/>
      <c r="U394" s="74"/>
      <c r="V394" s="23"/>
      <c r="W394" s="23">
        <f t="shared" si="75"/>
        <v>100</v>
      </c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4"/>
      <c r="J395" s="53"/>
      <c r="K395" s="54"/>
      <c r="L395" s="74"/>
      <c r="M395" s="23"/>
      <c r="N395" s="74"/>
      <c r="O395" s="74"/>
      <c r="P395" s="23"/>
      <c r="Q395" s="23"/>
      <c r="R395" s="23"/>
      <c r="S395" s="74"/>
      <c r="T395" s="74"/>
      <c r="U395" s="74"/>
      <c r="V395" s="23"/>
      <c r="W395" s="23"/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 t="s">
        <v>130</v>
      </c>
      <c r="I396" s="64"/>
      <c r="J396" s="53" t="s">
        <v>131</v>
      </c>
      <c r="K396" s="54"/>
      <c r="L396" s="74"/>
      <c r="M396" s="23"/>
      <c r="N396" s="74"/>
      <c r="O396" s="74"/>
      <c r="P396" s="23"/>
      <c r="Q396" s="23"/>
      <c r="R396" s="23"/>
      <c r="S396" s="74"/>
      <c r="T396" s="74"/>
      <c r="U396" s="74"/>
      <c r="V396" s="23"/>
      <c r="W396" s="23"/>
      <c r="X396" s="23"/>
      <c r="Y396" s="23"/>
      <c r="Z396" s="4"/>
    </row>
    <row r="397" spans="1:26" ht="23.25">
      <c r="A397" s="4"/>
      <c r="B397" s="57"/>
      <c r="C397" s="57"/>
      <c r="D397" s="57"/>
      <c r="E397" s="57"/>
      <c r="F397" s="57"/>
      <c r="G397" s="57"/>
      <c r="H397" s="57"/>
      <c r="I397" s="64"/>
      <c r="J397" s="53" t="s">
        <v>132</v>
      </c>
      <c r="K397" s="54"/>
      <c r="L397" s="74"/>
      <c r="M397" s="23"/>
      <c r="N397" s="74"/>
      <c r="O397" s="74"/>
      <c r="P397" s="23"/>
      <c r="Q397" s="23"/>
      <c r="R397" s="23"/>
      <c r="S397" s="74"/>
      <c r="T397" s="74"/>
      <c r="U397" s="74"/>
      <c r="V397" s="23"/>
      <c r="W397" s="23"/>
      <c r="X397" s="23"/>
      <c r="Y397" s="23"/>
      <c r="Z397" s="4"/>
    </row>
    <row r="398" spans="1:26" ht="23.25">
      <c r="A398" s="4"/>
      <c r="B398" s="57"/>
      <c r="C398" s="58"/>
      <c r="D398" s="58"/>
      <c r="E398" s="58"/>
      <c r="F398" s="58"/>
      <c r="G398" s="58"/>
      <c r="H398" s="58"/>
      <c r="I398" s="53"/>
      <c r="J398" s="53" t="s">
        <v>48</v>
      </c>
      <c r="K398" s="54"/>
      <c r="L398" s="21"/>
      <c r="M398" s="21">
        <v>40</v>
      </c>
      <c r="N398" s="21">
        <v>140</v>
      </c>
      <c r="O398" s="21"/>
      <c r="P398" s="21"/>
      <c r="Q398" s="21">
        <f>SUM(L398:P398)</f>
        <v>180</v>
      </c>
      <c r="R398" s="21"/>
      <c r="S398" s="21"/>
      <c r="T398" s="21"/>
      <c r="U398" s="21"/>
      <c r="V398" s="21"/>
      <c r="W398" s="21">
        <f>+Q398+V398</f>
        <v>180</v>
      </c>
      <c r="X398" s="21">
        <f>Q398/W398*100</f>
        <v>100</v>
      </c>
      <c r="Y398" s="21">
        <f>V398/W398*100</f>
        <v>0</v>
      </c>
      <c r="Z398" s="4"/>
    </row>
    <row r="399" spans="1:26" ht="23.25">
      <c r="A399" s="4"/>
      <c r="B399" s="57"/>
      <c r="C399" s="57"/>
      <c r="D399" s="57"/>
      <c r="E399" s="57"/>
      <c r="F399" s="57"/>
      <c r="G399" s="57"/>
      <c r="H399" s="57"/>
      <c r="I399" s="64"/>
      <c r="J399" s="53" t="s">
        <v>49</v>
      </c>
      <c r="K399" s="54"/>
      <c r="L399" s="74"/>
      <c r="M399" s="23">
        <v>81.1</v>
      </c>
      <c r="N399" s="74">
        <v>106.4</v>
      </c>
      <c r="O399" s="74"/>
      <c r="P399" s="23"/>
      <c r="Q399" s="23">
        <f>SUM(L399:P399)</f>
        <v>187.5</v>
      </c>
      <c r="R399" s="23"/>
      <c r="S399" s="74"/>
      <c r="T399" s="74"/>
      <c r="U399" s="74"/>
      <c r="V399" s="23"/>
      <c r="W399" s="23">
        <f>+Q399+V399</f>
        <v>187.5</v>
      </c>
      <c r="X399" s="23">
        <f>Q399/W399*100</f>
        <v>100</v>
      </c>
      <c r="Y399" s="23">
        <f>V399/W399*100</f>
        <v>0</v>
      </c>
      <c r="Z399" s="4"/>
    </row>
    <row r="400" spans="1:26" ht="23.25">
      <c r="A400" s="4"/>
      <c r="B400" s="57"/>
      <c r="C400" s="57"/>
      <c r="D400" s="57"/>
      <c r="E400" s="57"/>
      <c r="F400" s="57"/>
      <c r="G400" s="57"/>
      <c r="H400" s="57"/>
      <c r="I400" s="64"/>
      <c r="J400" s="53" t="s">
        <v>50</v>
      </c>
      <c r="K400" s="54"/>
      <c r="L400" s="74"/>
      <c r="M400" s="23">
        <v>81.1</v>
      </c>
      <c r="N400" s="74">
        <v>106.4</v>
      </c>
      <c r="O400" s="74"/>
      <c r="P400" s="23"/>
      <c r="Q400" s="23">
        <f>SUM(L400:P400)</f>
        <v>187.5</v>
      </c>
      <c r="R400" s="23"/>
      <c r="S400" s="74"/>
      <c r="T400" s="74"/>
      <c r="U400" s="74"/>
      <c r="V400" s="23"/>
      <c r="W400" s="23">
        <f>+Q400+V400</f>
        <v>187.5</v>
      </c>
      <c r="X400" s="23">
        <f>Q400/W400*100</f>
        <v>100</v>
      </c>
      <c r="Y400" s="23">
        <f>V400/W400*100</f>
        <v>0</v>
      </c>
      <c r="Z400" s="4"/>
    </row>
    <row r="401" spans="1:26" ht="23.25">
      <c r="A401" s="4"/>
      <c r="B401" s="57"/>
      <c r="C401" s="57"/>
      <c r="D401" s="57"/>
      <c r="E401" s="57"/>
      <c r="F401" s="57"/>
      <c r="G401" s="57"/>
      <c r="H401" s="57"/>
      <c r="I401" s="64"/>
      <c r="J401" s="53" t="s">
        <v>51</v>
      </c>
      <c r="K401" s="54"/>
      <c r="L401" s="74"/>
      <c r="M401" s="23">
        <f>M400/M398*100</f>
        <v>202.75</v>
      </c>
      <c r="N401" s="74">
        <f>N400/N398*100</f>
        <v>76</v>
      </c>
      <c r="O401" s="74"/>
      <c r="P401" s="23"/>
      <c r="Q401" s="23">
        <f>Q400/Q398*100</f>
        <v>104.16666666666667</v>
      </c>
      <c r="R401" s="23"/>
      <c r="S401" s="74"/>
      <c r="T401" s="74"/>
      <c r="U401" s="74"/>
      <c r="V401" s="23"/>
      <c r="W401" s="23">
        <f>W400/W398*100</f>
        <v>104.16666666666667</v>
      </c>
      <c r="X401" s="23"/>
      <c r="Y401" s="23"/>
      <c r="Z401" s="4"/>
    </row>
    <row r="402" spans="1:26" ht="23.25">
      <c r="A402" s="4"/>
      <c r="B402" s="57"/>
      <c r="C402" s="57"/>
      <c r="D402" s="57"/>
      <c r="E402" s="57"/>
      <c r="F402" s="57"/>
      <c r="G402" s="57"/>
      <c r="H402" s="57"/>
      <c r="I402" s="64"/>
      <c r="J402" s="53" t="s">
        <v>52</v>
      </c>
      <c r="K402" s="54"/>
      <c r="L402" s="74"/>
      <c r="M402" s="23">
        <f>M400/M399*100</f>
        <v>100</v>
      </c>
      <c r="N402" s="74">
        <f>N400/N399*100</f>
        <v>100</v>
      </c>
      <c r="O402" s="74"/>
      <c r="P402" s="23"/>
      <c r="Q402" s="23">
        <f>Q400/Q399*100</f>
        <v>100</v>
      </c>
      <c r="R402" s="23"/>
      <c r="S402" s="74"/>
      <c r="T402" s="74"/>
      <c r="U402" s="74"/>
      <c r="V402" s="23"/>
      <c r="W402" s="23">
        <f>W400/W399*100</f>
        <v>100</v>
      </c>
      <c r="X402" s="23"/>
      <c r="Y402" s="23"/>
      <c r="Z402" s="4"/>
    </row>
    <row r="403" spans="1:26" ht="23.25">
      <c r="A403" s="4"/>
      <c r="B403" s="57"/>
      <c r="C403" s="57"/>
      <c r="D403" s="57"/>
      <c r="E403" s="57"/>
      <c r="F403" s="57"/>
      <c r="G403" s="57"/>
      <c r="H403" s="57"/>
      <c r="I403" s="64"/>
      <c r="J403" s="53"/>
      <c r="K403" s="54"/>
      <c r="L403" s="74"/>
      <c r="M403" s="23"/>
      <c r="N403" s="74"/>
      <c r="O403" s="74"/>
      <c r="P403" s="23"/>
      <c r="Q403" s="23"/>
      <c r="R403" s="23"/>
      <c r="S403" s="74"/>
      <c r="T403" s="74"/>
      <c r="U403" s="74"/>
      <c r="V403" s="23"/>
      <c r="W403" s="23"/>
      <c r="X403" s="23"/>
      <c r="Y403" s="23"/>
      <c r="Z403" s="4"/>
    </row>
    <row r="404" spans="1:26" ht="23.25">
      <c r="A404" s="4"/>
      <c r="B404" s="57"/>
      <c r="C404" s="57"/>
      <c r="D404" s="57"/>
      <c r="E404" s="57"/>
      <c r="F404" s="57"/>
      <c r="G404" s="57"/>
      <c r="H404" s="57"/>
      <c r="I404" s="64"/>
      <c r="J404" s="53"/>
      <c r="K404" s="54"/>
      <c r="L404" s="74"/>
      <c r="M404" s="23"/>
      <c r="N404" s="74"/>
      <c r="O404" s="74"/>
      <c r="P404" s="23"/>
      <c r="Q404" s="23"/>
      <c r="R404" s="23"/>
      <c r="S404" s="74"/>
      <c r="T404" s="74"/>
      <c r="U404" s="74"/>
      <c r="V404" s="23"/>
      <c r="W404" s="23"/>
      <c r="X404" s="23"/>
      <c r="Y404" s="23"/>
      <c r="Z404" s="4"/>
    </row>
    <row r="405" spans="1:26" ht="23.25">
      <c r="A405" s="4"/>
      <c r="B405" s="65"/>
      <c r="C405" s="65"/>
      <c r="D405" s="65"/>
      <c r="E405" s="65"/>
      <c r="F405" s="65"/>
      <c r="G405" s="65"/>
      <c r="H405" s="65"/>
      <c r="I405" s="66"/>
      <c r="J405" s="62"/>
      <c r="K405" s="63"/>
      <c r="L405" s="75"/>
      <c r="M405" s="76"/>
      <c r="N405" s="75"/>
      <c r="O405" s="75"/>
      <c r="P405" s="76"/>
      <c r="Q405" s="76"/>
      <c r="R405" s="76"/>
      <c r="S405" s="75"/>
      <c r="T405" s="75"/>
      <c r="U405" s="75"/>
      <c r="V405" s="76"/>
      <c r="W405" s="76"/>
      <c r="X405" s="76"/>
      <c r="Y405" s="76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170</v>
      </c>
      <c r="Z407" s="4"/>
    </row>
    <row r="408" spans="1:26" ht="23.25">
      <c r="A408" s="4"/>
      <c r="B408" s="67" t="s">
        <v>40</v>
      </c>
      <c r="C408" s="68"/>
      <c r="D408" s="68"/>
      <c r="E408" s="68"/>
      <c r="F408" s="68"/>
      <c r="G408" s="68"/>
      <c r="H408" s="69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42</v>
      </c>
      <c r="X408" s="13"/>
      <c r="Y408" s="16"/>
      <c r="Z408" s="4"/>
    </row>
    <row r="409" spans="1:26" ht="23.25">
      <c r="A409" s="4"/>
      <c r="B409" s="17" t="s">
        <v>41</v>
      </c>
      <c r="C409" s="18"/>
      <c r="D409" s="18"/>
      <c r="E409" s="18"/>
      <c r="F409" s="18"/>
      <c r="G409" s="18"/>
      <c r="H409" s="70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39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4"/>
      <c r="J413" s="53"/>
      <c r="K413" s="54"/>
      <c r="L413" s="22"/>
      <c r="M413" s="23"/>
      <c r="N413" s="24"/>
      <c r="O413" s="3"/>
      <c r="P413" s="27"/>
      <c r="Q413" s="27"/>
      <c r="R413" s="23"/>
      <c r="S413" s="24"/>
      <c r="T413" s="22"/>
      <c r="U413" s="73"/>
      <c r="V413" s="27"/>
      <c r="W413" s="27"/>
      <c r="X413" s="27"/>
      <c r="Y413" s="23"/>
      <c r="Z413" s="4"/>
    </row>
    <row r="414" spans="1:26" ht="23.25">
      <c r="A414" s="4"/>
      <c r="B414" s="51" t="s">
        <v>46</v>
      </c>
      <c r="C414" s="51"/>
      <c r="D414" s="51" t="s">
        <v>53</v>
      </c>
      <c r="E414" s="51"/>
      <c r="F414" s="51" t="s">
        <v>119</v>
      </c>
      <c r="G414" s="51" t="s">
        <v>57</v>
      </c>
      <c r="H414" s="51" t="s">
        <v>133</v>
      </c>
      <c r="I414" s="64"/>
      <c r="J414" s="55" t="s">
        <v>134</v>
      </c>
      <c r="K414" s="56"/>
      <c r="L414" s="74"/>
      <c r="M414" s="74"/>
      <c r="N414" s="74"/>
      <c r="O414" s="74"/>
      <c r="P414" s="74"/>
      <c r="Q414" s="74"/>
      <c r="R414" s="74"/>
      <c r="S414" s="74"/>
      <c r="T414" s="74"/>
      <c r="U414" s="77"/>
      <c r="V414" s="23"/>
      <c r="W414" s="23"/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4"/>
      <c r="J415" s="55" t="s">
        <v>48</v>
      </c>
      <c r="K415" s="56"/>
      <c r="L415" s="74"/>
      <c r="M415" s="74">
        <v>2987.8</v>
      </c>
      <c r="N415" s="74">
        <v>777.2</v>
      </c>
      <c r="O415" s="74"/>
      <c r="P415" s="74"/>
      <c r="Q415" s="74">
        <f>SUM(L415:P415)</f>
        <v>3765</v>
      </c>
      <c r="R415" s="74"/>
      <c r="S415" s="74"/>
      <c r="T415" s="74"/>
      <c r="U415" s="74"/>
      <c r="V415" s="23"/>
      <c r="W415" s="23">
        <f>+Q415+V415</f>
        <v>3765</v>
      </c>
      <c r="X415" s="23">
        <f>Q415/W415*100</f>
        <v>100</v>
      </c>
      <c r="Y415" s="23">
        <f>V415/W415*100</f>
        <v>0</v>
      </c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4"/>
      <c r="J416" s="53" t="s">
        <v>49</v>
      </c>
      <c r="K416" s="54"/>
      <c r="L416" s="74"/>
      <c r="M416" s="74">
        <v>3930.8</v>
      </c>
      <c r="N416" s="74">
        <v>784.2</v>
      </c>
      <c r="O416" s="74"/>
      <c r="P416" s="74"/>
      <c r="Q416" s="23">
        <f>SUM(L416:P416)</f>
        <v>4715</v>
      </c>
      <c r="R416" s="74"/>
      <c r="S416" s="74"/>
      <c r="T416" s="74"/>
      <c r="U416" s="74"/>
      <c r="V416" s="23"/>
      <c r="W416" s="23">
        <f>+Q416+V416</f>
        <v>4715</v>
      </c>
      <c r="X416" s="23">
        <f>Q416/W416*100</f>
        <v>100</v>
      </c>
      <c r="Y416" s="23">
        <f>V416/W416*100</f>
        <v>0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4"/>
      <c r="J417" s="53" t="s">
        <v>50</v>
      </c>
      <c r="K417" s="54"/>
      <c r="L417" s="74"/>
      <c r="M417" s="23">
        <v>3930.8</v>
      </c>
      <c r="N417" s="74">
        <v>784.2</v>
      </c>
      <c r="O417" s="74"/>
      <c r="P417" s="23"/>
      <c r="Q417" s="23">
        <f>SUM(L417:P417)</f>
        <v>4715</v>
      </c>
      <c r="R417" s="23"/>
      <c r="S417" s="74"/>
      <c r="T417" s="74"/>
      <c r="U417" s="74"/>
      <c r="V417" s="23"/>
      <c r="W417" s="23">
        <f>+Q417+V417</f>
        <v>4715</v>
      </c>
      <c r="X417" s="23">
        <f>Q417/W417*100</f>
        <v>100</v>
      </c>
      <c r="Y417" s="23">
        <f>V417/W417*100</f>
        <v>0</v>
      </c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4"/>
      <c r="J418" s="53" t="s">
        <v>51</v>
      </c>
      <c r="K418" s="54"/>
      <c r="L418" s="74"/>
      <c r="M418" s="23">
        <f>M417/M415*100</f>
        <v>131.5616841823415</v>
      </c>
      <c r="N418" s="74">
        <f>N417/N415*100</f>
        <v>100.90066906845085</v>
      </c>
      <c r="O418" s="74"/>
      <c r="P418" s="23"/>
      <c r="Q418" s="23">
        <f>Q417/Q415*100</f>
        <v>125.2324037184595</v>
      </c>
      <c r="R418" s="23"/>
      <c r="S418" s="74"/>
      <c r="T418" s="74"/>
      <c r="U418" s="74"/>
      <c r="V418" s="23"/>
      <c r="W418" s="23">
        <f>W417/W415*100</f>
        <v>125.2324037184595</v>
      </c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4"/>
      <c r="J419" s="53" t="s">
        <v>52</v>
      </c>
      <c r="K419" s="54"/>
      <c r="L419" s="74"/>
      <c r="M419" s="23">
        <f>M417/M416*100</f>
        <v>100</v>
      </c>
      <c r="N419" s="74">
        <f>N417/N416*100</f>
        <v>100</v>
      </c>
      <c r="O419" s="74"/>
      <c r="P419" s="23"/>
      <c r="Q419" s="23">
        <f>Q417/Q416*100</f>
        <v>100</v>
      </c>
      <c r="R419" s="23"/>
      <c r="S419" s="74"/>
      <c r="T419" s="74"/>
      <c r="U419" s="74"/>
      <c r="V419" s="23"/>
      <c r="W419" s="23">
        <f>W417/W416*100</f>
        <v>100</v>
      </c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4"/>
      <c r="J420" s="53"/>
      <c r="K420" s="54"/>
      <c r="L420" s="74"/>
      <c r="M420" s="23"/>
      <c r="N420" s="74"/>
      <c r="O420" s="74"/>
      <c r="P420" s="23"/>
      <c r="Q420" s="23"/>
      <c r="R420" s="23"/>
      <c r="S420" s="74"/>
      <c r="T420" s="74"/>
      <c r="U420" s="74"/>
      <c r="V420" s="23"/>
      <c r="W420" s="23"/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 t="s">
        <v>135</v>
      </c>
      <c r="I421" s="64"/>
      <c r="J421" s="53" t="s">
        <v>136</v>
      </c>
      <c r="K421" s="54"/>
      <c r="L421" s="74"/>
      <c r="M421" s="23"/>
      <c r="N421" s="74"/>
      <c r="O421" s="74"/>
      <c r="P421" s="23"/>
      <c r="Q421" s="23"/>
      <c r="R421" s="23"/>
      <c r="S421" s="74"/>
      <c r="T421" s="74"/>
      <c r="U421" s="74"/>
      <c r="V421" s="23"/>
      <c r="W421" s="23"/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4"/>
      <c r="J422" s="53" t="s">
        <v>48</v>
      </c>
      <c r="K422" s="54"/>
      <c r="L422" s="74"/>
      <c r="M422" s="23">
        <v>65595</v>
      </c>
      <c r="N422" s="74">
        <v>55</v>
      </c>
      <c r="O422" s="74"/>
      <c r="P422" s="23"/>
      <c r="Q422" s="23">
        <f>SUM(L422:P422)</f>
        <v>65650</v>
      </c>
      <c r="R422" s="23"/>
      <c r="S422" s="74">
        <v>400</v>
      </c>
      <c r="T422" s="74"/>
      <c r="U422" s="74"/>
      <c r="V422" s="23">
        <f>SUM(R422:U422)</f>
        <v>400</v>
      </c>
      <c r="W422" s="23">
        <f>+Q422+V422</f>
        <v>66050</v>
      </c>
      <c r="X422" s="23">
        <f>Q422/W422*100</f>
        <v>99.39439818319455</v>
      </c>
      <c r="Y422" s="23">
        <f>V422/W422*100</f>
        <v>0.6056018168054504</v>
      </c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4"/>
      <c r="J423" s="53" t="s">
        <v>49</v>
      </c>
      <c r="K423" s="54"/>
      <c r="L423" s="74"/>
      <c r="M423" s="23">
        <v>65616.3</v>
      </c>
      <c r="N423" s="74">
        <v>33.7</v>
      </c>
      <c r="O423" s="74"/>
      <c r="P423" s="23"/>
      <c r="Q423" s="23">
        <f>SUM(L423:P423)</f>
        <v>65650</v>
      </c>
      <c r="R423" s="23"/>
      <c r="S423" s="74">
        <v>400</v>
      </c>
      <c r="T423" s="74"/>
      <c r="U423" s="74"/>
      <c r="V423" s="23">
        <f>SUM(R423:U423)</f>
        <v>400</v>
      </c>
      <c r="W423" s="23">
        <f>+Q423+V423</f>
        <v>66050</v>
      </c>
      <c r="X423" s="23">
        <f>Q423/W423*100</f>
        <v>99.39439818319455</v>
      </c>
      <c r="Y423" s="23">
        <f>V423/W423*100</f>
        <v>0.6056018168054504</v>
      </c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4"/>
      <c r="J424" s="53" t="s">
        <v>50</v>
      </c>
      <c r="K424" s="54"/>
      <c r="L424" s="74"/>
      <c r="M424" s="23">
        <v>65616.3</v>
      </c>
      <c r="N424" s="74">
        <v>33.7</v>
      </c>
      <c r="O424" s="74"/>
      <c r="P424" s="23"/>
      <c r="Q424" s="23">
        <f>SUM(L424:P424)</f>
        <v>65650</v>
      </c>
      <c r="R424" s="23"/>
      <c r="S424" s="74">
        <v>400</v>
      </c>
      <c r="T424" s="74"/>
      <c r="U424" s="74"/>
      <c r="V424" s="23">
        <f>SUM(R424:U424)</f>
        <v>400</v>
      </c>
      <c r="W424" s="23">
        <f>+Q424+V424</f>
        <v>66050</v>
      </c>
      <c r="X424" s="23">
        <f>Q424/W424*100</f>
        <v>99.39439818319455</v>
      </c>
      <c r="Y424" s="23">
        <f>V424/W424*100</f>
        <v>0.6056018168054504</v>
      </c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4"/>
      <c r="J425" s="53" t="s">
        <v>51</v>
      </c>
      <c r="K425" s="54"/>
      <c r="L425" s="74"/>
      <c r="M425" s="23">
        <f aca="true" t="shared" si="76" ref="M425:W425">M424/M422*100</f>
        <v>100.03247198719416</v>
      </c>
      <c r="N425" s="74">
        <f t="shared" si="76"/>
        <v>61.27272727272728</v>
      </c>
      <c r="O425" s="74"/>
      <c r="P425" s="23"/>
      <c r="Q425" s="23">
        <f t="shared" si="76"/>
        <v>100</v>
      </c>
      <c r="R425" s="23"/>
      <c r="S425" s="74">
        <f t="shared" si="76"/>
        <v>100</v>
      </c>
      <c r="T425" s="74"/>
      <c r="U425" s="74"/>
      <c r="V425" s="23">
        <f t="shared" si="76"/>
        <v>100</v>
      </c>
      <c r="W425" s="23">
        <f t="shared" si="76"/>
        <v>100</v>
      </c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4"/>
      <c r="J426" s="53" t="s">
        <v>52</v>
      </c>
      <c r="K426" s="54"/>
      <c r="L426" s="74"/>
      <c r="M426" s="23">
        <f aca="true" t="shared" si="77" ref="M426:W426">M424/M423*100</f>
        <v>100</v>
      </c>
      <c r="N426" s="74">
        <f t="shared" si="77"/>
        <v>100</v>
      </c>
      <c r="O426" s="74"/>
      <c r="P426" s="23"/>
      <c r="Q426" s="23">
        <f t="shared" si="77"/>
        <v>100</v>
      </c>
      <c r="R426" s="23"/>
      <c r="S426" s="74">
        <f t="shared" si="77"/>
        <v>100</v>
      </c>
      <c r="T426" s="74"/>
      <c r="U426" s="74"/>
      <c r="V426" s="23">
        <f t="shared" si="77"/>
        <v>100</v>
      </c>
      <c r="W426" s="23">
        <f t="shared" si="77"/>
        <v>100</v>
      </c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4"/>
      <c r="J427" s="53"/>
      <c r="K427" s="54"/>
      <c r="L427" s="74"/>
      <c r="M427" s="23"/>
      <c r="N427" s="74"/>
      <c r="O427" s="74"/>
      <c r="P427" s="23"/>
      <c r="Q427" s="23"/>
      <c r="R427" s="23"/>
      <c r="S427" s="74"/>
      <c r="T427" s="74"/>
      <c r="U427" s="74"/>
      <c r="V427" s="23"/>
      <c r="W427" s="23"/>
      <c r="X427" s="23"/>
      <c r="Y427" s="23"/>
      <c r="Z427" s="4"/>
    </row>
    <row r="428" spans="1:26" ht="23.25">
      <c r="A428" s="4"/>
      <c r="B428" s="57"/>
      <c r="C428" s="58"/>
      <c r="D428" s="58"/>
      <c r="E428" s="58"/>
      <c r="F428" s="58" t="s">
        <v>137</v>
      </c>
      <c r="G428" s="58"/>
      <c r="H428" s="58"/>
      <c r="I428" s="53"/>
      <c r="J428" s="53" t="s">
        <v>138</v>
      </c>
      <c r="K428" s="54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4"/>
      <c r="J429" s="53" t="s">
        <v>139</v>
      </c>
      <c r="K429" s="54"/>
      <c r="L429" s="74"/>
      <c r="M429" s="23"/>
      <c r="N429" s="74"/>
      <c r="O429" s="74"/>
      <c r="P429" s="23"/>
      <c r="Q429" s="23"/>
      <c r="R429" s="23"/>
      <c r="S429" s="74"/>
      <c r="T429" s="74"/>
      <c r="U429" s="74"/>
      <c r="V429" s="23"/>
      <c r="W429" s="23"/>
      <c r="X429" s="23"/>
      <c r="Y429" s="23"/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4"/>
      <c r="J430" s="53" t="s">
        <v>48</v>
      </c>
      <c r="K430" s="54"/>
      <c r="L430" s="74">
        <f>+L437</f>
        <v>503010</v>
      </c>
      <c r="M430" s="23">
        <f aca="true" t="shared" si="78" ref="M430:W430">+M437</f>
        <v>0</v>
      </c>
      <c r="N430" s="74">
        <f t="shared" si="78"/>
        <v>0</v>
      </c>
      <c r="O430" s="74">
        <f t="shared" si="78"/>
        <v>0</v>
      </c>
      <c r="P430" s="23"/>
      <c r="Q430" s="23">
        <f t="shared" si="78"/>
        <v>503010</v>
      </c>
      <c r="R430" s="23"/>
      <c r="S430" s="74">
        <f t="shared" si="78"/>
        <v>0</v>
      </c>
      <c r="T430" s="74">
        <f t="shared" si="78"/>
        <v>0</v>
      </c>
      <c r="U430" s="74"/>
      <c r="V430" s="23">
        <f t="shared" si="78"/>
        <v>0</v>
      </c>
      <c r="W430" s="23">
        <f t="shared" si="78"/>
        <v>503010</v>
      </c>
      <c r="X430" s="23">
        <f>Q430/W430*100</f>
        <v>100</v>
      </c>
      <c r="Y430" s="23">
        <f>V430/W430*100</f>
        <v>0</v>
      </c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4"/>
      <c r="J431" s="53" t="s">
        <v>49</v>
      </c>
      <c r="K431" s="54"/>
      <c r="L431" s="74">
        <f aca="true" t="shared" si="79" ref="L431:W432">+L438</f>
        <v>484.4</v>
      </c>
      <c r="M431" s="23">
        <f t="shared" si="79"/>
        <v>0</v>
      </c>
      <c r="N431" s="74">
        <f t="shared" si="79"/>
        <v>0</v>
      </c>
      <c r="O431" s="74">
        <f t="shared" si="79"/>
        <v>0</v>
      </c>
      <c r="P431" s="23"/>
      <c r="Q431" s="23">
        <f t="shared" si="79"/>
        <v>484.4</v>
      </c>
      <c r="R431" s="23"/>
      <c r="S431" s="74">
        <f t="shared" si="79"/>
        <v>0</v>
      </c>
      <c r="T431" s="74">
        <f t="shared" si="79"/>
        <v>0</v>
      </c>
      <c r="U431" s="74"/>
      <c r="V431" s="23">
        <f t="shared" si="79"/>
        <v>0</v>
      </c>
      <c r="W431" s="23">
        <f t="shared" si="79"/>
        <v>484.4</v>
      </c>
      <c r="X431" s="23">
        <f>Q431/W431*100</f>
        <v>100</v>
      </c>
      <c r="Y431" s="23">
        <f>V431/W431*100</f>
        <v>0</v>
      </c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4"/>
      <c r="J432" s="53" t="s">
        <v>50</v>
      </c>
      <c r="K432" s="54"/>
      <c r="L432" s="74">
        <f t="shared" si="79"/>
        <v>484.4</v>
      </c>
      <c r="M432" s="23">
        <f t="shared" si="79"/>
        <v>0</v>
      </c>
      <c r="N432" s="74">
        <f t="shared" si="79"/>
        <v>0</v>
      </c>
      <c r="O432" s="74">
        <f t="shared" si="79"/>
        <v>0</v>
      </c>
      <c r="P432" s="23"/>
      <c r="Q432" s="23">
        <f t="shared" si="79"/>
        <v>484.4</v>
      </c>
      <c r="R432" s="23"/>
      <c r="S432" s="74">
        <f t="shared" si="79"/>
        <v>0</v>
      </c>
      <c r="T432" s="74">
        <f t="shared" si="79"/>
        <v>0</v>
      </c>
      <c r="U432" s="74"/>
      <c r="V432" s="23">
        <f t="shared" si="79"/>
        <v>0</v>
      </c>
      <c r="W432" s="23">
        <f t="shared" si="79"/>
        <v>484.4</v>
      </c>
      <c r="X432" s="23">
        <f>Q432/W432*100</f>
        <v>100</v>
      </c>
      <c r="Y432" s="23">
        <f>V432/W432*100</f>
        <v>0</v>
      </c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4"/>
      <c r="J433" s="53" t="s">
        <v>51</v>
      </c>
      <c r="K433" s="54"/>
      <c r="L433" s="74">
        <f>L432/L430*100</f>
        <v>0.09630027236039045</v>
      </c>
      <c r="M433" s="23"/>
      <c r="N433" s="74"/>
      <c r="O433" s="74"/>
      <c r="P433" s="23"/>
      <c r="Q433" s="23">
        <f>Q432/Q430*100</f>
        <v>0.09630027236039045</v>
      </c>
      <c r="R433" s="23"/>
      <c r="S433" s="74"/>
      <c r="T433" s="74"/>
      <c r="U433" s="74"/>
      <c r="V433" s="23"/>
      <c r="W433" s="23">
        <f>W432/W430*100</f>
        <v>0.09630027236039045</v>
      </c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4"/>
      <c r="J434" s="53" t="s">
        <v>52</v>
      </c>
      <c r="K434" s="54"/>
      <c r="L434" s="74">
        <f>L432/L431*100</f>
        <v>100</v>
      </c>
      <c r="M434" s="23"/>
      <c r="N434" s="74"/>
      <c r="O434" s="74"/>
      <c r="P434" s="23"/>
      <c r="Q434" s="23">
        <f>Q432/Q431*100</f>
        <v>100</v>
      </c>
      <c r="R434" s="23"/>
      <c r="S434" s="74"/>
      <c r="T434" s="74"/>
      <c r="U434" s="74"/>
      <c r="V434" s="23"/>
      <c r="W434" s="23">
        <f>W432/W431*100</f>
        <v>100</v>
      </c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4"/>
      <c r="J435" s="53"/>
      <c r="K435" s="54"/>
      <c r="L435" s="74"/>
      <c r="M435" s="23"/>
      <c r="N435" s="74"/>
      <c r="O435" s="74"/>
      <c r="P435" s="23"/>
      <c r="Q435" s="23"/>
      <c r="R435" s="23"/>
      <c r="S435" s="74"/>
      <c r="T435" s="74"/>
      <c r="U435" s="74"/>
      <c r="V435" s="23"/>
      <c r="W435" s="23"/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 t="s">
        <v>57</v>
      </c>
      <c r="H436" s="51"/>
      <c r="I436" s="64"/>
      <c r="J436" s="53" t="s">
        <v>58</v>
      </c>
      <c r="K436" s="54"/>
      <c r="L436" s="74"/>
      <c r="M436" s="23"/>
      <c r="N436" s="74"/>
      <c r="O436" s="74"/>
      <c r="P436" s="23"/>
      <c r="Q436" s="23"/>
      <c r="R436" s="23"/>
      <c r="S436" s="74"/>
      <c r="T436" s="74"/>
      <c r="U436" s="74"/>
      <c r="V436" s="23"/>
      <c r="W436" s="23"/>
      <c r="X436" s="23"/>
      <c r="Y436" s="23"/>
      <c r="Z436" s="4"/>
    </row>
    <row r="437" spans="1:26" ht="23.25">
      <c r="A437" s="4"/>
      <c r="B437" s="57"/>
      <c r="C437" s="58"/>
      <c r="D437" s="58"/>
      <c r="E437" s="58"/>
      <c r="F437" s="58"/>
      <c r="G437" s="58"/>
      <c r="H437" s="58"/>
      <c r="I437" s="53"/>
      <c r="J437" s="53" t="s">
        <v>48</v>
      </c>
      <c r="K437" s="54"/>
      <c r="L437" s="21">
        <f>+L444</f>
        <v>503010</v>
      </c>
      <c r="M437" s="21">
        <f aca="true" t="shared" si="80" ref="M437:W437">+M444</f>
        <v>0</v>
      </c>
      <c r="N437" s="21">
        <f t="shared" si="80"/>
        <v>0</v>
      </c>
      <c r="O437" s="21">
        <f t="shared" si="80"/>
        <v>0</v>
      </c>
      <c r="P437" s="21"/>
      <c r="Q437" s="21">
        <f t="shared" si="80"/>
        <v>503010</v>
      </c>
      <c r="R437" s="21"/>
      <c r="S437" s="21">
        <f t="shared" si="80"/>
        <v>0</v>
      </c>
      <c r="T437" s="21">
        <f t="shared" si="80"/>
        <v>0</v>
      </c>
      <c r="U437" s="21"/>
      <c r="V437" s="21">
        <f t="shared" si="80"/>
        <v>0</v>
      </c>
      <c r="W437" s="21">
        <f t="shared" si="80"/>
        <v>503010</v>
      </c>
      <c r="X437" s="21">
        <f>Q437/W437*100</f>
        <v>100</v>
      </c>
      <c r="Y437" s="21">
        <f>V437/W437*100</f>
        <v>0</v>
      </c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4"/>
      <c r="J438" s="53" t="s">
        <v>49</v>
      </c>
      <c r="K438" s="54"/>
      <c r="L438" s="74">
        <f aca="true" t="shared" si="81" ref="L438:W439">+L445</f>
        <v>484.4</v>
      </c>
      <c r="M438" s="23">
        <f t="shared" si="81"/>
        <v>0</v>
      </c>
      <c r="N438" s="74">
        <f t="shared" si="81"/>
        <v>0</v>
      </c>
      <c r="O438" s="74">
        <f t="shared" si="81"/>
        <v>0</v>
      </c>
      <c r="P438" s="23"/>
      <c r="Q438" s="23">
        <f t="shared" si="81"/>
        <v>484.4</v>
      </c>
      <c r="R438" s="23"/>
      <c r="S438" s="74">
        <f t="shared" si="81"/>
        <v>0</v>
      </c>
      <c r="T438" s="74">
        <f t="shared" si="81"/>
        <v>0</v>
      </c>
      <c r="U438" s="74"/>
      <c r="V438" s="23">
        <f t="shared" si="81"/>
        <v>0</v>
      </c>
      <c r="W438" s="23">
        <f t="shared" si="81"/>
        <v>484.4</v>
      </c>
      <c r="X438" s="23">
        <f>Q438/W438*100</f>
        <v>100</v>
      </c>
      <c r="Y438" s="23">
        <f>V438/W438*100</f>
        <v>0</v>
      </c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4"/>
      <c r="J439" s="53" t="s">
        <v>50</v>
      </c>
      <c r="K439" s="54"/>
      <c r="L439" s="74">
        <f t="shared" si="81"/>
        <v>484.4</v>
      </c>
      <c r="M439" s="23">
        <f t="shared" si="81"/>
        <v>0</v>
      </c>
      <c r="N439" s="74">
        <f t="shared" si="81"/>
        <v>0</v>
      </c>
      <c r="O439" s="74">
        <f t="shared" si="81"/>
        <v>0</v>
      </c>
      <c r="P439" s="23"/>
      <c r="Q439" s="23">
        <f t="shared" si="81"/>
        <v>484.4</v>
      </c>
      <c r="R439" s="23"/>
      <c r="S439" s="74">
        <f t="shared" si="81"/>
        <v>0</v>
      </c>
      <c r="T439" s="74">
        <f t="shared" si="81"/>
        <v>0</v>
      </c>
      <c r="U439" s="74"/>
      <c r="V439" s="23">
        <f t="shared" si="81"/>
        <v>0</v>
      </c>
      <c r="W439" s="23">
        <f t="shared" si="81"/>
        <v>484.4</v>
      </c>
      <c r="X439" s="23">
        <f>Q439/W439*100</f>
        <v>100</v>
      </c>
      <c r="Y439" s="23">
        <f>V439/W439*100</f>
        <v>0</v>
      </c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4"/>
      <c r="J440" s="53" t="s">
        <v>51</v>
      </c>
      <c r="K440" s="54"/>
      <c r="L440" s="74">
        <f>L439/L437*100</f>
        <v>0.09630027236039045</v>
      </c>
      <c r="M440" s="23"/>
      <c r="N440" s="74"/>
      <c r="O440" s="74"/>
      <c r="P440" s="23"/>
      <c r="Q440" s="23">
        <f>Q439/Q437*100</f>
        <v>0.09630027236039045</v>
      </c>
      <c r="R440" s="23"/>
      <c r="S440" s="74"/>
      <c r="T440" s="74"/>
      <c r="U440" s="74"/>
      <c r="V440" s="23"/>
      <c r="W440" s="23">
        <f>W439/W437*100</f>
        <v>0.09630027236039045</v>
      </c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4"/>
      <c r="J441" s="53" t="s">
        <v>52</v>
      </c>
      <c r="K441" s="54"/>
      <c r="L441" s="74">
        <f>L439/L438*100</f>
        <v>100</v>
      </c>
      <c r="M441" s="23"/>
      <c r="N441" s="74"/>
      <c r="O441" s="74"/>
      <c r="P441" s="23"/>
      <c r="Q441" s="23">
        <f>Q439/Q438*100</f>
        <v>100</v>
      </c>
      <c r="R441" s="23"/>
      <c r="S441" s="74"/>
      <c r="T441" s="74"/>
      <c r="U441" s="74"/>
      <c r="V441" s="23"/>
      <c r="W441" s="23">
        <f>W439/W438*100</f>
        <v>100</v>
      </c>
      <c r="X441" s="23"/>
      <c r="Y441" s="23"/>
      <c r="Z441" s="4"/>
    </row>
    <row r="442" spans="1:26" ht="23.25">
      <c r="A442" s="4"/>
      <c r="B442" s="57"/>
      <c r="C442" s="57"/>
      <c r="D442" s="57"/>
      <c r="E442" s="57"/>
      <c r="F442" s="57"/>
      <c r="G442" s="57"/>
      <c r="H442" s="57"/>
      <c r="I442" s="64"/>
      <c r="J442" s="53"/>
      <c r="K442" s="54"/>
      <c r="L442" s="74"/>
      <c r="M442" s="23"/>
      <c r="N442" s="74"/>
      <c r="O442" s="74"/>
      <c r="P442" s="23"/>
      <c r="Q442" s="23"/>
      <c r="R442" s="23"/>
      <c r="S442" s="74"/>
      <c r="T442" s="74"/>
      <c r="U442" s="74"/>
      <c r="V442" s="23"/>
      <c r="W442" s="23"/>
      <c r="X442" s="23"/>
      <c r="Y442" s="23"/>
      <c r="Z442" s="4"/>
    </row>
    <row r="443" spans="1:26" ht="23.25">
      <c r="A443" s="4"/>
      <c r="B443" s="57"/>
      <c r="C443" s="58"/>
      <c r="D443" s="58"/>
      <c r="E443" s="58"/>
      <c r="F443" s="58"/>
      <c r="G443" s="58"/>
      <c r="H443" s="58" t="s">
        <v>78</v>
      </c>
      <c r="I443" s="53"/>
      <c r="J443" s="53" t="s">
        <v>79</v>
      </c>
      <c r="K443" s="54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4"/>
    </row>
    <row r="444" spans="1:26" ht="23.25">
      <c r="A444" s="4"/>
      <c r="B444" s="57"/>
      <c r="C444" s="57"/>
      <c r="D444" s="57"/>
      <c r="E444" s="57"/>
      <c r="F444" s="57"/>
      <c r="G444" s="57"/>
      <c r="H444" s="57"/>
      <c r="I444" s="64"/>
      <c r="J444" s="53" t="s">
        <v>48</v>
      </c>
      <c r="K444" s="54"/>
      <c r="L444" s="74">
        <v>503010</v>
      </c>
      <c r="M444" s="23"/>
      <c r="N444" s="74"/>
      <c r="O444" s="74"/>
      <c r="P444" s="23"/>
      <c r="Q444" s="23">
        <f>SUM(L444:P444)</f>
        <v>503010</v>
      </c>
      <c r="R444" s="23"/>
      <c r="S444" s="74"/>
      <c r="T444" s="74"/>
      <c r="U444" s="74"/>
      <c r="V444" s="23"/>
      <c r="W444" s="23">
        <f>+Q444+V444</f>
        <v>503010</v>
      </c>
      <c r="X444" s="23">
        <f>Q444/W444*100</f>
        <v>100</v>
      </c>
      <c r="Y444" s="23">
        <f>V444/W444*100</f>
        <v>0</v>
      </c>
      <c r="Z444" s="4"/>
    </row>
    <row r="445" spans="1:26" ht="23.25">
      <c r="A445" s="4"/>
      <c r="B445" s="57"/>
      <c r="C445" s="57"/>
      <c r="D445" s="57"/>
      <c r="E445" s="57"/>
      <c r="F445" s="57"/>
      <c r="G445" s="57"/>
      <c r="H445" s="57"/>
      <c r="I445" s="64"/>
      <c r="J445" s="53" t="s">
        <v>49</v>
      </c>
      <c r="K445" s="54"/>
      <c r="L445" s="74">
        <v>484.4</v>
      </c>
      <c r="M445" s="23"/>
      <c r="N445" s="74"/>
      <c r="O445" s="74"/>
      <c r="P445" s="23"/>
      <c r="Q445" s="23">
        <f>SUM(L445:P445)</f>
        <v>484.4</v>
      </c>
      <c r="R445" s="23"/>
      <c r="S445" s="74"/>
      <c r="T445" s="74"/>
      <c r="U445" s="74"/>
      <c r="V445" s="23"/>
      <c r="W445" s="23">
        <f>+Q445+V445</f>
        <v>484.4</v>
      </c>
      <c r="X445" s="23">
        <f>Q445/W445*100</f>
        <v>100</v>
      </c>
      <c r="Y445" s="23">
        <f>V445/W445*100</f>
        <v>0</v>
      </c>
      <c r="Z445" s="4"/>
    </row>
    <row r="446" spans="1:26" ht="23.25">
      <c r="A446" s="4"/>
      <c r="B446" s="57"/>
      <c r="C446" s="57"/>
      <c r="D446" s="57"/>
      <c r="E446" s="57"/>
      <c r="F446" s="57"/>
      <c r="G446" s="57"/>
      <c r="H446" s="57"/>
      <c r="I446" s="64"/>
      <c r="J446" s="53" t="s">
        <v>50</v>
      </c>
      <c r="K446" s="54"/>
      <c r="L446" s="74">
        <v>484.4</v>
      </c>
      <c r="M446" s="23"/>
      <c r="N446" s="74"/>
      <c r="O446" s="74"/>
      <c r="P446" s="23"/>
      <c r="Q446" s="23">
        <f>SUM(L446:P446)</f>
        <v>484.4</v>
      </c>
      <c r="R446" s="23"/>
      <c r="S446" s="74"/>
      <c r="T446" s="74"/>
      <c r="U446" s="74"/>
      <c r="V446" s="23"/>
      <c r="W446" s="23">
        <f>+Q446+V446</f>
        <v>484.4</v>
      </c>
      <c r="X446" s="23">
        <f>Q446/W446*100</f>
        <v>100</v>
      </c>
      <c r="Y446" s="23">
        <f>V446/W446*100</f>
        <v>0</v>
      </c>
      <c r="Z446" s="4"/>
    </row>
    <row r="447" spans="1:26" ht="23.25">
      <c r="A447" s="4"/>
      <c r="B447" s="57"/>
      <c r="C447" s="57"/>
      <c r="D447" s="57"/>
      <c r="E447" s="57"/>
      <c r="F447" s="57"/>
      <c r="G447" s="57"/>
      <c r="H447" s="57"/>
      <c r="I447" s="64"/>
      <c r="J447" s="53" t="s">
        <v>51</v>
      </c>
      <c r="K447" s="54"/>
      <c r="L447" s="74">
        <f>L446/L444*100</f>
        <v>0.09630027236039045</v>
      </c>
      <c r="M447" s="23"/>
      <c r="N447" s="74"/>
      <c r="O447" s="74"/>
      <c r="P447" s="23"/>
      <c r="Q447" s="23">
        <f>Q446/Q444*100</f>
        <v>0.09630027236039045</v>
      </c>
      <c r="R447" s="23"/>
      <c r="S447" s="74"/>
      <c r="T447" s="74"/>
      <c r="U447" s="74"/>
      <c r="V447" s="23"/>
      <c r="W447" s="23">
        <f>W446/W444*100</f>
        <v>0.09630027236039045</v>
      </c>
      <c r="X447" s="23"/>
      <c r="Y447" s="23"/>
      <c r="Z447" s="4"/>
    </row>
    <row r="448" spans="1:26" ht="23.25">
      <c r="A448" s="4"/>
      <c r="B448" s="57"/>
      <c r="C448" s="57"/>
      <c r="D448" s="57"/>
      <c r="E448" s="57"/>
      <c r="F448" s="57"/>
      <c r="G448" s="57"/>
      <c r="H448" s="57"/>
      <c r="I448" s="64"/>
      <c r="J448" s="53" t="s">
        <v>52</v>
      </c>
      <c r="K448" s="54"/>
      <c r="L448" s="74">
        <f>L446/L445*100</f>
        <v>100</v>
      </c>
      <c r="M448" s="23"/>
      <c r="N448" s="74"/>
      <c r="O448" s="74"/>
      <c r="P448" s="23"/>
      <c r="Q448" s="23">
        <f>Q446/Q445*100</f>
        <v>100</v>
      </c>
      <c r="R448" s="23"/>
      <c r="S448" s="74"/>
      <c r="T448" s="74"/>
      <c r="U448" s="74"/>
      <c r="V448" s="23"/>
      <c r="W448" s="23">
        <f>W446/W445*100</f>
        <v>100</v>
      </c>
      <c r="X448" s="23"/>
      <c r="Y448" s="23"/>
      <c r="Z448" s="4"/>
    </row>
    <row r="449" spans="1:26" ht="23.25">
      <c r="A449" s="4"/>
      <c r="B449" s="57"/>
      <c r="C449" s="57"/>
      <c r="D449" s="57"/>
      <c r="E449" s="57"/>
      <c r="F449" s="57"/>
      <c r="G449" s="57"/>
      <c r="H449" s="57"/>
      <c r="I449" s="64"/>
      <c r="J449" s="53"/>
      <c r="K449" s="54"/>
      <c r="L449" s="74"/>
      <c r="M449" s="23"/>
      <c r="N449" s="74"/>
      <c r="O449" s="74"/>
      <c r="P449" s="23"/>
      <c r="Q449" s="23"/>
      <c r="R449" s="23"/>
      <c r="S449" s="74"/>
      <c r="T449" s="74"/>
      <c r="U449" s="74"/>
      <c r="V449" s="23"/>
      <c r="W449" s="23"/>
      <c r="X449" s="23"/>
      <c r="Y449" s="23"/>
      <c r="Z449" s="4"/>
    </row>
    <row r="450" spans="1:26" ht="23.25">
      <c r="A450" s="4"/>
      <c r="B450" s="65"/>
      <c r="C450" s="65"/>
      <c r="D450" s="65"/>
      <c r="E450" s="65"/>
      <c r="F450" s="65"/>
      <c r="G450" s="65"/>
      <c r="H450" s="65"/>
      <c r="I450" s="66"/>
      <c r="J450" s="62"/>
      <c r="K450" s="63"/>
      <c r="L450" s="75"/>
      <c r="M450" s="76"/>
      <c r="N450" s="75"/>
      <c r="O450" s="75"/>
      <c r="P450" s="76"/>
      <c r="Q450" s="76"/>
      <c r="R450" s="76"/>
      <c r="S450" s="75"/>
      <c r="T450" s="75"/>
      <c r="U450" s="75"/>
      <c r="V450" s="76"/>
      <c r="W450" s="76"/>
      <c r="X450" s="76"/>
      <c r="Y450" s="76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171</v>
      </c>
      <c r="Z452" s="4"/>
    </row>
    <row r="453" spans="1:26" ht="23.25">
      <c r="A453" s="4"/>
      <c r="B453" s="67" t="s">
        <v>40</v>
      </c>
      <c r="C453" s="68"/>
      <c r="D453" s="68"/>
      <c r="E453" s="68"/>
      <c r="F453" s="68"/>
      <c r="G453" s="68"/>
      <c r="H453" s="69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42</v>
      </c>
      <c r="X453" s="13"/>
      <c r="Y453" s="16"/>
      <c r="Z453" s="4"/>
    </row>
    <row r="454" spans="1:26" ht="23.25">
      <c r="A454" s="4"/>
      <c r="B454" s="17" t="s">
        <v>41</v>
      </c>
      <c r="C454" s="18"/>
      <c r="D454" s="18"/>
      <c r="E454" s="18"/>
      <c r="F454" s="18"/>
      <c r="G454" s="18"/>
      <c r="H454" s="70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39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4"/>
      <c r="J458" s="53"/>
      <c r="K458" s="54"/>
      <c r="L458" s="22"/>
      <c r="M458" s="23"/>
      <c r="N458" s="24"/>
      <c r="O458" s="3"/>
      <c r="P458" s="27"/>
      <c r="Q458" s="27"/>
      <c r="R458" s="23"/>
      <c r="S458" s="24"/>
      <c r="T458" s="22"/>
      <c r="U458" s="73"/>
      <c r="V458" s="27"/>
      <c r="W458" s="27"/>
      <c r="X458" s="27"/>
      <c r="Y458" s="23"/>
      <c r="Z458" s="4"/>
    </row>
    <row r="459" spans="1:26" ht="23.25">
      <c r="A459" s="4"/>
      <c r="B459" s="51" t="s">
        <v>140</v>
      </c>
      <c r="C459" s="51"/>
      <c r="D459" s="51"/>
      <c r="E459" s="51"/>
      <c r="F459" s="51"/>
      <c r="G459" s="51"/>
      <c r="H459" s="51"/>
      <c r="I459" s="64"/>
      <c r="J459" s="55" t="s">
        <v>141</v>
      </c>
      <c r="K459" s="56"/>
      <c r="L459" s="74"/>
      <c r="M459" s="74"/>
      <c r="N459" s="74"/>
      <c r="O459" s="74"/>
      <c r="P459" s="74"/>
      <c r="Q459" s="74"/>
      <c r="R459" s="74"/>
      <c r="S459" s="74"/>
      <c r="T459" s="74"/>
      <c r="U459" s="77"/>
      <c r="V459" s="23"/>
      <c r="W459" s="23"/>
      <c r="X459" s="23"/>
      <c r="Y459" s="23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4"/>
      <c r="J460" s="55" t="s">
        <v>48</v>
      </c>
      <c r="K460" s="56"/>
      <c r="L460" s="74">
        <f>SUM(L467)</f>
        <v>58440.799999999996</v>
      </c>
      <c r="M460" s="74">
        <f aca="true" t="shared" si="82" ref="M460:W460">SUM(M467)</f>
        <v>0</v>
      </c>
      <c r="N460" s="74">
        <f t="shared" si="82"/>
        <v>0</v>
      </c>
      <c r="O460" s="74">
        <f t="shared" si="82"/>
        <v>0</v>
      </c>
      <c r="P460" s="74"/>
      <c r="Q460" s="74">
        <f>SUM(Q467)</f>
        <v>58440.799999999996</v>
      </c>
      <c r="R460" s="74"/>
      <c r="S460" s="74">
        <f t="shared" si="82"/>
        <v>0</v>
      </c>
      <c r="T460" s="74">
        <f t="shared" si="82"/>
        <v>0</v>
      </c>
      <c r="U460" s="74"/>
      <c r="V460" s="23">
        <f t="shared" si="82"/>
        <v>0</v>
      </c>
      <c r="W460" s="23">
        <f t="shared" si="82"/>
        <v>58440.799999999996</v>
      </c>
      <c r="X460" s="23">
        <f>Q460/W460*100</f>
        <v>100</v>
      </c>
      <c r="Y460" s="23">
        <f>V460/W460*100</f>
        <v>0</v>
      </c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4"/>
      <c r="J461" s="53" t="s">
        <v>49</v>
      </c>
      <c r="K461" s="54"/>
      <c r="L461" s="74">
        <f aca="true" t="shared" si="83" ref="L461:W462">SUM(L468)</f>
        <v>72705</v>
      </c>
      <c r="M461" s="74">
        <f t="shared" si="83"/>
        <v>0</v>
      </c>
      <c r="N461" s="74">
        <f t="shared" si="83"/>
        <v>0</v>
      </c>
      <c r="O461" s="74">
        <f t="shared" si="83"/>
        <v>0</v>
      </c>
      <c r="P461" s="74"/>
      <c r="Q461" s="23">
        <f t="shared" si="83"/>
        <v>72705</v>
      </c>
      <c r="R461" s="74"/>
      <c r="S461" s="74">
        <f t="shared" si="83"/>
        <v>0</v>
      </c>
      <c r="T461" s="74">
        <f t="shared" si="83"/>
        <v>0</v>
      </c>
      <c r="U461" s="74"/>
      <c r="V461" s="23">
        <f t="shared" si="83"/>
        <v>0</v>
      </c>
      <c r="W461" s="23">
        <f t="shared" si="83"/>
        <v>72705</v>
      </c>
      <c r="X461" s="23">
        <f>Q461/W461*100</f>
        <v>100</v>
      </c>
      <c r="Y461" s="23">
        <f>V461/W461*100</f>
        <v>0</v>
      </c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4"/>
      <c r="J462" s="53" t="s">
        <v>50</v>
      </c>
      <c r="K462" s="54"/>
      <c r="L462" s="74">
        <f t="shared" si="83"/>
        <v>72705</v>
      </c>
      <c r="M462" s="23">
        <f t="shared" si="83"/>
        <v>0</v>
      </c>
      <c r="N462" s="74">
        <f t="shared" si="83"/>
        <v>0</v>
      </c>
      <c r="O462" s="74">
        <f t="shared" si="83"/>
        <v>0</v>
      </c>
      <c r="P462" s="23"/>
      <c r="Q462" s="23">
        <f t="shared" si="83"/>
        <v>72705</v>
      </c>
      <c r="R462" s="23"/>
      <c r="S462" s="74">
        <f t="shared" si="83"/>
        <v>0</v>
      </c>
      <c r="T462" s="74">
        <f t="shared" si="83"/>
        <v>0</v>
      </c>
      <c r="U462" s="74"/>
      <c r="V462" s="23">
        <f t="shared" si="83"/>
        <v>0</v>
      </c>
      <c r="W462" s="23">
        <f t="shared" si="83"/>
        <v>72705</v>
      </c>
      <c r="X462" s="23">
        <f>Q462/W462*100</f>
        <v>100</v>
      </c>
      <c r="Y462" s="23">
        <f>V462/W462*100</f>
        <v>0</v>
      </c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4"/>
      <c r="J463" s="53" t="s">
        <v>51</v>
      </c>
      <c r="K463" s="54"/>
      <c r="L463" s="74">
        <f>L462/L460*100</f>
        <v>124.40794787203461</v>
      </c>
      <c r="M463" s="23"/>
      <c r="N463" s="74"/>
      <c r="O463" s="74"/>
      <c r="P463" s="23"/>
      <c r="Q463" s="23">
        <f>Q462/Q460*100</f>
        <v>124.40794787203461</v>
      </c>
      <c r="R463" s="23"/>
      <c r="S463" s="74"/>
      <c r="T463" s="74"/>
      <c r="U463" s="74"/>
      <c r="V463" s="23"/>
      <c r="W463" s="23">
        <f>W462/W460*100</f>
        <v>124.40794787203461</v>
      </c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4"/>
      <c r="J464" s="53" t="s">
        <v>52</v>
      </c>
      <c r="K464" s="54"/>
      <c r="L464" s="74">
        <f>L462/L461*100</f>
        <v>100</v>
      </c>
      <c r="M464" s="23"/>
      <c r="N464" s="74"/>
      <c r="O464" s="74"/>
      <c r="P464" s="23"/>
      <c r="Q464" s="23">
        <f>Q462/Q461*100</f>
        <v>100</v>
      </c>
      <c r="R464" s="23"/>
      <c r="S464" s="74"/>
      <c r="T464" s="74"/>
      <c r="U464" s="74"/>
      <c r="V464" s="23"/>
      <c r="W464" s="23">
        <f>W462/W461*100</f>
        <v>100</v>
      </c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4"/>
      <c r="J465" s="53"/>
      <c r="K465" s="54"/>
      <c r="L465" s="74"/>
      <c r="M465" s="23"/>
      <c r="N465" s="74"/>
      <c r="O465" s="74"/>
      <c r="P465" s="23"/>
      <c r="Q465" s="23"/>
      <c r="R465" s="23"/>
      <c r="S465" s="74"/>
      <c r="T465" s="74"/>
      <c r="U465" s="74"/>
      <c r="V465" s="23"/>
      <c r="W465" s="23"/>
      <c r="X465" s="23"/>
      <c r="Y465" s="23"/>
      <c r="Z465" s="4"/>
    </row>
    <row r="466" spans="1:26" ht="23.25">
      <c r="A466" s="4"/>
      <c r="B466" s="51"/>
      <c r="C466" s="51" t="s">
        <v>142</v>
      </c>
      <c r="D466" s="51"/>
      <c r="E466" s="51"/>
      <c r="F466" s="51"/>
      <c r="G466" s="51"/>
      <c r="H466" s="51"/>
      <c r="I466" s="64"/>
      <c r="J466" s="53" t="s">
        <v>143</v>
      </c>
      <c r="K466" s="54"/>
      <c r="L466" s="74"/>
      <c r="M466" s="23"/>
      <c r="N466" s="74"/>
      <c r="O466" s="74"/>
      <c r="P466" s="23"/>
      <c r="Q466" s="23"/>
      <c r="R466" s="23"/>
      <c r="S466" s="74"/>
      <c r="T466" s="74"/>
      <c r="U466" s="74"/>
      <c r="V466" s="23"/>
      <c r="W466" s="23"/>
      <c r="X466" s="23"/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4"/>
      <c r="J467" s="53" t="s">
        <v>48</v>
      </c>
      <c r="K467" s="54"/>
      <c r="L467" s="74">
        <f>+L474</f>
        <v>58440.799999999996</v>
      </c>
      <c r="M467" s="23"/>
      <c r="N467" s="74"/>
      <c r="O467" s="74"/>
      <c r="P467" s="23"/>
      <c r="Q467" s="23">
        <f>+Q474</f>
        <v>58440.799999999996</v>
      </c>
      <c r="R467" s="23"/>
      <c r="S467" s="74"/>
      <c r="T467" s="74"/>
      <c r="U467" s="74"/>
      <c r="V467" s="23"/>
      <c r="W467" s="23">
        <f>+W474</f>
        <v>58440.799999999996</v>
      </c>
      <c r="X467" s="23">
        <f>Q467/W467*100</f>
        <v>100</v>
      </c>
      <c r="Y467" s="23">
        <f>V467/W467*100</f>
        <v>0</v>
      </c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4"/>
      <c r="J468" s="53" t="s">
        <v>49</v>
      </c>
      <c r="K468" s="54"/>
      <c r="L468" s="74">
        <f>+L475</f>
        <v>72705</v>
      </c>
      <c r="M468" s="23"/>
      <c r="N468" s="74"/>
      <c r="O468" s="74"/>
      <c r="P468" s="23"/>
      <c r="Q468" s="23">
        <f>+Q475</f>
        <v>72705</v>
      </c>
      <c r="R468" s="23"/>
      <c r="S468" s="74"/>
      <c r="T468" s="74"/>
      <c r="U468" s="74"/>
      <c r="V468" s="23"/>
      <c r="W468" s="23">
        <f>+W475</f>
        <v>72705</v>
      </c>
      <c r="X468" s="23">
        <f>Q468/W468*100</f>
        <v>100</v>
      </c>
      <c r="Y468" s="23">
        <f>V468/W468*100</f>
        <v>0</v>
      </c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4"/>
      <c r="J469" s="53" t="s">
        <v>50</v>
      </c>
      <c r="K469" s="54"/>
      <c r="L469" s="74">
        <f>+L476</f>
        <v>72705</v>
      </c>
      <c r="M469" s="23"/>
      <c r="N469" s="74"/>
      <c r="O469" s="74"/>
      <c r="P469" s="23"/>
      <c r="Q469" s="23">
        <f>+Q476</f>
        <v>72705</v>
      </c>
      <c r="R469" s="23"/>
      <c r="S469" s="74"/>
      <c r="T469" s="74"/>
      <c r="U469" s="74"/>
      <c r="V469" s="23"/>
      <c r="W469" s="23">
        <f>+W476</f>
        <v>72705</v>
      </c>
      <c r="X469" s="23">
        <f>Q469/W469*100</f>
        <v>100</v>
      </c>
      <c r="Y469" s="23">
        <f>V469/W469*100</f>
        <v>0</v>
      </c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4"/>
      <c r="J470" s="53" t="s">
        <v>51</v>
      </c>
      <c r="K470" s="54"/>
      <c r="L470" s="74">
        <f>L469/L467*100</f>
        <v>124.40794787203461</v>
      </c>
      <c r="M470" s="23"/>
      <c r="N470" s="74"/>
      <c r="O470" s="74"/>
      <c r="P470" s="23"/>
      <c r="Q470" s="23">
        <f>Q469/Q467*100</f>
        <v>124.40794787203461</v>
      </c>
      <c r="R470" s="23"/>
      <c r="S470" s="74"/>
      <c r="T470" s="74"/>
      <c r="U470" s="74"/>
      <c r="V470" s="23"/>
      <c r="W470" s="23">
        <f>W469/W467*100</f>
        <v>124.40794787203461</v>
      </c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4"/>
      <c r="J471" s="53" t="s">
        <v>52</v>
      </c>
      <c r="K471" s="54"/>
      <c r="L471" s="74">
        <f>L469/L468*100</f>
        <v>100</v>
      </c>
      <c r="M471" s="23"/>
      <c r="N471" s="74"/>
      <c r="O471" s="74"/>
      <c r="P471" s="23"/>
      <c r="Q471" s="23">
        <f>Q469/Q468*100</f>
        <v>100</v>
      </c>
      <c r="R471" s="23"/>
      <c r="S471" s="74"/>
      <c r="T471" s="74"/>
      <c r="U471" s="74"/>
      <c r="V471" s="23"/>
      <c r="W471" s="23">
        <f>W469/W468*100</f>
        <v>100</v>
      </c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4"/>
      <c r="J472" s="53"/>
      <c r="K472" s="54"/>
      <c r="L472" s="74"/>
      <c r="M472" s="23"/>
      <c r="N472" s="74"/>
      <c r="O472" s="74"/>
      <c r="P472" s="23"/>
      <c r="Q472" s="23"/>
      <c r="R472" s="23"/>
      <c r="S472" s="74"/>
      <c r="T472" s="74"/>
      <c r="U472" s="74"/>
      <c r="V472" s="23"/>
      <c r="W472" s="23"/>
      <c r="X472" s="23"/>
      <c r="Y472" s="23"/>
      <c r="Z472" s="4"/>
    </row>
    <row r="473" spans="1:26" ht="23.25">
      <c r="A473" s="4"/>
      <c r="B473" s="57"/>
      <c r="C473" s="58"/>
      <c r="D473" s="58" t="s">
        <v>53</v>
      </c>
      <c r="E473" s="58"/>
      <c r="F473" s="58"/>
      <c r="G473" s="58"/>
      <c r="H473" s="58"/>
      <c r="I473" s="53"/>
      <c r="J473" s="53" t="s">
        <v>54</v>
      </c>
      <c r="K473" s="54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4"/>
      <c r="J474" s="53" t="s">
        <v>48</v>
      </c>
      <c r="K474" s="54"/>
      <c r="L474" s="74">
        <f>+L481</f>
        <v>58440.799999999996</v>
      </c>
      <c r="M474" s="23"/>
      <c r="N474" s="74"/>
      <c r="O474" s="74"/>
      <c r="P474" s="23"/>
      <c r="Q474" s="23">
        <f>+Q481</f>
        <v>58440.799999999996</v>
      </c>
      <c r="R474" s="23"/>
      <c r="S474" s="74"/>
      <c r="T474" s="74"/>
      <c r="U474" s="74"/>
      <c r="V474" s="23"/>
      <c r="W474" s="23">
        <f>+W481</f>
        <v>58440.799999999996</v>
      </c>
      <c r="X474" s="23">
        <f>Q474/W474*100</f>
        <v>100</v>
      </c>
      <c r="Y474" s="23">
        <f>V474/W474*100</f>
        <v>0</v>
      </c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4"/>
      <c r="J475" s="53" t="s">
        <v>49</v>
      </c>
      <c r="K475" s="54"/>
      <c r="L475" s="74">
        <f>+L482</f>
        <v>72705</v>
      </c>
      <c r="M475" s="23"/>
      <c r="N475" s="74"/>
      <c r="O475" s="74"/>
      <c r="P475" s="23"/>
      <c r="Q475" s="23">
        <f>+Q482</f>
        <v>72705</v>
      </c>
      <c r="R475" s="23"/>
      <c r="S475" s="74"/>
      <c r="T475" s="74"/>
      <c r="U475" s="74"/>
      <c r="V475" s="23"/>
      <c r="W475" s="23">
        <f>+W482</f>
        <v>72705</v>
      </c>
      <c r="X475" s="23">
        <f>Q475/W475*100</f>
        <v>100</v>
      </c>
      <c r="Y475" s="23">
        <f>V475/W475*100</f>
        <v>0</v>
      </c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4"/>
      <c r="J476" s="53" t="s">
        <v>50</v>
      </c>
      <c r="K476" s="54"/>
      <c r="L476" s="74">
        <f>+L483</f>
        <v>72705</v>
      </c>
      <c r="M476" s="23"/>
      <c r="N476" s="74"/>
      <c r="O476" s="74"/>
      <c r="P476" s="23"/>
      <c r="Q476" s="23">
        <f>+Q483</f>
        <v>72705</v>
      </c>
      <c r="R476" s="23"/>
      <c r="S476" s="74"/>
      <c r="T476" s="74"/>
      <c r="U476" s="74"/>
      <c r="V476" s="23"/>
      <c r="W476" s="23">
        <f>+W483</f>
        <v>72705</v>
      </c>
      <c r="X476" s="23">
        <f>Q476/W476*100</f>
        <v>100</v>
      </c>
      <c r="Y476" s="23">
        <f>V476/W476*100</f>
        <v>0</v>
      </c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4"/>
      <c r="J477" s="53" t="s">
        <v>51</v>
      </c>
      <c r="K477" s="54"/>
      <c r="L477" s="74">
        <f>L476/L474*100</f>
        <v>124.40794787203461</v>
      </c>
      <c r="M477" s="23"/>
      <c r="N477" s="74"/>
      <c r="O477" s="74"/>
      <c r="P477" s="23"/>
      <c r="Q477" s="23">
        <f>Q476/Q474*100</f>
        <v>124.40794787203461</v>
      </c>
      <c r="R477" s="23"/>
      <c r="S477" s="74"/>
      <c r="T477" s="74"/>
      <c r="U477" s="74"/>
      <c r="V477" s="23"/>
      <c r="W477" s="23">
        <f>W476/W474*100</f>
        <v>124.40794787203461</v>
      </c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4"/>
      <c r="J478" s="53" t="s">
        <v>52</v>
      </c>
      <c r="K478" s="54"/>
      <c r="L478" s="74">
        <f>L476/L475*100</f>
        <v>100</v>
      </c>
      <c r="M478" s="23"/>
      <c r="N478" s="74"/>
      <c r="O478" s="74"/>
      <c r="P478" s="23"/>
      <c r="Q478" s="23">
        <f>Q476/Q475*100</f>
        <v>100</v>
      </c>
      <c r="R478" s="23"/>
      <c r="S478" s="74"/>
      <c r="T478" s="74"/>
      <c r="U478" s="74"/>
      <c r="V478" s="23"/>
      <c r="W478" s="23">
        <f>W476/W475*100</f>
        <v>100</v>
      </c>
      <c r="X478" s="23"/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4"/>
      <c r="J479" s="53"/>
      <c r="K479" s="54"/>
      <c r="L479" s="74"/>
      <c r="M479" s="23"/>
      <c r="N479" s="74"/>
      <c r="O479" s="74"/>
      <c r="P479" s="23"/>
      <c r="Q479" s="23"/>
      <c r="R479" s="23"/>
      <c r="S479" s="74"/>
      <c r="T479" s="74"/>
      <c r="U479" s="74"/>
      <c r="V479" s="23"/>
      <c r="W479" s="23"/>
      <c r="X479" s="23"/>
      <c r="Y479" s="23"/>
      <c r="Z479" s="4"/>
    </row>
    <row r="480" spans="1:26" ht="23.25">
      <c r="A480" s="4"/>
      <c r="B480" s="51"/>
      <c r="C480" s="51"/>
      <c r="D480" s="51"/>
      <c r="E480" s="51"/>
      <c r="F480" s="51" t="s">
        <v>144</v>
      </c>
      <c r="G480" s="51"/>
      <c r="H480" s="51"/>
      <c r="I480" s="64"/>
      <c r="J480" s="53" t="s">
        <v>145</v>
      </c>
      <c r="K480" s="54"/>
      <c r="L480" s="74"/>
      <c r="M480" s="23"/>
      <c r="N480" s="74"/>
      <c r="O480" s="74"/>
      <c r="P480" s="23"/>
      <c r="Q480" s="23"/>
      <c r="R480" s="23"/>
      <c r="S480" s="74"/>
      <c r="T480" s="74"/>
      <c r="U480" s="74"/>
      <c r="V480" s="23"/>
      <c r="W480" s="23"/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4"/>
      <c r="J481" s="53" t="s">
        <v>48</v>
      </c>
      <c r="K481" s="54"/>
      <c r="L481" s="74">
        <f>+L488</f>
        <v>58440.799999999996</v>
      </c>
      <c r="M481" s="23"/>
      <c r="N481" s="74"/>
      <c r="O481" s="74"/>
      <c r="P481" s="23"/>
      <c r="Q481" s="23">
        <f>+Q488</f>
        <v>58440.799999999996</v>
      </c>
      <c r="R481" s="23"/>
      <c r="S481" s="74"/>
      <c r="T481" s="74"/>
      <c r="U481" s="74"/>
      <c r="V481" s="23"/>
      <c r="W481" s="23">
        <f>+W488</f>
        <v>58440.799999999996</v>
      </c>
      <c r="X481" s="23">
        <f>Q481/W481*100</f>
        <v>100</v>
      </c>
      <c r="Y481" s="23">
        <f>V481/W481*100</f>
        <v>0</v>
      </c>
      <c r="Z481" s="4"/>
    </row>
    <row r="482" spans="1:26" ht="23.25">
      <c r="A482" s="4"/>
      <c r="B482" s="57"/>
      <c r="C482" s="58"/>
      <c r="D482" s="58"/>
      <c r="E482" s="58"/>
      <c r="F482" s="58"/>
      <c r="G482" s="58"/>
      <c r="H482" s="58"/>
      <c r="I482" s="53"/>
      <c r="J482" s="53" t="s">
        <v>49</v>
      </c>
      <c r="K482" s="54"/>
      <c r="L482" s="21">
        <f>+L489</f>
        <v>72705</v>
      </c>
      <c r="M482" s="21"/>
      <c r="N482" s="21"/>
      <c r="O482" s="21"/>
      <c r="P482" s="21"/>
      <c r="Q482" s="21">
        <f>+Q489</f>
        <v>72705</v>
      </c>
      <c r="R482" s="21"/>
      <c r="S482" s="21"/>
      <c r="T482" s="21"/>
      <c r="U482" s="21"/>
      <c r="V482" s="21"/>
      <c r="W482" s="21">
        <f>+W489</f>
        <v>72705</v>
      </c>
      <c r="X482" s="21">
        <f>Q482/W482*100</f>
        <v>100</v>
      </c>
      <c r="Y482" s="21">
        <f>V482/W482*100</f>
        <v>0</v>
      </c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4"/>
      <c r="J483" s="53" t="s">
        <v>50</v>
      </c>
      <c r="K483" s="54"/>
      <c r="L483" s="74">
        <f>+L490</f>
        <v>72705</v>
      </c>
      <c r="M483" s="23"/>
      <c r="N483" s="74"/>
      <c r="O483" s="74"/>
      <c r="P483" s="23"/>
      <c r="Q483" s="23">
        <f>+Q490</f>
        <v>72705</v>
      </c>
      <c r="R483" s="23"/>
      <c r="S483" s="74"/>
      <c r="T483" s="74"/>
      <c r="U483" s="74"/>
      <c r="V483" s="23"/>
      <c r="W483" s="23">
        <f>+W490</f>
        <v>72705</v>
      </c>
      <c r="X483" s="23">
        <f>Q483/W483*100</f>
        <v>100</v>
      </c>
      <c r="Y483" s="23">
        <f>V483/W483*100</f>
        <v>0</v>
      </c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4"/>
      <c r="J484" s="53" t="s">
        <v>51</v>
      </c>
      <c r="K484" s="54"/>
      <c r="L484" s="74">
        <f>L483/L481*100</f>
        <v>124.40794787203461</v>
      </c>
      <c r="M484" s="23"/>
      <c r="N484" s="74"/>
      <c r="O484" s="74"/>
      <c r="P484" s="23"/>
      <c r="Q484" s="23">
        <f>Q483/Q481*100</f>
        <v>124.40794787203461</v>
      </c>
      <c r="R484" s="23"/>
      <c r="S484" s="74"/>
      <c r="T484" s="74"/>
      <c r="U484" s="74"/>
      <c r="V484" s="23"/>
      <c r="W484" s="23">
        <f>W483/W481*100</f>
        <v>124.40794787203461</v>
      </c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4"/>
      <c r="J485" s="53" t="s">
        <v>52</v>
      </c>
      <c r="K485" s="54"/>
      <c r="L485" s="74">
        <f>L483/L482*100</f>
        <v>100</v>
      </c>
      <c r="M485" s="23"/>
      <c r="N485" s="74"/>
      <c r="O485" s="74"/>
      <c r="P485" s="23"/>
      <c r="Q485" s="23">
        <f>Q483/Q482*100</f>
        <v>100</v>
      </c>
      <c r="R485" s="23"/>
      <c r="S485" s="74"/>
      <c r="T485" s="74"/>
      <c r="U485" s="74"/>
      <c r="V485" s="23"/>
      <c r="W485" s="23">
        <f>W483/W482*100</f>
        <v>100</v>
      </c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4"/>
      <c r="J486" s="53"/>
      <c r="K486" s="54"/>
      <c r="L486" s="74"/>
      <c r="M486" s="23"/>
      <c r="N486" s="74"/>
      <c r="O486" s="74"/>
      <c r="P486" s="23"/>
      <c r="Q486" s="23"/>
      <c r="R486" s="23"/>
      <c r="S486" s="74"/>
      <c r="T486" s="74"/>
      <c r="U486" s="74"/>
      <c r="V486" s="23"/>
      <c r="W486" s="23"/>
      <c r="X486" s="23"/>
      <c r="Y486" s="23"/>
      <c r="Z486" s="4"/>
    </row>
    <row r="487" spans="1:26" ht="23.25">
      <c r="A487" s="4"/>
      <c r="B487" s="57"/>
      <c r="C487" s="57"/>
      <c r="D487" s="57"/>
      <c r="E487" s="57"/>
      <c r="F487" s="57"/>
      <c r="G487" s="57" t="s">
        <v>57</v>
      </c>
      <c r="H487" s="57"/>
      <c r="I487" s="64"/>
      <c r="J487" s="53" t="s">
        <v>58</v>
      </c>
      <c r="K487" s="54"/>
      <c r="L487" s="74"/>
      <c r="M487" s="23"/>
      <c r="N487" s="74"/>
      <c r="O487" s="74"/>
      <c r="P487" s="23"/>
      <c r="Q487" s="23"/>
      <c r="R487" s="23"/>
      <c r="S487" s="74"/>
      <c r="T487" s="74"/>
      <c r="U487" s="74"/>
      <c r="V487" s="23"/>
      <c r="W487" s="23"/>
      <c r="X487" s="23"/>
      <c r="Y487" s="23"/>
      <c r="Z487" s="4"/>
    </row>
    <row r="488" spans="1:26" ht="23.25">
      <c r="A488" s="4"/>
      <c r="B488" s="57"/>
      <c r="C488" s="58"/>
      <c r="D488" s="58"/>
      <c r="E488" s="58"/>
      <c r="F488" s="58"/>
      <c r="G488" s="58"/>
      <c r="H488" s="58"/>
      <c r="I488" s="53"/>
      <c r="J488" s="53" t="s">
        <v>48</v>
      </c>
      <c r="K488" s="54"/>
      <c r="L488" s="21">
        <f>SUM(L505,L512)</f>
        <v>58440.799999999996</v>
      </c>
      <c r="M488" s="21"/>
      <c r="N488" s="21"/>
      <c r="O488" s="21"/>
      <c r="P488" s="21"/>
      <c r="Q488" s="21">
        <f aca="true" t="shared" si="84" ref="Q488:Y488">SUM(Q505,Q512)</f>
        <v>58440.799999999996</v>
      </c>
      <c r="R488" s="21">
        <f t="shared" si="84"/>
        <v>0</v>
      </c>
      <c r="S488" s="21">
        <f t="shared" si="84"/>
        <v>0</v>
      </c>
      <c r="T488" s="21">
        <f t="shared" si="84"/>
        <v>0</v>
      </c>
      <c r="U488" s="21">
        <f t="shared" si="84"/>
        <v>0</v>
      </c>
      <c r="V488" s="21">
        <f t="shared" si="84"/>
        <v>0</v>
      </c>
      <c r="W488" s="21">
        <f t="shared" si="84"/>
        <v>58440.799999999996</v>
      </c>
      <c r="X488" s="21">
        <f>Q488/W488*100</f>
        <v>100</v>
      </c>
      <c r="Y488" s="21">
        <f t="shared" si="84"/>
        <v>0</v>
      </c>
      <c r="Z488" s="4"/>
    </row>
    <row r="489" spans="1:26" ht="23.25">
      <c r="A489" s="4"/>
      <c r="B489" s="57"/>
      <c r="C489" s="57"/>
      <c r="D489" s="57"/>
      <c r="E489" s="57"/>
      <c r="F489" s="57"/>
      <c r="G489" s="57"/>
      <c r="H489" s="57"/>
      <c r="I489" s="64"/>
      <c r="J489" s="53" t="s">
        <v>49</v>
      </c>
      <c r="K489" s="54"/>
      <c r="L489" s="74">
        <f>SUM(L506,L513)</f>
        <v>72705</v>
      </c>
      <c r="M489" s="23"/>
      <c r="N489" s="74"/>
      <c r="O489" s="74"/>
      <c r="P489" s="23"/>
      <c r="Q489" s="23">
        <f>SUM(Q506,Q513)</f>
        <v>72705</v>
      </c>
      <c r="R489" s="23"/>
      <c r="S489" s="74"/>
      <c r="T489" s="74"/>
      <c r="U489" s="74"/>
      <c r="V489" s="23"/>
      <c r="W489" s="23">
        <f>SUM(W506,W513)</f>
        <v>72705</v>
      </c>
      <c r="X489" s="23">
        <f>Q489/W489*100</f>
        <v>100</v>
      </c>
      <c r="Y489" s="23">
        <f>V489/W489*100</f>
        <v>0</v>
      </c>
      <c r="Z489" s="4"/>
    </row>
    <row r="490" spans="1:26" ht="23.25">
      <c r="A490" s="4"/>
      <c r="B490" s="57"/>
      <c r="C490" s="57"/>
      <c r="D490" s="57"/>
      <c r="E490" s="57"/>
      <c r="F490" s="57"/>
      <c r="G490" s="57"/>
      <c r="H490" s="57"/>
      <c r="I490" s="64"/>
      <c r="J490" s="53" t="s">
        <v>50</v>
      </c>
      <c r="K490" s="54"/>
      <c r="L490" s="74">
        <f>SUM(L507,L514)</f>
        <v>72705</v>
      </c>
      <c r="M490" s="23"/>
      <c r="N490" s="74"/>
      <c r="O490" s="74"/>
      <c r="P490" s="23"/>
      <c r="Q490" s="23">
        <f>SUM(Q507,Q514)</f>
        <v>72705</v>
      </c>
      <c r="R490" s="23"/>
      <c r="S490" s="74"/>
      <c r="T490" s="74"/>
      <c r="U490" s="74"/>
      <c r="V490" s="23"/>
      <c r="W490" s="23">
        <f>SUM(W507,W514)</f>
        <v>72705</v>
      </c>
      <c r="X490" s="23">
        <f>Q490/W490*100</f>
        <v>100</v>
      </c>
      <c r="Y490" s="23">
        <f>V490/W490*100</f>
        <v>0</v>
      </c>
      <c r="Z490" s="4"/>
    </row>
    <row r="491" spans="1:26" ht="23.25">
      <c r="A491" s="4"/>
      <c r="B491" s="57"/>
      <c r="C491" s="57"/>
      <c r="D491" s="57"/>
      <c r="E491" s="57"/>
      <c r="F491" s="57"/>
      <c r="G491" s="57"/>
      <c r="H491" s="57"/>
      <c r="I491" s="64"/>
      <c r="J491" s="53" t="s">
        <v>51</v>
      </c>
      <c r="K491" s="54"/>
      <c r="L491" s="74">
        <f>L490/L488*100</f>
        <v>124.40794787203461</v>
      </c>
      <c r="M491" s="23"/>
      <c r="N491" s="74"/>
      <c r="O491" s="74"/>
      <c r="P491" s="23"/>
      <c r="Q491" s="23">
        <f>Q490/Q488*100</f>
        <v>124.40794787203461</v>
      </c>
      <c r="R491" s="23"/>
      <c r="S491" s="74"/>
      <c r="T491" s="74"/>
      <c r="U491" s="74"/>
      <c r="V491" s="23"/>
      <c r="W491" s="23">
        <f>W490/W488*100</f>
        <v>124.40794787203461</v>
      </c>
      <c r="X491" s="23"/>
      <c r="Y491" s="23"/>
      <c r="Z491" s="4"/>
    </row>
    <row r="492" spans="1:26" ht="23.25">
      <c r="A492" s="4"/>
      <c r="B492" s="57"/>
      <c r="C492" s="57"/>
      <c r="D492" s="57"/>
      <c r="E492" s="57"/>
      <c r="F492" s="57"/>
      <c r="G492" s="57"/>
      <c r="H492" s="57"/>
      <c r="I492" s="64"/>
      <c r="J492" s="53" t="s">
        <v>52</v>
      </c>
      <c r="K492" s="54"/>
      <c r="L492" s="74">
        <f>L490/L489*100</f>
        <v>100</v>
      </c>
      <c r="M492" s="23"/>
      <c r="N492" s="74"/>
      <c r="O492" s="74"/>
      <c r="P492" s="23"/>
      <c r="Q492" s="23">
        <f>Q490/Q489*100</f>
        <v>100</v>
      </c>
      <c r="R492" s="23"/>
      <c r="S492" s="74"/>
      <c r="T492" s="74"/>
      <c r="U492" s="74"/>
      <c r="V492" s="23"/>
      <c r="W492" s="23">
        <f>W490/W489*100</f>
        <v>100</v>
      </c>
      <c r="X492" s="23"/>
      <c r="Y492" s="23"/>
      <c r="Z492" s="4"/>
    </row>
    <row r="493" spans="1:26" ht="23.25">
      <c r="A493" s="4"/>
      <c r="B493" s="57"/>
      <c r="C493" s="57"/>
      <c r="D493" s="57"/>
      <c r="E493" s="57"/>
      <c r="F493" s="57"/>
      <c r="G493" s="57"/>
      <c r="H493" s="57"/>
      <c r="I493" s="64"/>
      <c r="J493" s="53"/>
      <c r="K493" s="54"/>
      <c r="L493" s="74"/>
      <c r="M493" s="23"/>
      <c r="N493" s="74"/>
      <c r="O493" s="74"/>
      <c r="P493" s="23"/>
      <c r="Q493" s="23"/>
      <c r="R493" s="23"/>
      <c r="S493" s="74"/>
      <c r="T493" s="74"/>
      <c r="U493" s="74"/>
      <c r="V493" s="23"/>
      <c r="W493" s="23"/>
      <c r="X493" s="23"/>
      <c r="Y493" s="23"/>
      <c r="Z493" s="4"/>
    </row>
    <row r="494" spans="1:26" ht="23.25">
      <c r="A494" s="4"/>
      <c r="B494" s="57"/>
      <c r="C494" s="57"/>
      <c r="D494" s="57"/>
      <c r="E494" s="57"/>
      <c r="F494" s="57"/>
      <c r="G494" s="57"/>
      <c r="H494" s="57"/>
      <c r="I494" s="64"/>
      <c r="J494" s="53"/>
      <c r="K494" s="54"/>
      <c r="L494" s="74"/>
      <c r="M494" s="23"/>
      <c r="N494" s="74"/>
      <c r="O494" s="74"/>
      <c r="P494" s="23"/>
      <c r="Q494" s="23"/>
      <c r="R494" s="23"/>
      <c r="S494" s="74"/>
      <c r="T494" s="74"/>
      <c r="U494" s="74"/>
      <c r="V494" s="23"/>
      <c r="W494" s="23"/>
      <c r="X494" s="23"/>
      <c r="Y494" s="23"/>
      <c r="Z494" s="4"/>
    </row>
    <row r="495" spans="1:26" ht="23.25">
      <c r="A495" s="4"/>
      <c r="B495" s="65"/>
      <c r="C495" s="65"/>
      <c r="D495" s="65"/>
      <c r="E495" s="65"/>
      <c r="F495" s="65"/>
      <c r="G495" s="65"/>
      <c r="H495" s="65"/>
      <c r="I495" s="66"/>
      <c r="J495" s="62"/>
      <c r="K495" s="63"/>
      <c r="L495" s="75"/>
      <c r="M495" s="76"/>
      <c r="N495" s="75"/>
      <c r="O495" s="75"/>
      <c r="P495" s="76"/>
      <c r="Q495" s="76">
        <f>SUM(L495:P495)</f>
        <v>0</v>
      </c>
      <c r="R495" s="76"/>
      <c r="S495" s="75"/>
      <c r="T495" s="75"/>
      <c r="U495" s="75"/>
      <c r="V495" s="76"/>
      <c r="W495" s="76"/>
      <c r="X495" s="76"/>
      <c r="Y495" s="76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172</v>
      </c>
      <c r="Z497" s="4"/>
    </row>
    <row r="498" spans="1:26" ht="23.25">
      <c r="A498" s="4"/>
      <c r="B498" s="67" t="s">
        <v>40</v>
      </c>
      <c r="C498" s="68"/>
      <c r="D498" s="68"/>
      <c r="E498" s="68"/>
      <c r="F498" s="68"/>
      <c r="G498" s="68"/>
      <c r="H498" s="69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42</v>
      </c>
      <c r="X498" s="13"/>
      <c r="Y498" s="16"/>
      <c r="Z498" s="4"/>
    </row>
    <row r="499" spans="1:26" ht="23.25">
      <c r="A499" s="4"/>
      <c r="B499" s="17" t="s">
        <v>41</v>
      </c>
      <c r="C499" s="18"/>
      <c r="D499" s="18"/>
      <c r="E499" s="18"/>
      <c r="F499" s="18"/>
      <c r="G499" s="18"/>
      <c r="H499" s="70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39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4"/>
      <c r="J503" s="53"/>
      <c r="K503" s="54"/>
      <c r="L503" s="22"/>
      <c r="M503" s="23"/>
      <c r="N503" s="24"/>
      <c r="O503" s="3"/>
      <c r="P503" s="27"/>
      <c r="Q503" s="27"/>
      <c r="R503" s="23"/>
      <c r="S503" s="24"/>
      <c r="T503" s="22"/>
      <c r="U503" s="73"/>
      <c r="V503" s="27"/>
      <c r="W503" s="27"/>
      <c r="X503" s="27"/>
      <c r="Y503" s="23"/>
      <c r="Z503" s="4"/>
    </row>
    <row r="504" spans="1:26" ht="23.25">
      <c r="A504" s="4"/>
      <c r="B504" s="51" t="s">
        <v>140</v>
      </c>
      <c r="C504" s="51" t="s">
        <v>142</v>
      </c>
      <c r="D504" s="51" t="s">
        <v>53</v>
      </c>
      <c r="E504" s="51"/>
      <c r="F504" s="51" t="s">
        <v>144</v>
      </c>
      <c r="G504" s="51" t="s">
        <v>57</v>
      </c>
      <c r="H504" s="51" t="s">
        <v>78</v>
      </c>
      <c r="I504" s="64"/>
      <c r="J504" s="55" t="s">
        <v>79</v>
      </c>
      <c r="K504" s="56"/>
      <c r="L504" s="74"/>
      <c r="M504" s="74"/>
      <c r="N504" s="74"/>
      <c r="O504" s="74"/>
      <c r="P504" s="74"/>
      <c r="Q504" s="74"/>
      <c r="R504" s="74"/>
      <c r="S504" s="74"/>
      <c r="T504" s="74"/>
      <c r="U504" s="77"/>
      <c r="V504" s="23"/>
      <c r="W504" s="23"/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4"/>
      <c r="J505" s="55" t="s">
        <v>48</v>
      </c>
      <c r="K505" s="56"/>
      <c r="L505" s="74">
        <v>40503.2</v>
      </c>
      <c r="M505" s="74"/>
      <c r="N505" s="74"/>
      <c r="O505" s="74"/>
      <c r="P505" s="74"/>
      <c r="Q505" s="74">
        <f>SUM(L505:P505)</f>
        <v>40503.2</v>
      </c>
      <c r="R505" s="74"/>
      <c r="S505" s="74"/>
      <c r="T505" s="74"/>
      <c r="U505" s="74"/>
      <c r="V505" s="23"/>
      <c r="W505" s="23">
        <f>+Q505+V505</f>
        <v>40503.2</v>
      </c>
      <c r="X505" s="23">
        <f>Q505/W505*100</f>
        <v>100</v>
      </c>
      <c r="Y505" s="23">
        <f>V505/W505*100</f>
        <v>0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4"/>
      <c r="J506" s="53" t="s">
        <v>49</v>
      </c>
      <c r="K506" s="54"/>
      <c r="L506" s="74">
        <v>53754.2</v>
      </c>
      <c r="M506" s="74"/>
      <c r="N506" s="74"/>
      <c r="O506" s="74"/>
      <c r="P506" s="74"/>
      <c r="Q506" s="23">
        <f>SUM(L506:P506)</f>
        <v>53754.2</v>
      </c>
      <c r="R506" s="74"/>
      <c r="S506" s="74"/>
      <c r="T506" s="74"/>
      <c r="U506" s="74"/>
      <c r="V506" s="23"/>
      <c r="W506" s="23">
        <f>+Q506+V506</f>
        <v>53754.2</v>
      </c>
      <c r="X506" s="23">
        <f>Q506/W506*100</f>
        <v>100</v>
      </c>
      <c r="Y506" s="23">
        <f>V506/W506*100</f>
        <v>0</v>
      </c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4"/>
      <c r="J507" s="53" t="s">
        <v>50</v>
      </c>
      <c r="K507" s="54"/>
      <c r="L507" s="74">
        <v>53754.2</v>
      </c>
      <c r="M507" s="23"/>
      <c r="N507" s="74"/>
      <c r="O507" s="74"/>
      <c r="P507" s="23"/>
      <c r="Q507" s="23">
        <f>SUM(L507:P507)</f>
        <v>53754.2</v>
      </c>
      <c r="R507" s="23"/>
      <c r="S507" s="74"/>
      <c r="T507" s="74"/>
      <c r="U507" s="74"/>
      <c r="V507" s="23"/>
      <c r="W507" s="23">
        <f>+Q507+V507</f>
        <v>53754.2</v>
      </c>
      <c r="X507" s="23">
        <f>Q507/W507*100</f>
        <v>100</v>
      </c>
      <c r="Y507" s="23">
        <f>V507/W507*100</f>
        <v>0</v>
      </c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4"/>
      <c r="J508" s="53" t="s">
        <v>51</v>
      </c>
      <c r="K508" s="54"/>
      <c r="L508" s="74">
        <f>L507/L505*100</f>
        <v>132.7159335558672</v>
      </c>
      <c r="M508" s="23"/>
      <c r="N508" s="74"/>
      <c r="O508" s="74"/>
      <c r="P508" s="23"/>
      <c r="Q508" s="23">
        <f>Q507/Q505*100</f>
        <v>132.7159335558672</v>
      </c>
      <c r="R508" s="23"/>
      <c r="S508" s="74"/>
      <c r="T508" s="74"/>
      <c r="U508" s="74"/>
      <c r="V508" s="23"/>
      <c r="W508" s="23">
        <f>W507/W505*100</f>
        <v>132.7159335558672</v>
      </c>
      <c r="X508" s="23"/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4"/>
      <c r="J509" s="53" t="s">
        <v>52</v>
      </c>
      <c r="K509" s="54"/>
      <c r="L509" s="74">
        <f>L507/L506*100</f>
        <v>100</v>
      </c>
      <c r="M509" s="23"/>
      <c r="N509" s="74"/>
      <c r="O509" s="74"/>
      <c r="P509" s="23"/>
      <c r="Q509" s="23">
        <f>Q507/Q506*100</f>
        <v>100</v>
      </c>
      <c r="R509" s="23"/>
      <c r="S509" s="74"/>
      <c r="T509" s="74"/>
      <c r="U509" s="74"/>
      <c r="V509" s="23"/>
      <c r="W509" s="23">
        <f>W507/W506*100</f>
        <v>100</v>
      </c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4"/>
      <c r="J510" s="53"/>
      <c r="K510" s="54"/>
      <c r="L510" s="74"/>
      <c r="M510" s="23"/>
      <c r="N510" s="74"/>
      <c r="O510" s="74"/>
      <c r="P510" s="23"/>
      <c r="Q510" s="23"/>
      <c r="R510" s="23"/>
      <c r="S510" s="74"/>
      <c r="T510" s="74"/>
      <c r="U510" s="74"/>
      <c r="V510" s="23"/>
      <c r="W510" s="23"/>
      <c r="X510" s="23"/>
      <c r="Y510" s="23"/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 t="s">
        <v>128</v>
      </c>
      <c r="I511" s="64"/>
      <c r="J511" s="53" t="s">
        <v>146</v>
      </c>
      <c r="K511" s="54"/>
      <c r="L511" s="74"/>
      <c r="M511" s="23"/>
      <c r="N511" s="74"/>
      <c r="O511" s="74"/>
      <c r="P511" s="23"/>
      <c r="Q511" s="23"/>
      <c r="R511" s="23"/>
      <c r="S511" s="74"/>
      <c r="T511" s="74"/>
      <c r="U511" s="74"/>
      <c r="V511" s="23"/>
      <c r="W511" s="23"/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4"/>
      <c r="J512" s="53" t="s">
        <v>48</v>
      </c>
      <c r="K512" s="54"/>
      <c r="L512" s="74">
        <v>17937.6</v>
      </c>
      <c r="M512" s="23"/>
      <c r="N512" s="74"/>
      <c r="O512" s="74"/>
      <c r="P512" s="23"/>
      <c r="Q512" s="23">
        <f>SUM(L512:P512)</f>
        <v>17937.6</v>
      </c>
      <c r="R512" s="23"/>
      <c r="S512" s="74"/>
      <c r="T512" s="74"/>
      <c r="U512" s="74"/>
      <c r="V512" s="23"/>
      <c r="W512" s="23">
        <f>+Q512+V512</f>
        <v>17937.6</v>
      </c>
      <c r="X512" s="23">
        <f>Q512/W512*100</f>
        <v>100</v>
      </c>
      <c r="Y512" s="23">
        <f>V512/W512*100</f>
        <v>0</v>
      </c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4"/>
      <c r="J513" s="53" t="s">
        <v>49</v>
      </c>
      <c r="K513" s="54"/>
      <c r="L513" s="74">
        <v>18950.8</v>
      </c>
      <c r="M513" s="23"/>
      <c r="N513" s="74"/>
      <c r="O513" s="74"/>
      <c r="P513" s="23"/>
      <c r="Q513" s="23">
        <f>SUM(L513:P513)</f>
        <v>18950.8</v>
      </c>
      <c r="R513" s="23"/>
      <c r="S513" s="74"/>
      <c r="T513" s="74"/>
      <c r="U513" s="74"/>
      <c r="V513" s="23"/>
      <c r="W513" s="23">
        <f>+Q513+V513</f>
        <v>18950.8</v>
      </c>
      <c r="X513" s="23">
        <f>Q513/W513*100</f>
        <v>100</v>
      </c>
      <c r="Y513" s="23">
        <f>V513/W513*100</f>
        <v>0</v>
      </c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4"/>
      <c r="J514" s="53" t="s">
        <v>50</v>
      </c>
      <c r="K514" s="54"/>
      <c r="L514" s="74">
        <v>18950.8</v>
      </c>
      <c r="M514" s="23"/>
      <c r="N514" s="74"/>
      <c r="O514" s="74"/>
      <c r="P514" s="23"/>
      <c r="Q514" s="23">
        <f>SUM(L514:P514)</f>
        <v>18950.8</v>
      </c>
      <c r="R514" s="23"/>
      <c r="S514" s="74"/>
      <c r="T514" s="74"/>
      <c r="U514" s="74"/>
      <c r="V514" s="23"/>
      <c r="W514" s="23">
        <f>+Q514+V514</f>
        <v>18950.8</v>
      </c>
      <c r="X514" s="23">
        <f>Q514/W514*100</f>
        <v>100</v>
      </c>
      <c r="Y514" s="23">
        <f>V514/W514*100</f>
        <v>0</v>
      </c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4"/>
      <c r="J515" s="53" t="s">
        <v>51</v>
      </c>
      <c r="K515" s="54"/>
      <c r="L515" s="74">
        <f>L514/L512*100</f>
        <v>105.64847025243066</v>
      </c>
      <c r="M515" s="23"/>
      <c r="N515" s="74"/>
      <c r="O515" s="74"/>
      <c r="P515" s="23"/>
      <c r="Q515" s="23">
        <f>Q514/Q512*100</f>
        <v>105.64847025243066</v>
      </c>
      <c r="R515" s="23"/>
      <c r="S515" s="74"/>
      <c r="T515" s="74"/>
      <c r="U515" s="74"/>
      <c r="V515" s="23"/>
      <c r="W515" s="23">
        <f>W514/W512*100</f>
        <v>105.64847025243066</v>
      </c>
      <c r="X515" s="23"/>
      <c r="Y515" s="23"/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4"/>
      <c r="J516" s="53" t="s">
        <v>52</v>
      </c>
      <c r="K516" s="54"/>
      <c r="L516" s="74">
        <f>L514/L513*100</f>
        <v>100</v>
      </c>
      <c r="M516" s="23"/>
      <c r="N516" s="74"/>
      <c r="O516" s="74"/>
      <c r="P516" s="23"/>
      <c r="Q516" s="23">
        <f>Q514/Q513*100</f>
        <v>100</v>
      </c>
      <c r="R516" s="23"/>
      <c r="S516" s="74"/>
      <c r="T516" s="74"/>
      <c r="U516" s="74"/>
      <c r="V516" s="23"/>
      <c r="W516" s="23">
        <f>W514/W513*100</f>
        <v>100</v>
      </c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4"/>
      <c r="J517" s="53"/>
      <c r="K517" s="54"/>
      <c r="L517" s="74"/>
      <c r="M517" s="23"/>
      <c r="N517" s="74"/>
      <c r="O517" s="74"/>
      <c r="P517" s="23"/>
      <c r="Q517" s="23"/>
      <c r="R517" s="23"/>
      <c r="S517" s="74"/>
      <c r="T517" s="74"/>
      <c r="U517" s="74"/>
      <c r="V517" s="23"/>
      <c r="W517" s="23"/>
      <c r="X517" s="23"/>
      <c r="Y517" s="23"/>
      <c r="Z517" s="4"/>
    </row>
    <row r="518" spans="1:26" ht="23.25">
      <c r="A518" s="4"/>
      <c r="B518" s="57" t="s">
        <v>147</v>
      </c>
      <c r="C518" s="58"/>
      <c r="D518" s="58"/>
      <c r="E518" s="58"/>
      <c r="F518" s="58"/>
      <c r="G518" s="58"/>
      <c r="H518" s="58"/>
      <c r="I518" s="53"/>
      <c r="J518" s="53" t="s">
        <v>161</v>
      </c>
      <c r="K518" s="54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4"/>
      <c r="J519" s="53" t="s">
        <v>48</v>
      </c>
      <c r="K519" s="54"/>
      <c r="L519" s="74">
        <f>SUM(L526)</f>
        <v>0</v>
      </c>
      <c r="M519" s="23">
        <f aca="true" t="shared" si="85" ref="M519:W519">SUM(M526)</f>
        <v>0</v>
      </c>
      <c r="N519" s="74">
        <f t="shared" si="85"/>
        <v>0</v>
      </c>
      <c r="O519" s="74">
        <f t="shared" si="85"/>
        <v>0</v>
      </c>
      <c r="P519" s="23"/>
      <c r="Q519" s="23">
        <f t="shared" si="85"/>
        <v>0</v>
      </c>
      <c r="R519" s="23"/>
      <c r="S519" s="74">
        <f t="shared" si="85"/>
        <v>0</v>
      </c>
      <c r="T519" s="74">
        <f t="shared" si="85"/>
        <v>0</v>
      </c>
      <c r="U519" s="74"/>
      <c r="V519" s="23">
        <f t="shared" si="85"/>
        <v>0</v>
      </c>
      <c r="W519" s="23">
        <f t="shared" si="85"/>
        <v>0</v>
      </c>
      <c r="X519" s="23"/>
      <c r="Y519" s="23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4"/>
      <c r="J520" s="53" t="s">
        <v>49</v>
      </c>
      <c r="K520" s="54"/>
      <c r="L520" s="74">
        <f aca="true" t="shared" si="86" ref="L520:W521">SUM(L527)</f>
        <v>0</v>
      </c>
      <c r="M520" s="23">
        <f t="shared" si="86"/>
        <v>3053.4</v>
      </c>
      <c r="N520" s="74">
        <f t="shared" si="86"/>
        <v>0</v>
      </c>
      <c r="O520" s="74">
        <f t="shared" si="86"/>
        <v>0</v>
      </c>
      <c r="P520" s="23"/>
      <c r="Q520" s="23">
        <f t="shared" si="86"/>
        <v>3053.4</v>
      </c>
      <c r="R520" s="23"/>
      <c r="S520" s="74">
        <f t="shared" si="86"/>
        <v>86946.6</v>
      </c>
      <c r="T520" s="74">
        <f t="shared" si="86"/>
        <v>0</v>
      </c>
      <c r="U520" s="74"/>
      <c r="V520" s="23">
        <f t="shared" si="86"/>
        <v>86946.6</v>
      </c>
      <c r="W520" s="23">
        <f t="shared" si="86"/>
        <v>90000</v>
      </c>
      <c r="X520" s="23">
        <f>Q520/W520*100</f>
        <v>3.392666666666667</v>
      </c>
      <c r="Y520" s="23">
        <f>V520/W520*100</f>
        <v>96.60733333333334</v>
      </c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4"/>
      <c r="J521" s="53" t="s">
        <v>50</v>
      </c>
      <c r="K521" s="54"/>
      <c r="L521" s="74">
        <f t="shared" si="86"/>
        <v>0</v>
      </c>
      <c r="M521" s="23">
        <f t="shared" si="86"/>
        <v>3053.4</v>
      </c>
      <c r="N521" s="74">
        <f t="shared" si="86"/>
        <v>0</v>
      </c>
      <c r="O521" s="74">
        <f t="shared" si="86"/>
        <v>0</v>
      </c>
      <c r="P521" s="23"/>
      <c r="Q521" s="23">
        <f t="shared" si="86"/>
        <v>3053.4</v>
      </c>
      <c r="R521" s="23"/>
      <c r="S521" s="74">
        <f t="shared" si="86"/>
        <v>86946.6</v>
      </c>
      <c r="T521" s="74">
        <f t="shared" si="86"/>
        <v>0</v>
      </c>
      <c r="U521" s="74"/>
      <c r="V521" s="23">
        <f t="shared" si="86"/>
        <v>86946.6</v>
      </c>
      <c r="W521" s="23">
        <f t="shared" si="86"/>
        <v>90000</v>
      </c>
      <c r="X521" s="23">
        <f>Q521/W521*100</f>
        <v>3.392666666666667</v>
      </c>
      <c r="Y521" s="23">
        <f>V521/W521*100</f>
        <v>96.60733333333334</v>
      </c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4"/>
      <c r="J522" s="53" t="s">
        <v>51</v>
      </c>
      <c r="K522" s="54"/>
      <c r="L522" s="74"/>
      <c r="M522" s="23"/>
      <c r="N522" s="74"/>
      <c r="O522" s="74"/>
      <c r="P522" s="23"/>
      <c r="Q522" s="23"/>
      <c r="R522" s="23"/>
      <c r="S522" s="74"/>
      <c r="T522" s="74"/>
      <c r="U522" s="74"/>
      <c r="V522" s="23"/>
      <c r="W522" s="23"/>
      <c r="X522" s="23"/>
      <c r="Y522" s="23"/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4"/>
      <c r="J523" s="53" t="s">
        <v>52</v>
      </c>
      <c r="K523" s="54"/>
      <c r="L523" s="74"/>
      <c r="M523" s="23">
        <f aca="true" t="shared" si="87" ref="M523:W523">M521/M520*100</f>
        <v>100</v>
      </c>
      <c r="N523" s="74"/>
      <c r="O523" s="74"/>
      <c r="P523" s="23"/>
      <c r="Q523" s="23">
        <f t="shared" si="87"/>
        <v>100</v>
      </c>
      <c r="R523" s="23"/>
      <c r="S523" s="74">
        <f t="shared" si="87"/>
        <v>100</v>
      </c>
      <c r="T523" s="74"/>
      <c r="U523" s="74"/>
      <c r="V523" s="23">
        <f t="shared" si="87"/>
        <v>100</v>
      </c>
      <c r="W523" s="23">
        <f t="shared" si="87"/>
        <v>100</v>
      </c>
      <c r="X523" s="23"/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4"/>
      <c r="J524" s="53"/>
      <c r="K524" s="54"/>
      <c r="L524" s="74"/>
      <c r="M524" s="23"/>
      <c r="N524" s="74"/>
      <c r="O524" s="74"/>
      <c r="P524" s="23"/>
      <c r="Q524" s="23"/>
      <c r="R524" s="23"/>
      <c r="S524" s="74"/>
      <c r="T524" s="74"/>
      <c r="U524" s="74"/>
      <c r="V524" s="23"/>
      <c r="W524" s="23"/>
      <c r="X524" s="23"/>
      <c r="Y524" s="23"/>
      <c r="Z524" s="4"/>
    </row>
    <row r="525" spans="1:26" ht="23.25">
      <c r="A525" s="4"/>
      <c r="B525" s="51"/>
      <c r="C525" s="51" t="s">
        <v>142</v>
      </c>
      <c r="D525" s="51"/>
      <c r="E525" s="51"/>
      <c r="F525" s="51"/>
      <c r="G525" s="51"/>
      <c r="H525" s="51"/>
      <c r="I525" s="64"/>
      <c r="J525" s="53" t="s">
        <v>148</v>
      </c>
      <c r="K525" s="54"/>
      <c r="L525" s="74"/>
      <c r="M525" s="23"/>
      <c r="N525" s="74"/>
      <c r="O525" s="74"/>
      <c r="P525" s="23"/>
      <c r="Q525" s="23"/>
      <c r="R525" s="23"/>
      <c r="S525" s="74"/>
      <c r="T525" s="74"/>
      <c r="U525" s="74"/>
      <c r="V525" s="23"/>
      <c r="W525" s="23"/>
      <c r="X525" s="23"/>
      <c r="Y525" s="23"/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4"/>
      <c r="J526" s="53" t="s">
        <v>48</v>
      </c>
      <c r="K526" s="54"/>
      <c r="L526" s="74"/>
      <c r="M526" s="23">
        <f aca="true" t="shared" si="88" ref="M526:W528">SUM(M533)</f>
        <v>0</v>
      </c>
      <c r="N526" s="74">
        <f t="shared" si="88"/>
        <v>0</v>
      </c>
      <c r="O526" s="74">
        <f t="shared" si="88"/>
        <v>0</v>
      </c>
      <c r="P526" s="23"/>
      <c r="Q526" s="23">
        <f t="shared" si="88"/>
        <v>0</v>
      </c>
      <c r="R526" s="23"/>
      <c r="S526" s="74">
        <f t="shared" si="88"/>
        <v>0</v>
      </c>
      <c r="T526" s="74">
        <f t="shared" si="88"/>
        <v>0</v>
      </c>
      <c r="U526" s="74"/>
      <c r="V526" s="23">
        <f t="shared" si="88"/>
        <v>0</v>
      </c>
      <c r="W526" s="23">
        <f t="shared" si="88"/>
        <v>0</v>
      </c>
      <c r="X526" s="23"/>
      <c r="Y526" s="23"/>
      <c r="Z526" s="4"/>
    </row>
    <row r="527" spans="1:26" ht="23.25">
      <c r="A527" s="4"/>
      <c r="B527" s="57"/>
      <c r="C527" s="58"/>
      <c r="D527" s="58"/>
      <c r="E527" s="58"/>
      <c r="F527" s="58"/>
      <c r="G527" s="58"/>
      <c r="H527" s="58"/>
      <c r="I527" s="53"/>
      <c r="J527" s="53" t="s">
        <v>49</v>
      </c>
      <c r="K527" s="54"/>
      <c r="L527" s="21"/>
      <c r="M527" s="21">
        <f t="shared" si="88"/>
        <v>3053.4</v>
      </c>
      <c r="N527" s="21">
        <f t="shared" si="88"/>
        <v>0</v>
      </c>
      <c r="O527" s="21">
        <f t="shared" si="88"/>
        <v>0</v>
      </c>
      <c r="P527" s="21"/>
      <c r="Q527" s="21">
        <f t="shared" si="88"/>
        <v>3053.4</v>
      </c>
      <c r="R527" s="21"/>
      <c r="S527" s="21">
        <f>SUM(S534)</f>
        <v>86946.6</v>
      </c>
      <c r="T527" s="21">
        <f t="shared" si="88"/>
        <v>0</v>
      </c>
      <c r="U527" s="21"/>
      <c r="V527" s="21">
        <f t="shared" si="88"/>
        <v>86946.6</v>
      </c>
      <c r="W527" s="21">
        <f t="shared" si="88"/>
        <v>90000</v>
      </c>
      <c r="X527" s="21">
        <f>Q527/W527*100</f>
        <v>3.392666666666667</v>
      </c>
      <c r="Y527" s="21">
        <f>V527/W527*100</f>
        <v>96.60733333333334</v>
      </c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4"/>
      <c r="J528" s="53" t="s">
        <v>50</v>
      </c>
      <c r="K528" s="54"/>
      <c r="L528" s="74"/>
      <c r="M528" s="23">
        <f t="shared" si="88"/>
        <v>3053.4</v>
      </c>
      <c r="N528" s="74">
        <f t="shared" si="88"/>
        <v>0</v>
      </c>
      <c r="O528" s="74">
        <f t="shared" si="88"/>
        <v>0</v>
      </c>
      <c r="P528" s="23"/>
      <c r="Q528" s="23">
        <f t="shared" si="88"/>
        <v>3053.4</v>
      </c>
      <c r="R528" s="23"/>
      <c r="S528" s="74">
        <f t="shared" si="88"/>
        <v>86946.6</v>
      </c>
      <c r="T528" s="74">
        <f t="shared" si="88"/>
        <v>0</v>
      </c>
      <c r="U528" s="74"/>
      <c r="V528" s="23">
        <f t="shared" si="88"/>
        <v>86946.6</v>
      </c>
      <c r="W528" s="23">
        <f t="shared" si="88"/>
        <v>90000</v>
      </c>
      <c r="X528" s="23">
        <f>Q528/W528*100</f>
        <v>3.392666666666667</v>
      </c>
      <c r="Y528" s="23">
        <f>V528/W528*100</f>
        <v>96.60733333333334</v>
      </c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4"/>
      <c r="J529" s="53" t="s">
        <v>51</v>
      </c>
      <c r="K529" s="54"/>
      <c r="L529" s="74"/>
      <c r="M529" s="23"/>
      <c r="N529" s="74"/>
      <c r="O529" s="74"/>
      <c r="P529" s="23"/>
      <c r="Q529" s="23"/>
      <c r="R529" s="23"/>
      <c r="S529" s="74"/>
      <c r="T529" s="74"/>
      <c r="U529" s="74"/>
      <c r="V529" s="23"/>
      <c r="W529" s="23"/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4"/>
      <c r="J530" s="53" t="s">
        <v>52</v>
      </c>
      <c r="K530" s="54"/>
      <c r="L530" s="74"/>
      <c r="M530" s="23">
        <f aca="true" t="shared" si="89" ref="M530:W530">M528/M527*100</f>
        <v>100</v>
      </c>
      <c r="N530" s="74"/>
      <c r="O530" s="74"/>
      <c r="P530" s="23"/>
      <c r="Q530" s="23">
        <f t="shared" si="89"/>
        <v>100</v>
      </c>
      <c r="R530" s="23"/>
      <c r="S530" s="74">
        <f t="shared" si="89"/>
        <v>100</v>
      </c>
      <c r="T530" s="74"/>
      <c r="U530" s="74"/>
      <c r="V530" s="23">
        <f t="shared" si="89"/>
        <v>100</v>
      </c>
      <c r="W530" s="23">
        <f t="shared" si="89"/>
        <v>100</v>
      </c>
      <c r="X530" s="23"/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4"/>
      <c r="J531" s="53"/>
      <c r="K531" s="54"/>
      <c r="L531" s="74"/>
      <c r="M531" s="23"/>
      <c r="N531" s="74"/>
      <c r="O531" s="74"/>
      <c r="P531" s="23"/>
      <c r="Q531" s="23"/>
      <c r="R531" s="23"/>
      <c r="S531" s="74"/>
      <c r="T531" s="74"/>
      <c r="U531" s="74"/>
      <c r="V531" s="23"/>
      <c r="W531" s="23"/>
      <c r="X531" s="23"/>
      <c r="Y531" s="23"/>
      <c r="Z531" s="4"/>
    </row>
    <row r="532" spans="1:26" ht="23.25">
      <c r="A532" s="4"/>
      <c r="B532" s="57"/>
      <c r="C532" s="57"/>
      <c r="D532" s="57" t="s">
        <v>147</v>
      </c>
      <c r="E532" s="57"/>
      <c r="F532" s="57"/>
      <c r="G532" s="57"/>
      <c r="H532" s="57"/>
      <c r="I532" s="64"/>
      <c r="J532" s="53" t="s">
        <v>149</v>
      </c>
      <c r="K532" s="54"/>
      <c r="L532" s="74"/>
      <c r="M532" s="23"/>
      <c r="N532" s="74"/>
      <c r="O532" s="74"/>
      <c r="P532" s="23"/>
      <c r="Q532" s="23"/>
      <c r="R532" s="23"/>
      <c r="S532" s="74"/>
      <c r="T532" s="74"/>
      <c r="U532" s="74"/>
      <c r="V532" s="23"/>
      <c r="W532" s="23"/>
      <c r="X532" s="23"/>
      <c r="Y532" s="23"/>
      <c r="Z532" s="4"/>
    </row>
    <row r="533" spans="1:26" ht="23.25">
      <c r="A533" s="4"/>
      <c r="B533" s="57"/>
      <c r="C533" s="58"/>
      <c r="D533" s="58"/>
      <c r="E533" s="58"/>
      <c r="F533" s="58"/>
      <c r="G533" s="58"/>
      <c r="H533" s="58"/>
      <c r="I533" s="53"/>
      <c r="J533" s="53" t="s">
        <v>48</v>
      </c>
      <c r="K533" s="54"/>
      <c r="L533" s="21"/>
      <c r="M533" s="21">
        <f aca="true" t="shared" si="90" ref="M533:W535">SUM(M551)</f>
        <v>0</v>
      </c>
      <c r="N533" s="21">
        <f t="shared" si="90"/>
        <v>0</v>
      </c>
      <c r="O533" s="21">
        <f t="shared" si="90"/>
        <v>0</v>
      </c>
      <c r="P533" s="21"/>
      <c r="Q533" s="21">
        <f t="shared" si="90"/>
        <v>0</v>
      </c>
      <c r="R533" s="21"/>
      <c r="S533" s="21">
        <f t="shared" si="90"/>
        <v>0</v>
      </c>
      <c r="T533" s="21">
        <f t="shared" si="90"/>
        <v>0</v>
      </c>
      <c r="U533" s="21"/>
      <c r="V533" s="21">
        <f t="shared" si="90"/>
        <v>0</v>
      </c>
      <c r="W533" s="21">
        <f t="shared" si="90"/>
        <v>0</v>
      </c>
      <c r="X533" s="21"/>
      <c r="Y533" s="21"/>
      <c r="Z533" s="4"/>
    </row>
    <row r="534" spans="1:26" ht="23.25">
      <c r="A534" s="4"/>
      <c r="B534" s="57"/>
      <c r="C534" s="57"/>
      <c r="D534" s="57"/>
      <c r="E534" s="57"/>
      <c r="F534" s="57"/>
      <c r="G534" s="57"/>
      <c r="H534" s="57"/>
      <c r="I534" s="64"/>
      <c r="J534" s="53" t="s">
        <v>49</v>
      </c>
      <c r="K534" s="54"/>
      <c r="L534" s="74"/>
      <c r="M534" s="23">
        <f t="shared" si="90"/>
        <v>3053.4</v>
      </c>
      <c r="N534" s="74">
        <f t="shared" si="90"/>
        <v>0</v>
      </c>
      <c r="O534" s="74">
        <f t="shared" si="90"/>
        <v>0</v>
      </c>
      <c r="P534" s="23"/>
      <c r="Q534" s="23">
        <f t="shared" si="90"/>
        <v>3053.4</v>
      </c>
      <c r="R534" s="23"/>
      <c r="S534" s="74">
        <f t="shared" si="90"/>
        <v>86946.6</v>
      </c>
      <c r="T534" s="74">
        <f t="shared" si="90"/>
        <v>0</v>
      </c>
      <c r="U534" s="74"/>
      <c r="V534" s="23">
        <f t="shared" si="90"/>
        <v>86946.6</v>
      </c>
      <c r="W534" s="23">
        <f t="shared" si="90"/>
        <v>90000</v>
      </c>
      <c r="X534" s="23">
        <f>Q534/W534*100</f>
        <v>3.392666666666667</v>
      </c>
      <c r="Y534" s="23">
        <f>V534/W534*100</f>
        <v>96.60733333333334</v>
      </c>
      <c r="Z534" s="4"/>
    </row>
    <row r="535" spans="1:26" ht="23.25">
      <c r="A535" s="4"/>
      <c r="B535" s="57"/>
      <c r="C535" s="57"/>
      <c r="D535" s="57"/>
      <c r="E535" s="57"/>
      <c r="F535" s="57"/>
      <c r="G535" s="57"/>
      <c r="H535" s="57"/>
      <c r="I535" s="64"/>
      <c r="J535" s="53" t="s">
        <v>50</v>
      </c>
      <c r="K535" s="54"/>
      <c r="L535" s="74"/>
      <c r="M535" s="23">
        <f t="shared" si="90"/>
        <v>3053.4</v>
      </c>
      <c r="N535" s="74">
        <f t="shared" si="90"/>
        <v>0</v>
      </c>
      <c r="O535" s="74">
        <f t="shared" si="90"/>
        <v>0</v>
      </c>
      <c r="P535" s="23"/>
      <c r="Q535" s="23">
        <f t="shared" si="90"/>
        <v>3053.4</v>
      </c>
      <c r="R535" s="23"/>
      <c r="S535" s="74">
        <f t="shared" si="90"/>
        <v>86946.6</v>
      </c>
      <c r="T535" s="74">
        <f t="shared" si="90"/>
        <v>0</v>
      </c>
      <c r="U535" s="74"/>
      <c r="V535" s="23">
        <f t="shared" si="90"/>
        <v>86946.6</v>
      </c>
      <c r="W535" s="23">
        <f t="shared" si="90"/>
        <v>90000</v>
      </c>
      <c r="X535" s="23">
        <f>Q535/W535*100</f>
        <v>3.392666666666667</v>
      </c>
      <c r="Y535" s="23">
        <f>V535/W535*100</f>
        <v>96.60733333333334</v>
      </c>
      <c r="Z535" s="4"/>
    </row>
    <row r="536" spans="1:26" ht="23.25">
      <c r="A536" s="4"/>
      <c r="B536" s="57"/>
      <c r="C536" s="57"/>
      <c r="D536" s="57"/>
      <c r="E536" s="57"/>
      <c r="F536" s="57"/>
      <c r="G536" s="57"/>
      <c r="H536" s="57"/>
      <c r="I536" s="64"/>
      <c r="J536" s="53" t="s">
        <v>51</v>
      </c>
      <c r="K536" s="54"/>
      <c r="L536" s="74"/>
      <c r="M536" s="23"/>
      <c r="N536" s="74"/>
      <c r="O536" s="74"/>
      <c r="P536" s="23"/>
      <c r="Q536" s="23"/>
      <c r="R536" s="23"/>
      <c r="S536" s="74"/>
      <c r="T536" s="74"/>
      <c r="U536" s="74"/>
      <c r="V536" s="23"/>
      <c r="W536" s="23"/>
      <c r="X536" s="23"/>
      <c r="Y536" s="23"/>
      <c r="Z536" s="4"/>
    </row>
    <row r="537" spans="1:26" ht="23.25">
      <c r="A537" s="4"/>
      <c r="B537" s="57"/>
      <c r="C537" s="57"/>
      <c r="D537" s="57"/>
      <c r="E537" s="57"/>
      <c r="F537" s="57"/>
      <c r="G537" s="57"/>
      <c r="H537" s="57"/>
      <c r="I537" s="64"/>
      <c r="J537" s="53" t="s">
        <v>52</v>
      </c>
      <c r="K537" s="54"/>
      <c r="L537" s="74"/>
      <c r="M537" s="23">
        <f aca="true" t="shared" si="91" ref="M537:W537">M535/M534*100</f>
        <v>100</v>
      </c>
      <c r="N537" s="74"/>
      <c r="O537" s="74"/>
      <c r="P537" s="23"/>
      <c r="Q537" s="23">
        <f t="shared" si="91"/>
        <v>100</v>
      </c>
      <c r="R537" s="23"/>
      <c r="S537" s="74">
        <f t="shared" si="91"/>
        <v>100</v>
      </c>
      <c r="T537" s="74"/>
      <c r="U537" s="74"/>
      <c r="V537" s="23">
        <f t="shared" si="91"/>
        <v>100</v>
      </c>
      <c r="W537" s="23">
        <f t="shared" si="91"/>
        <v>100</v>
      </c>
      <c r="X537" s="23"/>
      <c r="Y537" s="23"/>
      <c r="Z537" s="4"/>
    </row>
    <row r="538" spans="1:26" ht="23.25">
      <c r="A538" s="4"/>
      <c r="B538" s="57"/>
      <c r="C538" s="57"/>
      <c r="D538" s="57"/>
      <c r="E538" s="57"/>
      <c r="F538" s="57"/>
      <c r="G538" s="57"/>
      <c r="H538" s="57"/>
      <c r="I538" s="64"/>
      <c r="J538" s="53"/>
      <c r="K538" s="54"/>
      <c r="L538" s="74"/>
      <c r="M538" s="23"/>
      <c r="N538" s="74"/>
      <c r="O538" s="74"/>
      <c r="P538" s="23"/>
      <c r="Q538" s="23"/>
      <c r="R538" s="23"/>
      <c r="S538" s="74"/>
      <c r="T538" s="74"/>
      <c r="U538" s="74"/>
      <c r="V538" s="23"/>
      <c r="W538" s="23"/>
      <c r="X538" s="23"/>
      <c r="Y538" s="23"/>
      <c r="Z538" s="4"/>
    </row>
    <row r="539" spans="1:26" ht="23.25">
      <c r="A539" s="4"/>
      <c r="B539" s="57"/>
      <c r="C539" s="57"/>
      <c r="D539" s="57"/>
      <c r="E539" s="57"/>
      <c r="F539" s="57"/>
      <c r="G539" s="57"/>
      <c r="H539" s="57"/>
      <c r="I539" s="64"/>
      <c r="J539" s="53"/>
      <c r="K539" s="54"/>
      <c r="L539" s="74"/>
      <c r="M539" s="23"/>
      <c r="N539" s="74"/>
      <c r="O539" s="74"/>
      <c r="P539" s="23"/>
      <c r="Q539" s="23"/>
      <c r="R539" s="23"/>
      <c r="S539" s="74"/>
      <c r="T539" s="74"/>
      <c r="U539" s="74"/>
      <c r="V539" s="23"/>
      <c r="W539" s="23"/>
      <c r="X539" s="23"/>
      <c r="Y539" s="23"/>
      <c r="Z539" s="4"/>
    </row>
    <row r="540" spans="1:26" ht="23.25">
      <c r="A540" s="4"/>
      <c r="B540" s="65"/>
      <c r="C540" s="65"/>
      <c r="D540" s="65"/>
      <c r="E540" s="65"/>
      <c r="F540" s="65"/>
      <c r="G540" s="65"/>
      <c r="H540" s="65"/>
      <c r="I540" s="66"/>
      <c r="J540" s="62"/>
      <c r="K540" s="63"/>
      <c r="L540" s="75"/>
      <c r="M540" s="76"/>
      <c r="N540" s="75"/>
      <c r="O540" s="75"/>
      <c r="P540" s="76"/>
      <c r="Q540" s="76"/>
      <c r="R540" s="76"/>
      <c r="S540" s="75"/>
      <c r="T540" s="75"/>
      <c r="U540" s="75"/>
      <c r="V540" s="76"/>
      <c r="W540" s="76"/>
      <c r="X540" s="76"/>
      <c r="Y540" s="76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173</v>
      </c>
      <c r="Z542" s="4"/>
    </row>
    <row r="543" spans="1:26" ht="23.25">
      <c r="A543" s="4"/>
      <c r="B543" s="67" t="s">
        <v>40</v>
      </c>
      <c r="C543" s="68"/>
      <c r="D543" s="68"/>
      <c r="E543" s="68"/>
      <c r="F543" s="68"/>
      <c r="G543" s="68"/>
      <c r="H543" s="69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42</v>
      </c>
      <c r="X543" s="13"/>
      <c r="Y543" s="16"/>
      <c r="Z543" s="4"/>
    </row>
    <row r="544" spans="1:26" ht="23.25">
      <c r="A544" s="4"/>
      <c r="B544" s="17" t="s">
        <v>41</v>
      </c>
      <c r="C544" s="18"/>
      <c r="D544" s="18"/>
      <c r="E544" s="18"/>
      <c r="F544" s="18"/>
      <c r="G544" s="18"/>
      <c r="H544" s="70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39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4"/>
      <c r="J548" s="53"/>
      <c r="K548" s="54"/>
      <c r="L548" s="22"/>
      <c r="M548" s="23"/>
      <c r="N548" s="24"/>
      <c r="O548" s="3"/>
      <c r="P548" s="27"/>
      <c r="Q548" s="27"/>
      <c r="R548" s="23"/>
      <c r="S548" s="24"/>
      <c r="T548" s="22"/>
      <c r="U548" s="73"/>
      <c r="V548" s="27"/>
      <c r="W548" s="27"/>
      <c r="X548" s="27"/>
      <c r="Y548" s="23"/>
      <c r="Z548" s="4"/>
    </row>
    <row r="549" spans="1:26" ht="23.25">
      <c r="A549" s="4"/>
      <c r="B549" s="51" t="s">
        <v>147</v>
      </c>
      <c r="C549" s="51" t="s">
        <v>142</v>
      </c>
      <c r="D549" s="51" t="s">
        <v>147</v>
      </c>
      <c r="E549" s="51"/>
      <c r="F549" s="51" t="s">
        <v>150</v>
      </c>
      <c r="G549" s="51"/>
      <c r="H549" s="51"/>
      <c r="I549" s="64"/>
      <c r="J549" s="55" t="s">
        <v>156</v>
      </c>
      <c r="K549" s="56"/>
      <c r="L549" s="74"/>
      <c r="M549" s="74"/>
      <c r="N549" s="74"/>
      <c r="O549" s="74"/>
      <c r="P549" s="74"/>
      <c r="Q549" s="74"/>
      <c r="R549" s="74"/>
      <c r="S549" s="74"/>
      <c r="T549" s="74"/>
      <c r="U549" s="77"/>
      <c r="V549" s="23"/>
      <c r="W549" s="23"/>
      <c r="X549" s="23"/>
      <c r="Y549" s="23"/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4"/>
      <c r="J550" s="55" t="s">
        <v>157</v>
      </c>
      <c r="K550" s="56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23"/>
      <c r="W550" s="23"/>
      <c r="X550" s="23"/>
      <c r="Y550" s="23"/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4"/>
      <c r="J551" s="53" t="s">
        <v>48</v>
      </c>
      <c r="K551" s="54"/>
      <c r="L551" s="74"/>
      <c r="M551" s="74">
        <f aca="true" t="shared" si="92" ref="M551:W553">SUM(M558)</f>
        <v>0</v>
      </c>
      <c r="N551" s="74">
        <f t="shared" si="92"/>
        <v>0</v>
      </c>
      <c r="O551" s="74">
        <f t="shared" si="92"/>
        <v>0</v>
      </c>
      <c r="P551" s="74"/>
      <c r="Q551" s="23">
        <f t="shared" si="92"/>
        <v>0</v>
      </c>
      <c r="R551" s="74"/>
      <c r="S551" s="74">
        <f t="shared" si="92"/>
        <v>0</v>
      </c>
      <c r="T551" s="74">
        <f t="shared" si="92"/>
        <v>0</v>
      </c>
      <c r="U551" s="74"/>
      <c r="V551" s="23">
        <f t="shared" si="92"/>
        <v>0</v>
      </c>
      <c r="W551" s="23">
        <f t="shared" si="92"/>
        <v>0</v>
      </c>
      <c r="X551" s="23"/>
      <c r="Y551" s="23"/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4"/>
      <c r="J552" s="53" t="s">
        <v>49</v>
      </c>
      <c r="K552" s="54"/>
      <c r="L552" s="74"/>
      <c r="M552" s="23">
        <f t="shared" si="92"/>
        <v>3053.4</v>
      </c>
      <c r="N552" s="74">
        <f t="shared" si="92"/>
        <v>0</v>
      </c>
      <c r="O552" s="74">
        <f t="shared" si="92"/>
        <v>0</v>
      </c>
      <c r="P552" s="23"/>
      <c r="Q552" s="23">
        <f t="shared" si="92"/>
        <v>3053.4</v>
      </c>
      <c r="R552" s="23"/>
      <c r="S552" s="74">
        <f t="shared" si="92"/>
        <v>86946.6</v>
      </c>
      <c r="T552" s="74">
        <f t="shared" si="92"/>
        <v>0</v>
      </c>
      <c r="U552" s="74"/>
      <c r="V552" s="23">
        <f t="shared" si="92"/>
        <v>86946.6</v>
      </c>
      <c r="W552" s="23">
        <f>SUM(Q552,V552)</f>
        <v>90000</v>
      </c>
      <c r="X552" s="23">
        <f>Q552/W552*100</f>
        <v>3.392666666666667</v>
      </c>
      <c r="Y552" s="23">
        <f>V552/W552*100</f>
        <v>96.60733333333334</v>
      </c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4"/>
      <c r="J553" s="53" t="s">
        <v>50</v>
      </c>
      <c r="K553" s="54"/>
      <c r="L553" s="74"/>
      <c r="M553" s="23">
        <f t="shared" si="92"/>
        <v>3053.4</v>
      </c>
      <c r="N553" s="74">
        <f t="shared" si="92"/>
        <v>0</v>
      </c>
      <c r="O553" s="74">
        <f t="shared" si="92"/>
        <v>0</v>
      </c>
      <c r="P553" s="23"/>
      <c r="Q553" s="23">
        <f t="shared" si="92"/>
        <v>3053.4</v>
      </c>
      <c r="R553" s="23"/>
      <c r="S553" s="74">
        <f t="shared" si="92"/>
        <v>86946.6</v>
      </c>
      <c r="T553" s="74">
        <f t="shared" si="92"/>
        <v>0</v>
      </c>
      <c r="U553" s="74"/>
      <c r="V553" s="23">
        <f t="shared" si="92"/>
        <v>86946.6</v>
      </c>
      <c r="W553" s="23">
        <f t="shared" si="92"/>
        <v>90000</v>
      </c>
      <c r="X553" s="23">
        <f>Q553/W553*100</f>
        <v>3.392666666666667</v>
      </c>
      <c r="Y553" s="23">
        <f>V553/W553*100</f>
        <v>96.60733333333334</v>
      </c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4"/>
      <c r="J554" s="53" t="s">
        <v>51</v>
      </c>
      <c r="K554" s="54"/>
      <c r="L554" s="74"/>
      <c r="M554" s="23"/>
      <c r="N554" s="74"/>
      <c r="O554" s="74"/>
      <c r="P554" s="23"/>
      <c r="Q554" s="23"/>
      <c r="R554" s="23"/>
      <c r="S554" s="74"/>
      <c r="T554" s="74"/>
      <c r="U554" s="74"/>
      <c r="V554" s="23"/>
      <c r="W554" s="23"/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4"/>
      <c r="J555" s="53" t="s">
        <v>52</v>
      </c>
      <c r="K555" s="54"/>
      <c r="L555" s="74"/>
      <c r="M555" s="23">
        <f aca="true" t="shared" si="93" ref="M555:W555">M553/M552*100</f>
        <v>100</v>
      </c>
      <c r="N555" s="74"/>
      <c r="O555" s="74"/>
      <c r="P555" s="23"/>
      <c r="Q555" s="23">
        <f t="shared" si="93"/>
        <v>100</v>
      </c>
      <c r="R555" s="23"/>
      <c r="S555" s="74">
        <f t="shared" si="93"/>
        <v>100</v>
      </c>
      <c r="T555" s="74"/>
      <c r="U555" s="74"/>
      <c r="V555" s="23">
        <f t="shared" si="93"/>
        <v>100</v>
      </c>
      <c r="W555" s="23">
        <f t="shared" si="93"/>
        <v>100</v>
      </c>
      <c r="X555" s="23"/>
      <c r="Y555" s="23"/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4"/>
      <c r="J556" s="53"/>
      <c r="K556" s="54"/>
      <c r="L556" s="74"/>
      <c r="M556" s="23"/>
      <c r="N556" s="74"/>
      <c r="O556" s="74"/>
      <c r="P556" s="23"/>
      <c r="Q556" s="23"/>
      <c r="R556" s="23"/>
      <c r="S556" s="74"/>
      <c r="T556" s="74"/>
      <c r="U556" s="74"/>
      <c r="V556" s="23"/>
      <c r="W556" s="23"/>
      <c r="X556" s="23"/>
      <c r="Y556" s="23"/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 t="s">
        <v>78</v>
      </c>
      <c r="I557" s="64"/>
      <c r="J557" s="53" t="s">
        <v>79</v>
      </c>
      <c r="K557" s="54"/>
      <c r="L557" s="74"/>
      <c r="M557" s="23"/>
      <c r="N557" s="74"/>
      <c r="O557" s="74"/>
      <c r="P557" s="23"/>
      <c r="Q557" s="23"/>
      <c r="R557" s="23"/>
      <c r="S557" s="74"/>
      <c r="T557" s="74"/>
      <c r="U557" s="74"/>
      <c r="V557" s="23"/>
      <c r="W557" s="23"/>
      <c r="X557" s="23"/>
      <c r="Y557" s="23"/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4"/>
      <c r="J558" s="53" t="s">
        <v>48</v>
      </c>
      <c r="K558" s="54"/>
      <c r="L558" s="74"/>
      <c r="M558" s="23"/>
      <c r="N558" s="74"/>
      <c r="O558" s="74"/>
      <c r="P558" s="23"/>
      <c r="Q558" s="23"/>
      <c r="R558" s="23"/>
      <c r="S558" s="74"/>
      <c r="T558" s="74"/>
      <c r="U558" s="74"/>
      <c r="V558" s="23">
        <f>SUM(R558:U558)</f>
        <v>0</v>
      </c>
      <c r="W558" s="23">
        <f>SUM(Q558,V558)</f>
        <v>0</v>
      </c>
      <c r="X558" s="23"/>
      <c r="Y558" s="23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4"/>
      <c r="J559" s="53" t="s">
        <v>49</v>
      </c>
      <c r="K559" s="54"/>
      <c r="L559" s="74"/>
      <c r="M559" s="23">
        <v>3053.4</v>
      </c>
      <c r="N559" s="74"/>
      <c r="O559" s="74"/>
      <c r="P559" s="23"/>
      <c r="Q559" s="23">
        <f>SUM(M559:P559)</f>
        <v>3053.4</v>
      </c>
      <c r="R559" s="23"/>
      <c r="S559" s="74">
        <v>86946.6</v>
      </c>
      <c r="T559" s="74"/>
      <c r="U559" s="74"/>
      <c r="V559" s="23">
        <f>SUM(R559:U559)</f>
        <v>86946.6</v>
      </c>
      <c r="W559" s="23">
        <f>SUM(Q559,V559)</f>
        <v>90000</v>
      </c>
      <c r="X559" s="23">
        <f>Q559/W559*100</f>
        <v>3.392666666666667</v>
      </c>
      <c r="Y559" s="23">
        <f>V559/W559*100</f>
        <v>96.60733333333334</v>
      </c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4"/>
      <c r="J560" s="53" t="s">
        <v>50</v>
      </c>
      <c r="K560" s="54"/>
      <c r="L560" s="74"/>
      <c r="M560" s="23">
        <v>3053.4</v>
      </c>
      <c r="N560" s="74"/>
      <c r="O560" s="74"/>
      <c r="P560" s="23"/>
      <c r="Q560" s="23">
        <f>SUM(M560:P560)</f>
        <v>3053.4</v>
      </c>
      <c r="R560" s="23"/>
      <c r="S560" s="74">
        <v>86946.6</v>
      </c>
      <c r="T560" s="74"/>
      <c r="U560" s="74"/>
      <c r="V560" s="23">
        <f>SUM(R560:U560)</f>
        <v>86946.6</v>
      </c>
      <c r="W560" s="23">
        <f>SUM(Q560,V560)</f>
        <v>90000</v>
      </c>
      <c r="X560" s="23">
        <f>Q560/W560*100</f>
        <v>3.392666666666667</v>
      </c>
      <c r="Y560" s="23">
        <f>V560/W560*100</f>
        <v>96.60733333333334</v>
      </c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4"/>
      <c r="J561" s="53" t="s">
        <v>51</v>
      </c>
      <c r="K561" s="54"/>
      <c r="L561" s="74"/>
      <c r="M561" s="23"/>
      <c r="N561" s="74"/>
      <c r="O561" s="74"/>
      <c r="P561" s="23"/>
      <c r="Q561" s="23"/>
      <c r="R561" s="23"/>
      <c r="S561" s="74"/>
      <c r="T561" s="74"/>
      <c r="U561" s="74"/>
      <c r="V561" s="23"/>
      <c r="W561" s="23"/>
      <c r="X561" s="23"/>
      <c r="Y561" s="23"/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4"/>
      <c r="J562" s="53" t="s">
        <v>52</v>
      </c>
      <c r="K562" s="54"/>
      <c r="L562" s="74"/>
      <c r="M562" s="23">
        <f>M560/M559*100</f>
        <v>100</v>
      </c>
      <c r="N562" s="74"/>
      <c r="O562" s="74"/>
      <c r="P562" s="23"/>
      <c r="Q562" s="23">
        <f>Q560/Q559*100</f>
        <v>100</v>
      </c>
      <c r="R562" s="23"/>
      <c r="S562" s="74">
        <f>S560/S559*100</f>
        <v>100</v>
      </c>
      <c r="T562" s="74"/>
      <c r="U562" s="74"/>
      <c r="V562" s="23">
        <f>V560/V559*100</f>
        <v>100</v>
      </c>
      <c r="W562" s="23">
        <f>W560/W559*100</f>
        <v>100</v>
      </c>
      <c r="X562" s="23"/>
      <c r="Y562" s="23"/>
      <c r="Z562" s="4"/>
    </row>
    <row r="563" spans="1:26" ht="23.25">
      <c r="A563" s="4"/>
      <c r="B563" s="57"/>
      <c r="C563" s="58"/>
      <c r="D563" s="58"/>
      <c r="E563" s="58"/>
      <c r="F563" s="58"/>
      <c r="G563" s="58"/>
      <c r="H563" s="58"/>
      <c r="I563" s="53"/>
      <c r="J563" s="53"/>
      <c r="K563" s="54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4"/>
      <c r="J564" s="53"/>
      <c r="K564" s="54"/>
      <c r="L564" s="74"/>
      <c r="M564" s="23"/>
      <c r="N564" s="74"/>
      <c r="O564" s="74"/>
      <c r="P564" s="23"/>
      <c r="Q564" s="23"/>
      <c r="R564" s="23"/>
      <c r="S564" s="74"/>
      <c r="T564" s="74"/>
      <c r="U564" s="74"/>
      <c r="V564" s="23"/>
      <c r="W564" s="23"/>
      <c r="X564" s="23"/>
      <c r="Y564" s="23"/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4"/>
      <c r="J565" s="53"/>
      <c r="K565" s="54"/>
      <c r="L565" s="74"/>
      <c r="M565" s="23"/>
      <c r="N565" s="74"/>
      <c r="O565" s="74"/>
      <c r="P565" s="23"/>
      <c r="Q565" s="23"/>
      <c r="R565" s="23"/>
      <c r="S565" s="74"/>
      <c r="T565" s="74"/>
      <c r="U565" s="74"/>
      <c r="V565" s="23"/>
      <c r="W565" s="23"/>
      <c r="X565" s="23"/>
      <c r="Y565" s="23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4"/>
      <c r="J566" s="53"/>
      <c r="K566" s="54"/>
      <c r="L566" s="74"/>
      <c r="M566" s="23"/>
      <c r="N566" s="74"/>
      <c r="O566" s="74"/>
      <c r="P566" s="23"/>
      <c r="Q566" s="23"/>
      <c r="R566" s="23"/>
      <c r="S566" s="74"/>
      <c r="T566" s="74"/>
      <c r="U566" s="74"/>
      <c r="V566" s="23"/>
      <c r="W566" s="23"/>
      <c r="X566" s="23"/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4"/>
      <c r="J567" s="53"/>
      <c r="K567" s="54"/>
      <c r="L567" s="74"/>
      <c r="M567" s="23"/>
      <c r="N567" s="74"/>
      <c r="O567" s="74"/>
      <c r="P567" s="23"/>
      <c r="Q567" s="23"/>
      <c r="R567" s="23"/>
      <c r="S567" s="74"/>
      <c r="T567" s="74"/>
      <c r="U567" s="74"/>
      <c r="V567" s="23"/>
      <c r="W567" s="23"/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4"/>
      <c r="J568" s="53"/>
      <c r="K568" s="54"/>
      <c r="L568" s="74"/>
      <c r="M568" s="23"/>
      <c r="N568" s="74"/>
      <c r="O568" s="74"/>
      <c r="P568" s="23"/>
      <c r="Q568" s="23"/>
      <c r="R568" s="23"/>
      <c r="S568" s="74"/>
      <c r="T568" s="74"/>
      <c r="U568" s="74"/>
      <c r="V568" s="23"/>
      <c r="W568" s="23"/>
      <c r="X568" s="23"/>
      <c r="Y568" s="23"/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4"/>
      <c r="J569" s="53"/>
      <c r="K569" s="54"/>
      <c r="L569" s="74"/>
      <c r="M569" s="23"/>
      <c r="N569" s="74"/>
      <c r="O569" s="74"/>
      <c r="P569" s="23"/>
      <c r="Q569" s="23"/>
      <c r="R569" s="23"/>
      <c r="S569" s="74"/>
      <c r="T569" s="74"/>
      <c r="U569" s="74"/>
      <c r="V569" s="23"/>
      <c r="W569" s="23"/>
      <c r="X569" s="23"/>
      <c r="Y569" s="23"/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4"/>
      <c r="J570" s="53"/>
      <c r="K570" s="54"/>
      <c r="L570" s="74"/>
      <c r="M570" s="23"/>
      <c r="N570" s="74"/>
      <c r="O570" s="74"/>
      <c r="P570" s="23"/>
      <c r="Q570" s="23"/>
      <c r="R570" s="23"/>
      <c r="S570" s="74"/>
      <c r="T570" s="74"/>
      <c r="U570" s="74"/>
      <c r="V570" s="23"/>
      <c r="W570" s="23"/>
      <c r="X570" s="23"/>
      <c r="Y570" s="23"/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4"/>
      <c r="J571" s="53"/>
      <c r="K571" s="54"/>
      <c r="L571" s="74"/>
      <c r="M571" s="23"/>
      <c r="N571" s="74"/>
      <c r="O571" s="74"/>
      <c r="P571" s="23"/>
      <c r="Q571" s="23"/>
      <c r="R571" s="23"/>
      <c r="S571" s="74"/>
      <c r="T571" s="74"/>
      <c r="U571" s="74"/>
      <c r="V571" s="23"/>
      <c r="W571" s="23"/>
      <c r="X571" s="23"/>
      <c r="Y571" s="23"/>
      <c r="Z571" s="4"/>
    </row>
    <row r="572" spans="1:26" ht="23.25">
      <c r="A572" s="4"/>
      <c r="B572" s="57"/>
      <c r="C572" s="58"/>
      <c r="D572" s="58"/>
      <c r="E572" s="58"/>
      <c r="F572" s="58"/>
      <c r="G572" s="58"/>
      <c r="H572" s="58"/>
      <c r="I572" s="53"/>
      <c r="J572" s="53"/>
      <c r="K572" s="54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4"/>
      <c r="J573" s="82" t="s">
        <v>158</v>
      </c>
      <c r="K573" s="54"/>
      <c r="L573" s="74"/>
      <c r="M573" s="23"/>
      <c r="N573" s="74"/>
      <c r="O573" s="74"/>
      <c r="P573" s="23"/>
      <c r="Q573" s="23"/>
      <c r="R573" s="23"/>
      <c r="S573" s="74"/>
      <c r="T573" s="74"/>
      <c r="U573" s="74"/>
      <c r="V573" s="23"/>
      <c r="W573" s="23"/>
      <c r="X573" s="23"/>
      <c r="Y573" s="23"/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4"/>
      <c r="J574" s="82" t="s">
        <v>159</v>
      </c>
      <c r="K574" s="54"/>
      <c r="L574" s="74"/>
      <c r="M574" s="23"/>
      <c r="N574" s="74"/>
      <c r="O574" s="74"/>
      <c r="P574" s="23"/>
      <c r="Q574" s="23"/>
      <c r="R574" s="23"/>
      <c r="S574" s="74"/>
      <c r="T574" s="74"/>
      <c r="U574" s="74"/>
      <c r="V574" s="23"/>
      <c r="W574" s="23"/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4"/>
      <c r="J575" s="82" t="s">
        <v>160</v>
      </c>
      <c r="K575" s="54"/>
      <c r="L575" s="74"/>
      <c r="M575" s="23"/>
      <c r="N575" s="74"/>
      <c r="O575" s="74"/>
      <c r="P575" s="23"/>
      <c r="Q575" s="23"/>
      <c r="R575" s="23"/>
      <c r="S575" s="74"/>
      <c r="T575" s="74"/>
      <c r="U575" s="74"/>
      <c r="V575" s="23"/>
      <c r="W575" s="23"/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4"/>
      <c r="J576" s="82" t="s">
        <v>165</v>
      </c>
      <c r="K576" s="54"/>
      <c r="L576" s="74"/>
      <c r="M576" s="23"/>
      <c r="N576" s="74"/>
      <c r="O576" s="74"/>
      <c r="P576" s="23"/>
      <c r="Q576" s="23"/>
      <c r="R576" s="23"/>
      <c r="S576" s="74"/>
      <c r="T576" s="74"/>
      <c r="U576" s="74"/>
      <c r="V576" s="23"/>
      <c r="W576" s="23"/>
      <c r="X576" s="23"/>
      <c r="Y576" s="23"/>
      <c r="Z576" s="4"/>
    </row>
    <row r="577" spans="1:26" ht="23.25">
      <c r="A577" s="4"/>
      <c r="B577" s="57"/>
      <c r="C577" s="57"/>
      <c r="D577" s="57"/>
      <c r="E577" s="57"/>
      <c r="F577" s="57"/>
      <c r="G577" s="57"/>
      <c r="H577" s="57"/>
      <c r="I577" s="64"/>
      <c r="J577" s="53"/>
      <c r="K577" s="54"/>
      <c r="L577" s="74"/>
      <c r="M577" s="23"/>
      <c r="N577" s="74"/>
      <c r="O577" s="74"/>
      <c r="P577" s="23"/>
      <c r="Q577" s="23"/>
      <c r="R577" s="23"/>
      <c r="S577" s="74"/>
      <c r="T577" s="74"/>
      <c r="U577" s="74"/>
      <c r="V577" s="23"/>
      <c r="W577" s="23"/>
      <c r="X577" s="23"/>
      <c r="Y577" s="23"/>
      <c r="Z577" s="4"/>
    </row>
    <row r="578" spans="1:26" ht="23.25">
      <c r="A578" s="4"/>
      <c r="B578" s="57"/>
      <c r="C578" s="58"/>
      <c r="D578" s="58"/>
      <c r="E578" s="58"/>
      <c r="F578" s="58"/>
      <c r="G578" s="58"/>
      <c r="H578" s="58"/>
      <c r="I578" s="53"/>
      <c r="J578" s="53"/>
      <c r="K578" s="54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4"/>
    </row>
    <row r="579" spans="1:26" ht="23.25">
      <c r="A579" s="4"/>
      <c r="B579" s="57"/>
      <c r="C579" s="57"/>
      <c r="D579" s="57"/>
      <c r="E579" s="57"/>
      <c r="F579" s="57"/>
      <c r="G579" s="57"/>
      <c r="H579" s="57"/>
      <c r="I579" s="64"/>
      <c r="J579" s="53"/>
      <c r="K579" s="54"/>
      <c r="L579" s="74"/>
      <c r="M579" s="23"/>
      <c r="N579" s="74"/>
      <c r="O579" s="74"/>
      <c r="P579" s="23"/>
      <c r="Q579" s="23"/>
      <c r="R579" s="23"/>
      <c r="S579" s="74"/>
      <c r="T579" s="74"/>
      <c r="U579" s="74"/>
      <c r="V579" s="23"/>
      <c r="W579" s="23"/>
      <c r="X579" s="23"/>
      <c r="Y579" s="23"/>
      <c r="Z579" s="4"/>
    </row>
    <row r="580" spans="1:26" ht="23.25">
      <c r="A580" s="4"/>
      <c r="B580" s="57"/>
      <c r="C580" s="57"/>
      <c r="D580" s="57"/>
      <c r="E580" s="57"/>
      <c r="F580" s="57"/>
      <c r="G580" s="57"/>
      <c r="H580" s="57"/>
      <c r="I580" s="64"/>
      <c r="J580" s="53"/>
      <c r="K580" s="54"/>
      <c r="L580" s="74"/>
      <c r="M580" s="23"/>
      <c r="N580" s="74"/>
      <c r="O580" s="74"/>
      <c r="P580" s="23"/>
      <c r="Q580" s="23"/>
      <c r="R580" s="23"/>
      <c r="S580" s="74"/>
      <c r="T580" s="74"/>
      <c r="U580" s="74"/>
      <c r="V580" s="23"/>
      <c r="W580" s="23"/>
      <c r="X580" s="23"/>
      <c r="Y580" s="23"/>
      <c r="Z580" s="4"/>
    </row>
    <row r="581" spans="1:26" ht="23.25">
      <c r="A581" s="4"/>
      <c r="B581" s="57"/>
      <c r="C581" s="57"/>
      <c r="D581" s="57"/>
      <c r="E581" s="57"/>
      <c r="F581" s="57"/>
      <c r="G581" s="57"/>
      <c r="H581" s="57"/>
      <c r="I581" s="64"/>
      <c r="J581" s="53"/>
      <c r="K581" s="54"/>
      <c r="L581" s="74"/>
      <c r="M581" s="23"/>
      <c r="N581" s="74"/>
      <c r="O581" s="74"/>
      <c r="P581" s="23"/>
      <c r="Q581" s="23"/>
      <c r="R581" s="23"/>
      <c r="S581" s="74"/>
      <c r="T581" s="74"/>
      <c r="U581" s="74"/>
      <c r="V581" s="23"/>
      <c r="W581" s="23"/>
      <c r="X581" s="23"/>
      <c r="Y581" s="23"/>
      <c r="Z581" s="4"/>
    </row>
    <row r="582" spans="1:26" ht="23.25">
      <c r="A582" s="4"/>
      <c r="B582" s="57"/>
      <c r="C582" s="57"/>
      <c r="D582" s="57"/>
      <c r="E582" s="57"/>
      <c r="F582" s="57"/>
      <c r="G582" s="57"/>
      <c r="H582" s="57"/>
      <c r="I582" s="64"/>
      <c r="J582" s="53"/>
      <c r="K582" s="54"/>
      <c r="L582" s="74"/>
      <c r="M582" s="23"/>
      <c r="N582" s="74"/>
      <c r="O582" s="74"/>
      <c r="P582" s="23"/>
      <c r="Q582" s="23"/>
      <c r="R582" s="23"/>
      <c r="S582" s="74"/>
      <c r="T582" s="74"/>
      <c r="U582" s="74"/>
      <c r="V582" s="23"/>
      <c r="W582" s="23"/>
      <c r="X582" s="23"/>
      <c r="Y582" s="23"/>
      <c r="Z582" s="4"/>
    </row>
    <row r="583" spans="1:26" ht="23.25">
      <c r="A583" s="4"/>
      <c r="B583" s="57"/>
      <c r="C583" s="57"/>
      <c r="D583" s="57"/>
      <c r="E583" s="57"/>
      <c r="F583" s="57"/>
      <c r="G583" s="57"/>
      <c r="H583" s="57"/>
      <c r="I583" s="64"/>
      <c r="J583" s="53"/>
      <c r="K583" s="54"/>
      <c r="L583" s="74"/>
      <c r="M583" s="23"/>
      <c r="N583" s="74"/>
      <c r="O583" s="74"/>
      <c r="P583" s="23"/>
      <c r="Q583" s="23"/>
      <c r="R583" s="23"/>
      <c r="S583" s="74"/>
      <c r="T583" s="74"/>
      <c r="U583" s="74"/>
      <c r="V583" s="23"/>
      <c r="W583" s="23"/>
      <c r="X583" s="23"/>
      <c r="Y583" s="23"/>
      <c r="Z583" s="4"/>
    </row>
    <row r="584" spans="1:26" ht="23.25">
      <c r="A584" s="4"/>
      <c r="B584" s="57"/>
      <c r="C584" s="57"/>
      <c r="D584" s="57"/>
      <c r="E584" s="57"/>
      <c r="F584" s="57"/>
      <c r="G584" s="57"/>
      <c r="H584" s="57"/>
      <c r="I584" s="64"/>
      <c r="J584" s="53"/>
      <c r="K584" s="54"/>
      <c r="L584" s="74"/>
      <c r="M584" s="23"/>
      <c r="N584" s="74"/>
      <c r="O584" s="74"/>
      <c r="P584" s="23"/>
      <c r="Q584" s="23"/>
      <c r="R584" s="23"/>
      <c r="S584" s="74"/>
      <c r="T584" s="74"/>
      <c r="U584" s="74"/>
      <c r="V584" s="23"/>
      <c r="W584" s="23"/>
      <c r="X584" s="23"/>
      <c r="Y584" s="23"/>
      <c r="Z584" s="4"/>
    </row>
    <row r="585" spans="1:26" ht="23.25">
      <c r="A585" s="4"/>
      <c r="B585" s="65"/>
      <c r="C585" s="65"/>
      <c r="D585" s="65"/>
      <c r="E585" s="65"/>
      <c r="F585" s="65"/>
      <c r="G585" s="65"/>
      <c r="H585" s="65"/>
      <c r="I585" s="66"/>
      <c r="J585" s="62"/>
      <c r="K585" s="63"/>
      <c r="L585" s="75"/>
      <c r="M585" s="76"/>
      <c r="N585" s="75"/>
      <c r="O585" s="75"/>
      <c r="P585" s="76"/>
      <c r="Q585" s="76"/>
      <c r="R585" s="76"/>
      <c r="S585" s="75"/>
      <c r="T585" s="75"/>
      <c r="U585" s="75"/>
      <c r="V585" s="76"/>
      <c r="W585" s="76"/>
      <c r="X585" s="76"/>
      <c r="Y585" s="76"/>
      <c r="Z585" s="4"/>
    </row>
    <row r="586" spans="1:26" ht="23.25">
      <c r="A586" s="1"/>
      <c r="B586" s="1"/>
      <c r="C586" s="1"/>
      <c r="D586" s="1"/>
      <c r="E586" s="1"/>
      <c r="F586" s="1"/>
      <c r="G586" s="1"/>
      <c r="H586" s="2"/>
      <c r="I586" s="1"/>
      <c r="J586" s="1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1"/>
    </row>
    <row r="631" spans="1:26" ht="23.25">
      <c r="A631" t="s">
        <v>30</v>
      </c>
      <c r="Z63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7" t="s">
        <v>40</v>
      </c>
      <c r="C65493" s="68"/>
      <c r="D65493" s="68"/>
      <c r="E65493" s="68"/>
      <c r="F65493" s="68"/>
      <c r="G65493" s="68"/>
      <c r="H65493" s="69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42</v>
      </c>
      <c r="X65493" s="13"/>
      <c r="Y65493" s="16"/>
      <c r="Z65493" s="4"/>
    </row>
    <row r="65494" spans="1:26" ht="23.25">
      <c r="A65494" s="4"/>
      <c r="B65494" s="17" t="s">
        <v>41</v>
      </c>
      <c r="C65494" s="18"/>
      <c r="D65494" s="18"/>
      <c r="E65494" s="18"/>
      <c r="F65494" s="18"/>
      <c r="G65494" s="18"/>
      <c r="H65494" s="70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39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4"/>
      <c r="J65498" s="53"/>
      <c r="K65498" s="54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3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4"/>
      <c r="J65499" s="55"/>
      <c r="K65499" s="56"/>
      <c r="L65499" s="74"/>
      <c r="M65499" s="74"/>
      <c r="N65499" s="74"/>
      <c r="O65499" s="74"/>
      <c r="P65499" s="74"/>
      <c r="Q65499" s="74"/>
      <c r="R65499" s="74"/>
      <c r="S65499" s="74"/>
      <c r="T65499" s="74"/>
      <c r="U65499" s="77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4"/>
      <c r="J65500" s="55"/>
      <c r="K65500" s="56"/>
      <c r="L65500" s="74"/>
      <c r="M65500" s="74"/>
      <c r="N65500" s="74"/>
      <c r="O65500" s="74"/>
      <c r="P65500" s="74"/>
      <c r="Q65500" s="74"/>
      <c r="R65500" s="74"/>
      <c r="S65500" s="74"/>
      <c r="T65500" s="74"/>
      <c r="U65500" s="74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4"/>
      <c r="J65501" s="53"/>
      <c r="K65501" s="54"/>
      <c r="L65501" s="74"/>
      <c r="M65501" s="74"/>
      <c r="N65501" s="74"/>
      <c r="O65501" s="74"/>
      <c r="P65501" s="74"/>
      <c r="Q65501" s="23"/>
      <c r="R65501" s="74"/>
      <c r="S65501" s="74"/>
      <c r="T65501" s="74"/>
      <c r="U65501" s="74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4"/>
      <c r="J65502" s="53"/>
      <c r="K65502" s="54"/>
      <c r="L65502" s="74"/>
      <c r="M65502" s="23"/>
      <c r="N65502" s="74"/>
      <c r="O65502" s="74"/>
      <c r="P65502" s="23"/>
      <c r="Q65502" s="23"/>
      <c r="R65502" s="23"/>
      <c r="S65502" s="74"/>
      <c r="T65502" s="74"/>
      <c r="U65502" s="74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4"/>
      <c r="J65503" s="53"/>
      <c r="K65503" s="54"/>
      <c r="L65503" s="74"/>
      <c r="M65503" s="23"/>
      <c r="N65503" s="74"/>
      <c r="O65503" s="74"/>
      <c r="P65503" s="23"/>
      <c r="Q65503" s="23"/>
      <c r="R65503" s="23"/>
      <c r="S65503" s="74"/>
      <c r="T65503" s="74"/>
      <c r="U65503" s="74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4"/>
      <c r="J65504" s="53"/>
      <c r="K65504" s="54"/>
      <c r="L65504" s="74"/>
      <c r="M65504" s="23"/>
      <c r="N65504" s="74"/>
      <c r="O65504" s="74"/>
      <c r="P65504" s="23"/>
      <c r="Q65504" s="23"/>
      <c r="R65504" s="23"/>
      <c r="S65504" s="74"/>
      <c r="T65504" s="74"/>
      <c r="U65504" s="74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4"/>
      <c r="J65505" s="53"/>
      <c r="K65505" s="54"/>
      <c r="L65505" s="74"/>
      <c r="M65505" s="23"/>
      <c r="N65505" s="74"/>
      <c r="O65505" s="74"/>
      <c r="P65505" s="23"/>
      <c r="Q65505" s="23"/>
      <c r="R65505" s="23"/>
      <c r="S65505" s="74"/>
      <c r="T65505" s="74"/>
      <c r="U65505" s="74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4"/>
      <c r="J65506" s="53"/>
      <c r="K65506" s="54"/>
      <c r="L65506" s="74"/>
      <c r="M65506" s="23"/>
      <c r="N65506" s="74"/>
      <c r="O65506" s="74"/>
      <c r="P65506" s="23"/>
      <c r="Q65506" s="23"/>
      <c r="R65506" s="23"/>
      <c r="S65506" s="74"/>
      <c r="T65506" s="74"/>
      <c r="U65506" s="74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4"/>
      <c r="J65507" s="53"/>
      <c r="K65507" s="54"/>
      <c r="L65507" s="74"/>
      <c r="M65507" s="23"/>
      <c r="N65507" s="74"/>
      <c r="O65507" s="74"/>
      <c r="P65507" s="23"/>
      <c r="Q65507" s="23"/>
      <c r="R65507" s="23"/>
      <c r="S65507" s="74"/>
      <c r="T65507" s="74"/>
      <c r="U65507" s="74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4"/>
      <c r="J65508" s="53"/>
      <c r="K65508" s="54"/>
      <c r="L65508" s="74"/>
      <c r="M65508" s="23"/>
      <c r="N65508" s="74"/>
      <c r="O65508" s="74"/>
      <c r="P65508" s="23"/>
      <c r="Q65508" s="23"/>
      <c r="R65508" s="23"/>
      <c r="S65508" s="74"/>
      <c r="T65508" s="74"/>
      <c r="U65508" s="74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4"/>
      <c r="J65509" s="53"/>
      <c r="K65509" s="54"/>
      <c r="L65509" s="74"/>
      <c r="M65509" s="23"/>
      <c r="N65509" s="74"/>
      <c r="O65509" s="74"/>
      <c r="P65509" s="23"/>
      <c r="Q65509" s="23"/>
      <c r="R65509" s="23"/>
      <c r="S65509" s="74"/>
      <c r="T65509" s="74"/>
      <c r="U65509" s="74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4"/>
      <c r="J65510" s="53"/>
      <c r="K65510" s="54"/>
      <c r="L65510" s="74"/>
      <c r="M65510" s="23"/>
      <c r="N65510" s="74"/>
      <c r="O65510" s="74"/>
      <c r="P65510" s="23"/>
      <c r="Q65510" s="23"/>
      <c r="R65510" s="23"/>
      <c r="S65510" s="74"/>
      <c r="T65510" s="74"/>
      <c r="U65510" s="74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4"/>
      <c r="J65511" s="53"/>
      <c r="K65511" s="54"/>
      <c r="L65511" s="74"/>
      <c r="M65511" s="23"/>
      <c r="N65511" s="74"/>
      <c r="O65511" s="74"/>
      <c r="P65511" s="23"/>
      <c r="Q65511" s="23"/>
      <c r="R65511" s="23"/>
      <c r="S65511" s="74"/>
      <c r="T65511" s="74"/>
      <c r="U65511" s="74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4"/>
      <c r="J65512" s="53"/>
      <c r="K65512" s="54"/>
      <c r="L65512" s="74"/>
      <c r="M65512" s="23"/>
      <c r="N65512" s="74"/>
      <c r="O65512" s="74"/>
      <c r="P65512" s="23"/>
      <c r="Q65512" s="23"/>
      <c r="R65512" s="23"/>
      <c r="S65512" s="74"/>
      <c r="T65512" s="74"/>
      <c r="U65512" s="74"/>
      <c r="V65512" s="23"/>
      <c r="W65512" s="23"/>
      <c r="X65512" s="23"/>
      <c r="Y65512" s="23"/>
      <c r="Z65512" s="4"/>
    </row>
    <row r="65513" spans="1:26" ht="23.25">
      <c r="A65513" s="4"/>
      <c r="B65513" s="57"/>
      <c r="C65513" s="58"/>
      <c r="D65513" s="58"/>
      <c r="E65513" s="58"/>
      <c r="F65513" s="58"/>
      <c r="G65513" s="58"/>
      <c r="H65513" s="58"/>
      <c r="I65513" s="53"/>
      <c r="J65513" s="53"/>
      <c r="K65513" s="54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4"/>
      <c r="J65514" s="53"/>
      <c r="K65514" s="54"/>
      <c r="L65514" s="74"/>
      <c r="M65514" s="23"/>
      <c r="N65514" s="74"/>
      <c r="O65514" s="74"/>
      <c r="P65514" s="23"/>
      <c r="Q65514" s="23"/>
      <c r="R65514" s="23"/>
      <c r="S65514" s="74"/>
      <c r="T65514" s="74"/>
      <c r="U65514" s="74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4"/>
      <c r="J65515" s="53"/>
      <c r="K65515" s="54"/>
      <c r="L65515" s="74"/>
      <c r="M65515" s="23"/>
      <c r="N65515" s="74"/>
      <c r="O65515" s="74"/>
      <c r="P65515" s="23"/>
      <c r="Q65515" s="23"/>
      <c r="R65515" s="23"/>
      <c r="S65515" s="74"/>
      <c r="T65515" s="74"/>
      <c r="U65515" s="74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4"/>
      <c r="J65516" s="53"/>
      <c r="K65516" s="54"/>
      <c r="L65516" s="74"/>
      <c r="M65516" s="23"/>
      <c r="N65516" s="74"/>
      <c r="O65516" s="74"/>
      <c r="P65516" s="23"/>
      <c r="Q65516" s="23"/>
      <c r="R65516" s="23"/>
      <c r="S65516" s="74"/>
      <c r="T65516" s="74"/>
      <c r="U65516" s="74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4"/>
      <c r="J65517" s="53"/>
      <c r="K65517" s="54"/>
      <c r="L65517" s="74"/>
      <c r="M65517" s="23"/>
      <c r="N65517" s="74"/>
      <c r="O65517" s="74"/>
      <c r="P65517" s="23"/>
      <c r="Q65517" s="23"/>
      <c r="R65517" s="23"/>
      <c r="S65517" s="74"/>
      <c r="T65517" s="74"/>
      <c r="U65517" s="74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4"/>
      <c r="J65518" s="53"/>
      <c r="K65518" s="54"/>
      <c r="L65518" s="74"/>
      <c r="M65518" s="23"/>
      <c r="N65518" s="74"/>
      <c r="O65518" s="74"/>
      <c r="P65518" s="23"/>
      <c r="Q65518" s="23"/>
      <c r="R65518" s="23"/>
      <c r="S65518" s="74"/>
      <c r="T65518" s="74"/>
      <c r="U65518" s="74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4"/>
      <c r="J65519" s="53"/>
      <c r="K65519" s="54"/>
      <c r="L65519" s="74"/>
      <c r="M65519" s="23"/>
      <c r="N65519" s="74"/>
      <c r="O65519" s="74"/>
      <c r="P65519" s="23"/>
      <c r="Q65519" s="23"/>
      <c r="R65519" s="23"/>
      <c r="S65519" s="74"/>
      <c r="T65519" s="74"/>
      <c r="U65519" s="74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4"/>
      <c r="J65520" s="53"/>
      <c r="K65520" s="54"/>
      <c r="L65520" s="74"/>
      <c r="M65520" s="23"/>
      <c r="N65520" s="74"/>
      <c r="O65520" s="74"/>
      <c r="P65520" s="23"/>
      <c r="Q65520" s="23"/>
      <c r="R65520" s="23"/>
      <c r="S65520" s="74"/>
      <c r="T65520" s="74"/>
      <c r="U65520" s="74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4"/>
      <c r="J65521" s="53"/>
      <c r="K65521" s="54"/>
      <c r="L65521" s="74"/>
      <c r="M65521" s="23"/>
      <c r="N65521" s="74"/>
      <c r="O65521" s="74"/>
      <c r="P65521" s="23"/>
      <c r="Q65521" s="23"/>
      <c r="R65521" s="23"/>
      <c r="S65521" s="74"/>
      <c r="T65521" s="74"/>
      <c r="U65521" s="74"/>
      <c r="V65521" s="23"/>
      <c r="W65521" s="23"/>
      <c r="X65521" s="23"/>
      <c r="Y65521" s="23"/>
      <c r="Z65521" s="4"/>
    </row>
    <row r="65522" spans="1:26" ht="23.25">
      <c r="A65522" s="4"/>
      <c r="B65522" s="57"/>
      <c r="C65522" s="58"/>
      <c r="D65522" s="58"/>
      <c r="E65522" s="58"/>
      <c r="F65522" s="58"/>
      <c r="G65522" s="58"/>
      <c r="H65522" s="58"/>
      <c r="I65522" s="53"/>
      <c r="J65522" s="53"/>
      <c r="K65522" s="54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4"/>
      <c r="J65523" s="53"/>
      <c r="K65523" s="54"/>
      <c r="L65523" s="74"/>
      <c r="M65523" s="23"/>
      <c r="N65523" s="74"/>
      <c r="O65523" s="74"/>
      <c r="P65523" s="23"/>
      <c r="Q65523" s="23"/>
      <c r="R65523" s="23"/>
      <c r="S65523" s="74"/>
      <c r="T65523" s="74"/>
      <c r="U65523" s="74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4"/>
      <c r="J65524" s="53"/>
      <c r="K65524" s="54"/>
      <c r="L65524" s="74"/>
      <c r="M65524" s="23"/>
      <c r="N65524" s="74"/>
      <c r="O65524" s="74"/>
      <c r="P65524" s="23"/>
      <c r="Q65524" s="23"/>
      <c r="R65524" s="23"/>
      <c r="S65524" s="74"/>
      <c r="T65524" s="74"/>
      <c r="U65524" s="74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4"/>
      <c r="J65525" s="53"/>
      <c r="K65525" s="54"/>
      <c r="L65525" s="74"/>
      <c r="M65525" s="23"/>
      <c r="N65525" s="74"/>
      <c r="O65525" s="74"/>
      <c r="P65525" s="23"/>
      <c r="Q65525" s="23"/>
      <c r="R65525" s="23"/>
      <c r="S65525" s="74"/>
      <c r="T65525" s="74"/>
      <c r="U65525" s="74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4"/>
      <c r="J65526" s="53"/>
      <c r="K65526" s="54"/>
      <c r="L65526" s="74"/>
      <c r="M65526" s="23"/>
      <c r="N65526" s="74"/>
      <c r="O65526" s="74"/>
      <c r="P65526" s="23"/>
      <c r="Q65526" s="23"/>
      <c r="R65526" s="23"/>
      <c r="S65526" s="74"/>
      <c r="T65526" s="74"/>
      <c r="U65526" s="74"/>
      <c r="V65526" s="23"/>
      <c r="W65526" s="23"/>
      <c r="X65526" s="23"/>
      <c r="Y65526" s="23"/>
      <c r="Z65526" s="4"/>
    </row>
    <row r="65527" spans="1:26" ht="23.25">
      <c r="A65527" s="4"/>
      <c r="B65527" s="57"/>
      <c r="C65527" s="57"/>
      <c r="D65527" s="57"/>
      <c r="E65527" s="57"/>
      <c r="F65527" s="57"/>
      <c r="G65527" s="57"/>
      <c r="H65527" s="57"/>
      <c r="I65527" s="64"/>
      <c r="J65527" s="53"/>
      <c r="K65527" s="54"/>
      <c r="L65527" s="74"/>
      <c r="M65527" s="23"/>
      <c r="N65527" s="74"/>
      <c r="O65527" s="74"/>
      <c r="P65527" s="23"/>
      <c r="Q65527" s="23"/>
      <c r="R65527" s="23"/>
      <c r="S65527" s="74"/>
      <c r="T65527" s="74"/>
      <c r="U65527" s="74"/>
      <c r="V65527" s="23"/>
      <c r="W65527" s="23"/>
      <c r="X65527" s="23"/>
      <c r="Y65527" s="23"/>
      <c r="Z65527" s="4"/>
    </row>
    <row r="65528" spans="1:26" ht="23.25">
      <c r="A65528" s="4"/>
      <c r="B65528" s="57"/>
      <c r="C65528" s="58"/>
      <c r="D65528" s="58"/>
      <c r="E65528" s="58"/>
      <c r="F65528" s="58"/>
      <c r="G65528" s="58"/>
      <c r="H65528" s="58"/>
      <c r="I65528" s="53"/>
      <c r="J65528" s="53"/>
      <c r="K65528" s="54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7"/>
      <c r="C65529" s="57"/>
      <c r="D65529" s="57"/>
      <c r="E65529" s="57"/>
      <c r="F65529" s="57"/>
      <c r="G65529" s="57"/>
      <c r="H65529" s="57"/>
      <c r="I65529" s="64"/>
      <c r="J65529" s="53"/>
      <c r="K65529" s="54"/>
      <c r="L65529" s="74"/>
      <c r="M65529" s="23"/>
      <c r="N65529" s="74"/>
      <c r="O65529" s="74"/>
      <c r="P65529" s="23"/>
      <c r="Q65529" s="23"/>
      <c r="R65529" s="23"/>
      <c r="S65529" s="74"/>
      <c r="T65529" s="74"/>
      <c r="U65529" s="74"/>
      <c r="V65529" s="23"/>
      <c r="W65529" s="23"/>
      <c r="X65529" s="23"/>
      <c r="Y65529" s="23"/>
      <c r="Z65529" s="4"/>
    </row>
    <row r="65530" spans="1:26" ht="23.25">
      <c r="A65530" s="4"/>
      <c r="B65530" s="57"/>
      <c r="C65530" s="57"/>
      <c r="D65530" s="57"/>
      <c r="E65530" s="57"/>
      <c r="F65530" s="57"/>
      <c r="G65530" s="57"/>
      <c r="H65530" s="57"/>
      <c r="I65530" s="64"/>
      <c r="J65530" s="53"/>
      <c r="K65530" s="54"/>
      <c r="L65530" s="74"/>
      <c r="M65530" s="23"/>
      <c r="N65530" s="74"/>
      <c r="O65530" s="74"/>
      <c r="P65530" s="23"/>
      <c r="Q65530" s="23"/>
      <c r="R65530" s="23"/>
      <c r="S65530" s="74"/>
      <c r="T65530" s="74"/>
      <c r="U65530" s="74"/>
      <c r="V65530" s="23"/>
      <c r="W65530" s="23"/>
      <c r="X65530" s="23"/>
      <c r="Y65530" s="23"/>
      <c r="Z65530" s="4"/>
    </row>
    <row r="65531" spans="1:26" ht="23.25">
      <c r="A65531" s="4"/>
      <c r="B65531" s="57"/>
      <c r="C65531" s="57"/>
      <c r="D65531" s="57"/>
      <c r="E65531" s="57"/>
      <c r="F65531" s="57"/>
      <c r="G65531" s="57"/>
      <c r="H65531" s="57"/>
      <c r="I65531" s="64"/>
      <c r="J65531" s="53"/>
      <c r="K65531" s="54"/>
      <c r="L65531" s="74"/>
      <c r="M65531" s="23"/>
      <c r="N65531" s="74"/>
      <c r="O65531" s="74"/>
      <c r="P65531" s="23"/>
      <c r="Q65531" s="23"/>
      <c r="R65531" s="23"/>
      <c r="S65531" s="74"/>
      <c r="T65531" s="74"/>
      <c r="U65531" s="74"/>
      <c r="V65531" s="23"/>
      <c r="W65531" s="23"/>
      <c r="X65531" s="23"/>
      <c r="Y65531" s="23"/>
      <c r="Z65531" s="4"/>
    </row>
    <row r="65532" spans="1:26" ht="23.25">
      <c r="A65532" s="4"/>
      <c r="B65532" s="57"/>
      <c r="C65532" s="57"/>
      <c r="D65532" s="57"/>
      <c r="E65532" s="57"/>
      <c r="F65532" s="57"/>
      <c r="G65532" s="57"/>
      <c r="H65532" s="57"/>
      <c r="I65532" s="64"/>
      <c r="J65532" s="53"/>
      <c r="K65532" s="54"/>
      <c r="L65532" s="74"/>
      <c r="M65532" s="23"/>
      <c r="N65532" s="74"/>
      <c r="O65532" s="74"/>
      <c r="P65532" s="23"/>
      <c r="Q65532" s="23"/>
      <c r="R65532" s="23"/>
      <c r="S65532" s="74"/>
      <c r="T65532" s="74"/>
      <c r="U65532" s="74"/>
      <c r="V65532" s="23"/>
      <c r="W65532" s="23"/>
      <c r="X65532" s="23"/>
      <c r="Y65532" s="23"/>
      <c r="Z65532" s="4"/>
    </row>
    <row r="65533" spans="1:26" ht="23.25">
      <c r="A65533" s="4"/>
      <c r="B65533" s="57"/>
      <c r="C65533" s="57"/>
      <c r="D65533" s="57"/>
      <c r="E65533" s="57"/>
      <c r="F65533" s="57"/>
      <c r="G65533" s="57"/>
      <c r="H65533" s="57"/>
      <c r="I65533" s="64"/>
      <c r="J65533" s="53"/>
      <c r="K65533" s="54"/>
      <c r="L65533" s="74"/>
      <c r="M65533" s="23"/>
      <c r="N65533" s="74"/>
      <c r="O65533" s="74"/>
      <c r="P65533" s="23"/>
      <c r="Q65533" s="23"/>
      <c r="R65533" s="23"/>
      <c r="S65533" s="74"/>
      <c r="T65533" s="74"/>
      <c r="U65533" s="74"/>
      <c r="V65533" s="23"/>
      <c r="W65533" s="23"/>
      <c r="X65533" s="23"/>
      <c r="Y65533" s="23"/>
      <c r="Z65533" s="4"/>
    </row>
    <row r="65534" spans="1:26" ht="23.25">
      <c r="A65534" s="4"/>
      <c r="B65534" s="57"/>
      <c r="C65534" s="57"/>
      <c r="D65534" s="57"/>
      <c r="E65534" s="57"/>
      <c r="F65534" s="57"/>
      <c r="G65534" s="57"/>
      <c r="H65534" s="57"/>
      <c r="I65534" s="64"/>
      <c r="J65534" s="53"/>
      <c r="K65534" s="54"/>
      <c r="L65534" s="74"/>
      <c r="M65534" s="23"/>
      <c r="N65534" s="74"/>
      <c r="O65534" s="74"/>
      <c r="P65534" s="23"/>
      <c r="Q65534" s="23"/>
      <c r="R65534" s="23"/>
      <c r="S65534" s="74"/>
      <c r="T65534" s="74"/>
      <c r="U65534" s="74"/>
      <c r="V65534" s="23"/>
      <c r="W65534" s="23"/>
      <c r="X65534" s="23"/>
      <c r="Y65534" s="23"/>
      <c r="Z65534" s="4"/>
    </row>
    <row r="65535" spans="1:26" ht="23.25">
      <c r="A65535" s="4"/>
      <c r="B65535" s="65"/>
      <c r="C65535" s="65"/>
      <c r="D65535" s="65"/>
      <c r="E65535" s="65"/>
      <c r="F65535" s="65"/>
      <c r="G65535" s="65"/>
      <c r="H65535" s="65"/>
      <c r="I65535" s="66"/>
      <c r="J65535" s="62"/>
      <c r="K65535" s="63"/>
      <c r="L65535" s="75"/>
      <c r="M65535" s="76"/>
      <c r="N65535" s="75"/>
      <c r="O65535" s="75"/>
      <c r="P65535" s="76"/>
      <c r="Q65535" s="76"/>
      <c r="R65535" s="76"/>
      <c r="S65535" s="75"/>
      <c r="T65535" s="75"/>
      <c r="U65535" s="75"/>
      <c r="V65535" s="76"/>
      <c r="W65535" s="76"/>
      <c r="X65535" s="76"/>
      <c r="Y65535" s="76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5" right="0.75" top="1" bottom="1" header="0" footer="0"/>
  <pageSetup orientation="landscape" scale="27" r:id="rId3"/>
  <rowBreaks count="6" manualBreakCount="6">
    <brk id="90" max="255" man="1"/>
    <brk id="180" max="255" man="1"/>
    <brk id="270" max="255" man="1"/>
    <brk id="360" max="255" man="1"/>
    <brk id="450" max="255" man="1"/>
    <brk id="5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2000-05-25T23:43:29Z</cp:lastPrinted>
  <dcterms:created xsi:type="dcterms:W3CDTF">1998-09-03T23:22:53Z</dcterms:created>
  <dcterms:modified xsi:type="dcterms:W3CDTF">2000-06-07T00:09:49Z</dcterms:modified>
  <cp:category/>
  <cp:version/>
  <cp:contentType/>
  <cp:contentStatus/>
</cp:coreProperties>
</file>