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'Hoja1'!$A$1:$Z$1350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<sst xmlns="http://schemas.openxmlformats.org/spreadsheetml/2006/main" count="2662" uniqueCount="467">
  <si>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</si>
  <si>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</si>
  <si>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</si>
  <si>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</si>
  <si>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</si>
  <si>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</si>
  <si>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</si>
  <si>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</si>
  <si>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</si>
  <si>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</si>
  <si>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</si>
  <si>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</si>
  <si>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</si>
  <si>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</si>
  <si>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</si>
  <si>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</si>
  <si>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</si>
  <si>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</si>
  <si>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</si>
  <si>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</si>
  <si>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</si>
  <si>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</si>
  <si>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</si>
  <si>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</si>
  <si>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</si>
  <si>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</si>
  <si>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</si>
  <si>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</si>
  <si>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</si>
  <si>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</si>
  <si>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</si>
  <si>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</si>
  <si>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</si>
  <si>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</si>
  <si>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</si>
  <si>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</si>
  <si>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</si>
  <si>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</si>
  <si>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</si>
  <si>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</si>
  <si>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</si>
  <si>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</si>
  <si>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PROCURADURIA GENERAL DE LA REPUBLICA</t>
  </si>
  <si>
    <t>04</t>
  </si>
  <si>
    <t xml:space="preserve">  Gasto Directo</t>
  </si>
  <si>
    <t xml:space="preserve">  Ayudas, Subsidios y Transferencias</t>
  </si>
  <si>
    <t>Programa Nacional de Procuración  e  Imparti-</t>
  </si>
  <si>
    <t>ción de Justicia</t>
  </si>
  <si>
    <t>101</t>
  </si>
  <si>
    <t>Diseñar  políticas  públicas  y  las  estrategias</t>
  </si>
  <si>
    <t>para su implantación</t>
  </si>
  <si>
    <t>100</t>
  </si>
  <si>
    <t>Procuraduría General de la República</t>
  </si>
  <si>
    <t>110</t>
  </si>
  <si>
    <t>Subprocuraduría Especial</t>
  </si>
  <si>
    <t>114</t>
  </si>
  <si>
    <t>Dirección General de Comunicación Social</t>
  </si>
  <si>
    <t>200</t>
  </si>
  <si>
    <t>Desarrollo</t>
  </si>
  <si>
    <t>300</t>
  </si>
  <si>
    <t>Subprocuraduría  Jurídica y  de Asuntos Inter-</t>
  </si>
  <si>
    <t>nacionales</t>
  </si>
  <si>
    <t>400</t>
  </si>
  <si>
    <t>Subprocuraduría de  Procedimientos Penales</t>
  </si>
  <si>
    <t>"A"</t>
  </si>
  <si>
    <t>500</t>
  </si>
  <si>
    <t>"B"</t>
  </si>
  <si>
    <t>600</t>
  </si>
  <si>
    <t>"C"</t>
  </si>
  <si>
    <t>700</t>
  </si>
  <si>
    <t>Visitaduría General</t>
  </si>
  <si>
    <t>203</t>
  </si>
  <si>
    <t>Promover  la  cooperación  nacional e interna-</t>
  </si>
  <si>
    <t>cional</t>
  </si>
  <si>
    <t>210</t>
  </si>
  <si>
    <t>Dirección General de Coordinación Interinstitu-</t>
  </si>
  <si>
    <t>311</t>
  </si>
  <si>
    <t>Dirección General de Asuntos Legales Interna-</t>
  </si>
  <si>
    <t>cionales</t>
  </si>
  <si>
    <t>407</t>
  </si>
  <si>
    <t>Representar  al  Gobierno  Federal  en  materia</t>
  </si>
  <si>
    <t>jurídica</t>
  </si>
  <si>
    <t>INDICADOR ESTRATEGICO: Indice de juicios</t>
  </si>
  <si>
    <t xml:space="preserve">concluídos  cuando se  afecte el patrimonio de </t>
  </si>
  <si>
    <t>la Nación</t>
  </si>
  <si>
    <t>Juicio</t>
  </si>
  <si>
    <t>310</t>
  </si>
  <si>
    <t>Dirección General de lo Contencioso y Consul-</t>
  </si>
  <si>
    <t>tivo</t>
  </si>
  <si>
    <t xml:space="preserve">  Meta: Intervención en juicios Federales</t>
  </si>
  <si>
    <t>408</t>
  </si>
  <si>
    <t>Procurar justicia</t>
  </si>
  <si>
    <t>INDICADOR ESTRATEGICO:  Indice de averi-</t>
  </si>
  <si>
    <t>guaciones previas despachadas</t>
  </si>
  <si>
    <t>Asunto</t>
  </si>
  <si>
    <t>INDICADOR ESTRATEGICO: Indice  de coad-</t>
  </si>
  <si>
    <t>yuvancia en la conclusión de procesos penales</t>
  </si>
  <si>
    <t>INDICADOR ESTRATEGICO: Indice de dictá-</t>
  </si>
  <si>
    <t>menes periciales en el año</t>
  </si>
  <si>
    <t>Dictamen</t>
  </si>
  <si>
    <t>INDICADOR ESTRATEGICO: Indice  de  cum-</t>
  </si>
  <si>
    <t>Orden</t>
  </si>
  <si>
    <t>111</t>
  </si>
  <si>
    <t>Fiscalía Especializada para la Atención de De-</t>
  </si>
  <si>
    <t>litos Electorales</t>
  </si>
  <si>
    <t xml:space="preserve">  Meta: Despachar averiguaciones previas</t>
  </si>
  <si>
    <t>113</t>
  </si>
  <si>
    <t>Unidad Especializada en Delincuencia Organi-</t>
  </si>
  <si>
    <t>zada</t>
  </si>
  <si>
    <t>115</t>
  </si>
  <si>
    <t>Dirección General de Prevención  del Delito  y</t>
  </si>
  <si>
    <t>Servicios a la Comunidad</t>
  </si>
  <si>
    <t>116</t>
  </si>
  <si>
    <t>Dirección General  de Protección a  los  Dere-</t>
  </si>
  <si>
    <t>chos Humanos</t>
  </si>
  <si>
    <t>121</t>
  </si>
  <si>
    <t>Delegación Estatal en Aguascalientes</t>
  </si>
  <si>
    <t xml:space="preserve">  Meta: Concluir procesos penales</t>
  </si>
  <si>
    <t xml:space="preserve">  Meta: Emitir dictámenes periciales</t>
  </si>
  <si>
    <t xml:space="preserve">  Meta: Cumplimentar mandamientos judiciales</t>
  </si>
  <si>
    <t>122</t>
  </si>
  <si>
    <t>Delegación Estatal en Baja California</t>
  </si>
  <si>
    <t>123</t>
  </si>
  <si>
    <t>Delegación Estatal en Baja California Sur</t>
  </si>
  <si>
    <t>124</t>
  </si>
  <si>
    <t>Delegación Estatal en Campeche</t>
  </si>
  <si>
    <t>125</t>
  </si>
  <si>
    <t>Delegación Estatal en Coahuila</t>
  </si>
  <si>
    <t>126</t>
  </si>
  <si>
    <t>Delegación Estatal en Colima</t>
  </si>
  <si>
    <t>127</t>
  </si>
  <si>
    <t>Delegación Estatal en Chiapas</t>
  </si>
  <si>
    <t>128</t>
  </si>
  <si>
    <t>Delegación Estatal en Chihuahua</t>
  </si>
  <si>
    <t>129</t>
  </si>
  <si>
    <t>Delegación Estatal en el Distrito Federal</t>
  </si>
  <si>
    <t>130</t>
  </si>
  <si>
    <t>Delegación Estatal en Durango</t>
  </si>
  <si>
    <t>131</t>
  </si>
  <si>
    <t>Delegación Estatal en Guanajuato</t>
  </si>
  <si>
    <t>132</t>
  </si>
  <si>
    <t>Delegación Estatal en Guerrero</t>
  </si>
  <si>
    <t>133</t>
  </si>
  <si>
    <t>Delegación Estatal en Hidalgo</t>
  </si>
  <si>
    <t>134</t>
  </si>
  <si>
    <t>Delegación Estatal en Jalisco</t>
  </si>
  <si>
    <t>135</t>
  </si>
  <si>
    <t>Delegación Estatal en México</t>
  </si>
  <si>
    <t>136</t>
  </si>
  <si>
    <t>Delegación Estatal en Michoacán</t>
  </si>
  <si>
    <t>137</t>
  </si>
  <si>
    <t>Delegación Estatal en Morelos</t>
  </si>
  <si>
    <t>138</t>
  </si>
  <si>
    <t>Delegación Estatal en Nayarit</t>
  </si>
  <si>
    <t>139</t>
  </si>
  <si>
    <t>Delegación Estatal en Nuevo León</t>
  </si>
  <si>
    <t>140</t>
  </si>
  <si>
    <t>Delegación Estatal en Oaxaca</t>
  </si>
  <si>
    <t>141</t>
  </si>
  <si>
    <t>Delegación Estatal en Puebla</t>
  </si>
  <si>
    <t>142</t>
  </si>
  <si>
    <t>Delegación Estatal en Querétaro</t>
  </si>
  <si>
    <t>143</t>
  </si>
  <si>
    <t>Delegación Estatal en Quintana Roo</t>
  </si>
  <si>
    <t>144</t>
  </si>
  <si>
    <t>Delegación Estatal en San Luis Potosí</t>
  </si>
  <si>
    <t>145</t>
  </si>
  <si>
    <t>Delegación Estatal en Sinaloa</t>
  </si>
  <si>
    <t>146</t>
  </si>
  <si>
    <t>Delegación Estatal en Sonora</t>
  </si>
  <si>
    <t>147</t>
  </si>
  <si>
    <t>Delegación Estatal en Tabasco</t>
  </si>
  <si>
    <t>148</t>
  </si>
  <si>
    <t>Delegación Estatal en Tamaulipas</t>
  </si>
  <si>
    <t>149</t>
  </si>
  <si>
    <t>Delegación Estatal en Tlaxcala</t>
  </si>
  <si>
    <t>150</t>
  </si>
  <si>
    <t>Delegación Estatal en Veracruz</t>
  </si>
  <si>
    <t>151</t>
  </si>
  <si>
    <t>Delegación Estatal en Yucatán</t>
  </si>
  <si>
    <t>Meta: Despachar averiguaciones previas</t>
  </si>
  <si>
    <t>Meta: Concluir procesos penales</t>
  </si>
  <si>
    <t>Meta: Emitir dictámenes periciales</t>
  </si>
  <si>
    <t>Meta: Cumplimentar mandamientos judiciales</t>
  </si>
  <si>
    <t>152</t>
  </si>
  <si>
    <t>Delegación Estatal en Zacatecas</t>
  </si>
  <si>
    <t>211</t>
  </si>
  <si>
    <t>Dirección General de Planeación y Operación</t>
  </si>
  <si>
    <t>de la Policía Judicial Federal</t>
  </si>
  <si>
    <t>212</t>
  </si>
  <si>
    <t>Dirección General de Coordinación  de  Servi-</t>
  </si>
  <si>
    <t>cios Periciales</t>
  </si>
  <si>
    <t>213</t>
  </si>
  <si>
    <t>Dirección  General  de Organización y Control</t>
  </si>
  <si>
    <t>del Personal Ministerial, Policial y Pericial</t>
  </si>
  <si>
    <t>312</t>
  </si>
  <si>
    <t>Dirección General de Amparo</t>
  </si>
  <si>
    <t>313</t>
  </si>
  <si>
    <t>Dirección General de Constitucionalidad y Do-</t>
  </si>
  <si>
    <t>cumentación Jurídica</t>
  </si>
  <si>
    <t>314</t>
  </si>
  <si>
    <t>Dirección General de Normatividad Técnico-</t>
  </si>
  <si>
    <t>Penal</t>
  </si>
  <si>
    <t>410</t>
  </si>
  <si>
    <t>Dirección General de Control de Procedimien-</t>
  </si>
  <si>
    <t>tos Penales "A"</t>
  </si>
  <si>
    <t>411</t>
  </si>
  <si>
    <t>Dirección General del Ministerio Público Espe-</t>
  </si>
  <si>
    <t>cializado  "A"</t>
  </si>
  <si>
    <t>510</t>
  </si>
  <si>
    <t>tos Penales "B"</t>
  </si>
  <si>
    <t>511</t>
  </si>
  <si>
    <t>cializado  "B"</t>
  </si>
  <si>
    <t>610</t>
  </si>
  <si>
    <t>tos Penales "C"</t>
  </si>
  <si>
    <t>611</t>
  </si>
  <si>
    <t>cializado  "C"</t>
  </si>
  <si>
    <t>710</t>
  </si>
  <si>
    <t>Dirección General de Visitaduría</t>
  </si>
  <si>
    <t>711</t>
  </si>
  <si>
    <t>Dirección General de Inspección Interna</t>
  </si>
  <si>
    <t>913</t>
  </si>
  <si>
    <t>Dirección  General  de Administración  de  Bie-</t>
  </si>
  <si>
    <t>nes Asegurados</t>
  </si>
  <si>
    <t>432</t>
  </si>
  <si>
    <t>Formar servidores públicos especializados</t>
  </si>
  <si>
    <t>plimiento de cursos programados</t>
  </si>
  <si>
    <t>Curso</t>
  </si>
  <si>
    <t>914</t>
  </si>
  <si>
    <t>Dirección General de Servicios Aéreos</t>
  </si>
  <si>
    <t>Meta: Realizar cursos</t>
  </si>
  <si>
    <t>Instituto de Capacitación</t>
  </si>
  <si>
    <t>SKC</t>
  </si>
  <si>
    <t>Instituto Nacional de Ciencias Penales</t>
  </si>
  <si>
    <t>433</t>
  </si>
  <si>
    <t>Llevar a cabo la investigación  científica y tec-</t>
  </si>
  <si>
    <t>nológica</t>
  </si>
  <si>
    <t>437</t>
  </si>
  <si>
    <t xml:space="preserve"> </t>
  </si>
  <si>
    <t>N000</t>
  </si>
  <si>
    <t>Actividad institucional no asociada a proyectos</t>
  </si>
  <si>
    <t>912</t>
  </si>
  <si>
    <t>Dirección  General de Recursos  Materiales  y</t>
  </si>
  <si>
    <t>Servicios Generales</t>
  </si>
  <si>
    <t>K040</t>
  </si>
  <si>
    <t>Proyecto</t>
  </si>
  <si>
    <t>Cancelado</t>
  </si>
  <si>
    <t>K041</t>
  </si>
  <si>
    <t>K042</t>
  </si>
  <si>
    <t>K043</t>
  </si>
  <si>
    <t>Federal</t>
  </si>
  <si>
    <t>K044</t>
  </si>
  <si>
    <t>ternas en el Estado de Michoacán</t>
  </si>
  <si>
    <t>K045</t>
  </si>
  <si>
    <t>ternas en el Estado de Sinaloa</t>
  </si>
  <si>
    <t>K046</t>
  </si>
  <si>
    <t xml:space="preserve">Mantenimiento Mayor a la Delegación  Estatal </t>
  </si>
  <si>
    <t>K047</t>
  </si>
  <si>
    <t>K048</t>
  </si>
  <si>
    <t>K049</t>
  </si>
  <si>
    <t>Elaboración de proyectos y estudios de inves-</t>
  </si>
  <si>
    <t>tigación</t>
  </si>
  <si>
    <t>K001</t>
  </si>
  <si>
    <t>Construcción de la Delegación Estatal  en To-</t>
  </si>
  <si>
    <t>K002</t>
  </si>
  <si>
    <t>Construcción de la Delegación Estatal en Vera-</t>
  </si>
  <si>
    <t>K004</t>
  </si>
  <si>
    <t>K014</t>
  </si>
  <si>
    <t>K015</t>
  </si>
  <si>
    <t>K020</t>
  </si>
  <si>
    <t>Mantenimiento Mayor a las bases aéreas y al-</t>
  </si>
  <si>
    <t>K024</t>
  </si>
  <si>
    <t xml:space="preserve">Construcción de la  Delegación Estatal  en  La </t>
  </si>
  <si>
    <t>K026</t>
  </si>
  <si>
    <t>Construcción de la Delegación Estatal en  Pa-</t>
  </si>
  <si>
    <t>K028</t>
  </si>
  <si>
    <t>Construcción de la Delegación Estatal en Ciu-</t>
  </si>
  <si>
    <t>K029</t>
  </si>
  <si>
    <t>Construcción de la Delegación Estatal en Pue-</t>
  </si>
  <si>
    <t>K030</t>
  </si>
  <si>
    <t>Construcción de la Delegación Estatal en Chil-</t>
  </si>
  <si>
    <t>K033</t>
  </si>
  <si>
    <t xml:space="preserve">Acondicionamiento y reparación general de  la </t>
  </si>
  <si>
    <t xml:space="preserve">instalación eléctrica  de la Delegación  Estatal </t>
  </si>
  <si>
    <t>K050</t>
  </si>
  <si>
    <t>K051</t>
  </si>
  <si>
    <t>K052</t>
  </si>
  <si>
    <t>Adecuación de áreas en la casa estancia del C</t>
  </si>
  <si>
    <t>K053</t>
  </si>
  <si>
    <t>K054</t>
  </si>
  <si>
    <t>Adecuación de oficinas en la Subsede de Sal-</t>
  </si>
  <si>
    <t>K055</t>
  </si>
  <si>
    <t>Suministro e instalación de caseta  en La Paz,</t>
  </si>
  <si>
    <t>K056</t>
  </si>
  <si>
    <t>K065</t>
  </si>
  <si>
    <t>Adecuación de áreas en la Agencia del  Minis-</t>
  </si>
  <si>
    <t>K066</t>
  </si>
  <si>
    <t xml:space="preserve">tos  de  Revisión  Carreteros (PRECOS) en la </t>
  </si>
  <si>
    <t>K067</t>
  </si>
  <si>
    <t>K068</t>
  </si>
  <si>
    <t xml:space="preserve">y Agencias  del Ministerio  Público Federal en </t>
  </si>
  <si>
    <t>701</t>
  </si>
  <si>
    <t>Administrar los recursos  humanos, materiales</t>
  </si>
  <si>
    <t>y financieros</t>
  </si>
  <si>
    <t>214</t>
  </si>
  <si>
    <t>Dirección General de Informática  y Telecomu-</t>
  </si>
  <si>
    <t>nicaciones</t>
  </si>
  <si>
    <t>800</t>
  </si>
  <si>
    <t>Contraloría Interna</t>
  </si>
  <si>
    <t>810</t>
  </si>
  <si>
    <t>Dirección General de Auditoría</t>
  </si>
  <si>
    <t>811</t>
  </si>
  <si>
    <t>Dirección General de Supervisión y Control</t>
  </si>
  <si>
    <t>812</t>
  </si>
  <si>
    <t>Dirección General de Quejas y Denuncias</t>
  </si>
  <si>
    <t>900</t>
  </si>
  <si>
    <t>Oficialía Mayor</t>
  </si>
  <si>
    <t>910</t>
  </si>
  <si>
    <t>Dirección  General  de  Programación, Organi-</t>
  </si>
  <si>
    <t>zación y Presupuesto</t>
  </si>
  <si>
    <t>911</t>
  </si>
  <si>
    <t>Dirección General de Recursos Humanos</t>
  </si>
  <si>
    <t>Dirección  General  de  Recursos Materiales y</t>
  </si>
  <si>
    <t>Servicios  Generales</t>
  </si>
  <si>
    <t>703</t>
  </si>
  <si>
    <t>Capacitar y formar servidores públicos</t>
  </si>
  <si>
    <t>Dirección General de Informática y Telecomu-</t>
  </si>
  <si>
    <t>708</t>
  </si>
  <si>
    <t xml:space="preserve">Prever el  pago  de los incrementos salariales </t>
  </si>
  <si>
    <t>por servicios personales</t>
  </si>
  <si>
    <t>06</t>
  </si>
  <si>
    <t>03</t>
  </si>
  <si>
    <t>SEGURIDAD PÚBLICA</t>
  </si>
  <si>
    <t>Programa Nacional de Seguridad Pública</t>
  </si>
  <si>
    <t>15</t>
  </si>
  <si>
    <t>Programa de seguridad pública</t>
  </si>
  <si>
    <t>Promover  la cooperación  nacional  e  interna-</t>
  </si>
  <si>
    <t>112</t>
  </si>
  <si>
    <t>litos Contra la Salud</t>
  </si>
  <si>
    <t>Dirección General  de  Asuntos  Legales  Inter-</t>
  </si>
  <si>
    <t>205</t>
  </si>
  <si>
    <t>Realizar campañas de prevención y promoción</t>
  </si>
  <si>
    <t>INDICADOR ESTRATEGICO: Indice de erradi-</t>
  </si>
  <si>
    <t>cación de estupefacientes</t>
  </si>
  <si>
    <t>Hectárea</t>
  </si>
  <si>
    <t xml:space="preserve">  Meta: Erradicar estupefacientes</t>
  </si>
  <si>
    <t>Dirección  General  de Prevención del Delito y</t>
  </si>
  <si>
    <t>Dirección  General de Organización  y  Control</t>
  </si>
  <si>
    <t>INDICADOR ESTRETAGICO: Indice  de  cum-</t>
  </si>
  <si>
    <t xml:space="preserve">Llevar  a  cabo  la  investigación  científica  y </t>
  </si>
  <si>
    <t>tecnológica</t>
  </si>
  <si>
    <t>09</t>
  </si>
  <si>
    <t>SEGURIDAD SOCIAL</t>
  </si>
  <si>
    <t>SEGUROS</t>
  </si>
  <si>
    <t>707</t>
  </si>
  <si>
    <t>Pagar las aportaciones del Gobierno Federal</t>
  </si>
  <si>
    <t>TOTAL DEL GASTO PROGRAMABLE</t>
  </si>
  <si>
    <t>DEVENGADO</t>
  </si>
  <si>
    <t>NOTA:</t>
  </si>
  <si>
    <t xml:space="preserve">En relación con los resultados alcanzados por las Unidades Responsables agrupadas en las Actividades Institucionales de la PGR, es importante señalar que el desarrollo de las acciones </t>
  </si>
  <si>
    <t xml:space="preserve">sustantivas del Ministerio Público de la Federación y sus órganos auxiliares, están en función de la demanda del servicio que presta la Institución, en este contexto, su realización se </t>
  </si>
  <si>
    <t>determina en el momento en que esto se presenta adquiriendo así un carácter  aleatorio.</t>
  </si>
  <si>
    <t>Subprocuraduría de  Coordinación  General  y</t>
  </si>
  <si>
    <t>Desarrollar y construir la infraestructura básica</t>
  </si>
  <si>
    <t>Construcción de Agencia del Ministerio Públi-</t>
  </si>
  <si>
    <t>Mantenimiento Mayor a Inmuebles de los Pun-</t>
  </si>
  <si>
    <t xml:space="preserve">Mantenimiento  Mayor a la Delegación Estatal </t>
  </si>
  <si>
    <t>coadyuvan en esta tarea, reportando erradicación de estupefacientes producto de la actividad aleatoria que realiza la Policía Judicial Federal (PJF) adscrita a cada una de las delegaciones.</t>
  </si>
  <si>
    <t>Las delegaciones no registran metas originales en materia de erradicación por ser una tarea propia de la Fiscalía Especializada para la Atención de Delitos contra la Salud (FEADS); cabe señalar que las delegaciones</t>
  </si>
  <si>
    <t>Construcción  de  la Delegación Estatal en Ti-</t>
  </si>
  <si>
    <t>Adecuación de Inmuebles en el Distrito Federal</t>
  </si>
  <si>
    <t>y Agencias del MPF en Chiapas.</t>
  </si>
  <si>
    <t>y Agencias del MPF en Guerrero</t>
  </si>
  <si>
    <t>Mantenimiento Mayor a Inmuebles en el Distrito</t>
  </si>
  <si>
    <t>Mantenimiento Mayor a la Delegación  Estatal</t>
  </si>
  <si>
    <t>BOO</t>
  </si>
  <si>
    <t>Adecuación  de Areas  en la Agencia del MPF</t>
  </si>
  <si>
    <t>HOJA   2   DE   30   .</t>
  </si>
  <si>
    <t>HOJA   30   DE   30   .</t>
  </si>
  <si>
    <t>HOJA   29   DE   30   .</t>
  </si>
  <si>
    <t>HOJA   28   DE   30   .</t>
  </si>
  <si>
    <t>HOJA   27   DE   30   .</t>
  </si>
  <si>
    <t>HOJA   26   DE   30   .</t>
  </si>
  <si>
    <t>HOJA   25   DE   30   .</t>
  </si>
  <si>
    <t>HOJA   24   DE   30   .</t>
  </si>
  <si>
    <t>HOJA   23   DE   30   .</t>
  </si>
  <si>
    <t>HOJA   21   DE   30   .</t>
  </si>
  <si>
    <t>HOJA   20   DE   30   .</t>
  </si>
  <si>
    <t>HOJA   19   DE   30   .</t>
  </si>
  <si>
    <t>HOJA   18   DE   30   .</t>
  </si>
  <si>
    <t>HOJA   17   DE   30   .</t>
  </si>
  <si>
    <t>HOJA   16   DE   30   .</t>
  </si>
  <si>
    <t>HOJA   15   DE   30   .</t>
  </si>
  <si>
    <t>HOJA   14   DE   30   .</t>
  </si>
  <si>
    <t>HOJA   13   DE   30   .</t>
  </si>
  <si>
    <t>HOJA   12   DE   30   .</t>
  </si>
  <si>
    <t>HOJA   11   DE   30   .</t>
  </si>
  <si>
    <t>HOJA   10   DE   30   .</t>
  </si>
  <si>
    <t>HOJA   9   DE   30   .</t>
  </si>
  <si>
    <t>HOJA   8   DE   30   .</t>
  </si>
  <si>
    <t>HOJA   7   DE   30   .</t>
  </si>
  <si>
    <t>HOJA   6   DE   30   .</t>
  </si>
  <si>
    <t>HOJA   5   DE   30   .</t>
  </si>
  <si>
    <t>HOJA   4   DE   30   .</t>
  </si>
  <si>
    <t>HOJA   3   DE   30   .</t>
  </si>
  <si>
    <t>plimiento de mandamientos ministeriales libe-</t>
  </si>
  <si>
    <t>rados en el año</t>
  </si>
  <si>
    <t>juana, Baja California</t>
  </si>
  <si>
    <t>PROCURACION DE JUSTICIA  3/</t>
  </si>
  <si>
    <t>GOBIERNO  3/</t>
  </si>
  <si>
    <t xml:space="preserve">      registran metas, pero que en el marco de sus funciones coadyuvan en la consecución de las mismas.</t>
  </si>
  <si>
    <t>4/  En atención a la recomendación del Poder Legislativo se registran metas para aquellas UR que participan de manera directa en los indicadores estratégicos.  Existen UR que no</t>
  </si>
  <si>
    <t>5/  Proyecto diferido para el ejercicio fiscal del 2000.</t>
  </si>
  <si>
    <t>6/  Contempla el finiquito en los costos de construcción, realizado durante 1998, de cinco delegaciones.</t>
  </si>
  <si>
    <t>7/  Proyecto incorporado durante el ejercicio para su finiquito.</t>
  </si>
  <si>
    <t>8/  Proyecto incorporado durante el ejercicio.</t>
  </si>
  <si>
    <t>Delegación Estatal en Aguascalientes  4/</t>
  </si>
  <si>
    <t>Delegación Estatal en Baja California 4/</t>
  </si>
  <si>
    <t>Delegación Estatal en Baja California Sur 4/</t>
  </si>
  <si>
    <t>Delegación Estatal en Campeche 4/</t>
  </si>
  <si>
    <t>Delegación Estatal en Coahuila 4/</t>
  </si>
  <si>
    <t>Delegación Estatal en Colima 4/</t>
  </si>
  <si>
    <t>Delegación Estatal en Chiapas 4/</t>
  </si>
  <si>
    <t>Delegación Estatal en Chihuahua 4/</t>
  </si>
  <si>
    <t>Delegación Estatal en el Distrito Federal 4/</t>
  </si>
  <si>
    <t>Delegación Estatal en Durango 4/</t>
  </si>
  <si>
    <t>Delegación Estatal en Guanajuato 4/</t>
  </si>
  <si>
    <t>Delegación Estatal en Guerrero 4/</t>
  </si>
  <si>
    <t>Delegación Estatal en Hidalgo 4/</t>
  </si>
  <si>
    <t>Delegación Estatal en Jalisco 4/</t>
  </si>
  <si>
    <t>Delegación Estatal en México 4/</t>
  </si>
  <si>
    <t>Delegación Estatal en Michoacán 4/</t>
  </si>
  <si>
    <t>Delegación Estatal en Morelos 4/</t>
  </si>
  <si>
    <t>Delegación Estatal en Nayarit 4/</t>
  </si>
  <si>
    <t>Delegación Estatal en Nuevo León 4/</t>
  </si>
  <si>
    <t>Delegación Estatal en Oaxaca 4/</t>
  </si>
  <si>
    <t>Delegación Estatal en Puebla 4/</t>
  </si>
  <si>
    <t>Delegación Estatal en Querétaro 4/</t>
  </si>
  <si>
    <t>Delegación Estatal en Quintana Roo 4/</t>
  </si>
  <si>
    <t>Construcción del Instituto de Capacitación 5/</t>
  </si>
  <si>
    <t>Pago de ajuste de costos de obra ejecutada  6/</t>
  </si>
  <si>
    <t>luca, Edo. de México 2a. Etapa  7/</t>
  </si>
  <si>
    <t>cruz, Veracruz, Terminación  8/</t>
  </si>
  <si>
    <t>co Federal en Ensenada, Baja California.   8/</t>
  </si>
  <si>
    <t>y Agencias del MPF en Sonora, 1a. Etapa   8/</t>
  </si>
  <si>
    <t>y Agencias del MPF en Veracruz.   8/</t>
  </si>
  <si>
    <t>ternas en el estado de Oaxaca.   8/</t>
  </si>
  <si>
    <t>Paz, Baja California Sur,   7/</t>
  </si>
  <si>
    <t>chuca, Hidalgo,   7/</t>
  </si>
  <si>
    <t>dad Victoria, Tamaulipas, Terminación   8/</t>
  </si>
  <si>
    <t>bla, Puebla, Terminación   8/</t>
  </si>
  <si>
    <t>pancingo, Guerrero, Terminación   8/</t>
  </si>
  <si>
    <t>en Cuernavaca, Morelos   8/</t>
  </si>
  <si>
    <t>y Agencias del MPF en Hidalgo   8/</t>
  </si>
  <si>
    <t xml:space="preserve"> en Ciudad Acuña, Coahuila  8/</t>
  </si>
  <si>
    <t>Procurador, en las Aguilas, Distrito Federal  8/</t>
  </si>
  <si>
    <t>co Federal en Tijuana, Baja California  8/</t>
  </si>
  <si>
    <t>tillo, Coahuila     8/</t>
  </si>
  <si>
    <t xml:space="preserve"> Baja California Sur  8/</t>
  </si>
  <si>
    <t>ternas en el Distrito Federal   8/</t>
  </si>
  <si>
    <t>terio Público Federal en Sabinas, Coahuila   8/</t>
  </si>
  <si>
    <t>República Mexicana   8/</t>
  </si>
  <si>
    <t>en Guanajuato, Guanajuato   8/</t>
  </si>
  <si>
    <t>Campeche   8/</t>
  </si>
  <si>
    <t>1/ Se refiere a la relación de la meta original respecto al universo de cobertura.</t>
  </si>
  <si>
    <t>2/  Se refiere a la relación de la meta alcanzada respecto al universo de cobertura.</t>
  </si>
  <si>
    <t>3/  Los datos del presupuesto reportados pueden diferir de las cifras presupuestarias consignadas en otros apartados del Banco de Información y del Tomo de Resultados Generales, debido al criterio de redondeo aplicado.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</si>
</sst>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  <numFmt numFmtId="181" formatCode="#,###.00_);\(#,###.00\)"/>
    <numFmt numFmtId="182" formatCode="#,###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12" t="s">
        <v>37</v>
      </c>
      <c r="T10" s="114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16"/>
      <c r="T11" s="117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51"/>
      <c r="G12" s="102"/>
      <c r="H12" s="41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51"/>
      <c r="G13" s="102"/>
      <c r="H13" s="41"/>
      <c r="I13" s="45"/>
      <c r="J13" s="49" t="s">
        <v>408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U14+U15</f>
        <v>2786631.9200000004</v>
      </c>
      <c r="V13" s="83">
        <f>V14+V15</f>
        <v>2957403.25</v>
      </c>
      <c r="W13" s="84">
        <f>W14+W15</f>
        <v>2849728.1999999997</v>
      </c>
      <c r="X13" s="82">
        <f>IF(U13=0,,W13/U13)*100</f>
        <v>102.26424880685352</v>
      </c>
      <c r="Y13" s="83">
        <f>IF(V13=0,,W13/V13)*100</f>
        <v>96.3591353326605</v>
      </c>
      <c r="Z13" s="1"/>
    </row>
    <row r="14" spans="1:26" ht="23.25">
      <c r="A14" s="1"/>
      <c r="B14" s="41"/>
      <c r="C14" s="41"/>
      <c r="D14" s="41"/>
      <c r="E14" s="41"/>
      <c r="F14" s="51"/>
      <c r="G14" s="102"/>
      <c r="H14" s="41"/>
      <c r="I14" s="45"/>
      <c r="J14" s="49" t="s">
        <v>44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U19</f>
        <v>2755390.8200000003</v>
      </c>
      <c r="V14" s="83">
        <f t="shared" si="0"/>
        <v>2929562.4</v>
      </c>
      <c r="W14" s="84">
        <f t="shared" si="0"/>
        <v>2823742.4999999995</v>
      </c>
      <c r="X14" s="82">
        <f>IF(U14=0,,W14/U14)*100</f>
        <v>102.48065281715641</v>
      </c>
      <c r="Y14" s="83">
        <f>IF(V14=0,,W14/V14)*100</f>
        <v>96.38785983872539</v>
      </c>
      <c r="Z14" s="1"/>
    </row>
    <row r="15" spans="1:26" ht="23.25">
      <c r="A15" s="1"/>
      <c r="B15" s="41"/>
      <c r="C15" s="41"/>
      <c r="D15" s="41"/>
      <c r="E15" s="41"/>
      <c r="F15" s="51"/>
      <c r="G15" s="102"/>
      <c r="H15" s="41"/>
      <c r="I15" s="45"/>
      <c r="J15" s="49" t="s">
        <v>45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31241.1</v>
      </c>
      <c r="V15" s="83">
        <f t="shared" si="0"/>
        <v>27840.85</v>
      </c>
      <c r="W15" s="84">
        <f t="shared" si="0"/>
        <v>25985.7</v>
      </c>
      <c r="X15" s="82">
        <f>IF(U15=0,,W15/U15)*100</f>
        <v>83.17792907420034</v>
      </c>
      <c r="Y15" s="83">
        <f>IF(V15=0,,W15/V15)*100</f>
        <v>93.33658993888477</v>
      </c>
      <c r="Z15" s="1"/>
    </row>
    <row r="16" spans="1:26" ht="23.25">
      <c r="A16" s="1"/>
      <c r="B16" s="41"/>
      <c r="C16" s="41"/>
      <c r="D16" s="41"/>
      <c r="E16" s="41"/>
      <c r="F16" s="51"/>
      <c r="G16" s="102"/>
      <c r="H16" s="41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/>
      <c r="D17" s="41" t="s">
        <v>43</v>
      </c>
      <c r="E17" s="41"/>
      <c r="F17" s="51"/>
      <c r="G17" s="102"/>
      <c r="H17" s="41"/>
      <c r="I17" s="45"/>
      <c r="J17" s="49" t="s">
        <v>46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/>
      <c r="V17" s="83"/>
      <c r="W17" s="84"/>
      <c r="X17" s="82"/>
      <c r="Y17" s="83"/>
      <c r="Z17" s="1"/>
    </row>
    <row r="18" spans="1:26" ht="23.25">
      <c r="A18" s="1"/>
      <c r="B18" s="41"/>
      <c r="C18" s="41"/>
      <c r="D18" s="41"/>
      <c r="E18" s="41"/>
      <c r="F18" s="51"/>
      <c r="G18" s="102"/>
      <c r="H18" s="41"/>
      <c r="I18" s="45"/>
      <c r="J18" s="49" t="s">
        <v>47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U19+U20</f>
        <v>2786631.9200000004</v>
      </c>
      <c r="V18" s="83">
        <f>V19+V20</f>
        <v>2957403.25</v>
      </c>
      <c r="W18" s="84">
        <f>W19+W20</f>
        <v>2849728.1999999997</v>
      </c>
      <c r="X18" s="82">
        <f>IF(U18=0,,W18/U18)*100</f>
        <v>102.26424880685352</v>
      </c>
      <c r="Y18" s="83">
        <f>IF(V18=0,,W18/V18)*100</f>
        <v>96.3591353326605</v>
      </c>
      <c r="Z18" s="1"/>
    </row>
    <row r="19" spans="1:26" ht="23.25">
      <c r="A19" s="1"/>
      <c r="B19" s="41"/>
      <c r="C19" s="41"/>
      <c r="D19" s="41"/>
      <c r="E19" s="41"/>
      <c r="F19" s="51"/>
      <c r="G19" s="102"/>
      <c r="H19" s="41"/>
      <c r="I19" s="45"/>
      <c r="J19" s="49" t="s">
        <v>44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 aca="true" t="shared" si="1" ref="U19:W20">U24+U81+U107+U121+U612+U646+U654+U884+U937+U968</f>
        <v>2755390.8200000003</v>
      </c>
      <c r="V19" s="83">
        <f>V24+V81+V107+V121+V612+V646+V663+V884+V937+V968</f>
        <v>2929562.4</v>
      </c>
      <c r="W19" s="84">
        <f t="shared" si="1"/>
        <v>2823742.4999999995</v>
      </c>
      <c r="X19" s="82">
        <f>IF(U19=0,,W19/U19)*100</f>
        <v>102.48065281715641</v>
      </c>
      <c r="Y19" s="83">
        <f>IF(V19=0,,W19/V19)*100</f>
        <v>96.38785983872539</v>
      </c>
      <c r="Z19" s="1"/>
    </row>
    <row r="20" spans="1:26" ht="23.25">
      <c r="A20" s="1"/>
      <c r="B20" s="41"/>
      <c r="C20" s="41"/>
      <c r="D20" s="41"/>
      <c r="E20" s="41"/>
      <c r="F20" s="51"/>
      <c r="G20" s="102"/>
      <c r="H20" s="41"/>
      <c r="I20" s="45"/>
      <c r="J20" s="49" t="s">
        <v>45</v>
      </c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>
        <f t="shared" si="1"/>
        <v>31241.1</v>
      </c>
      <c r="V20" s="83">
        <f t="shared" si="1"/>
        <v>27840.85</v>
      </c>
      <c r="W20" s="84">
        <f t="shared" si="1"/>
        <v>25985.7</v>
      </c>
      <c r="X20" s="82">
        <f>IF(U20=0,,W20/U20)*100</f>
        <v>83.17792907420034</v>
      </c>
      <c r="Y20" s="83">
        <f>IF(V20=0,,W20/V20)*100</f>
        <v>93.33658993888477</v>
      </c>
      <c r="Z20" s="1"/>
    </row>
    <row r="21" spans="1:26" ht="23.25">
      <c r="A21" s="1"/>
      <c r="B21" s="41"/>
      <c r="C21" s="41"/>
      <c r="D21" s="41"/>
      <c r="E21" s="41"/>
      <c r="F21" s="51"/>
      <c r="G21" s="102"/>
      <c r="H21" s="41"/>
      <c r="I21" s="45"/>
      <c r="J21" s="49"/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3"/>
      <c r="W21" s="84"/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51" t="s">
        <v>48</v>
      </c>
      <c r="G22" s="102"/>
      <c r="H22" s="41"/>
      <c r="I22" s="45"/>
      <c r="J22" s="49" t="s">
        <v>49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/>
      <c r="V22" s="83"/>
      <c r="W22" s="84"/>
      <c r="X22" s="82"/>
      <c r="Y22" s="83"/>
      <c r="Z22" s="1"/>
    </row>
    <row r="23" spans="1:26" ht="23.25">
      <c r="A23" s="1"/>
      <c r="B23" s="41"/>
      <c r="C23" s="41"/>
      <c r="D23" s="41"/>
      <c r="E23" s="41"/>
      <c r="F23" s="51"/>
      <c r="G23" s="102"/>
      <c r="H23" s="41"/>
      <c r="I23" s="45"/>
      <c r="J23" s="49" t="s">
        <v>50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>U24+U25</f>
        <v>292254.03</v>
      </c>
      <c r="V23" s="83">
        <f>V24+V25</f>
        <v>274873.19</v>
      </c>
      <c r="W23" s="84">
        <f>W24+W25</f>
        <v>259720.59999999995</v>
      </c>
      <c r="X23" s="82">
        <f>IF(U23=0,,W23/U23)*100</f>
        <v>88.86809875641404</v>
      </c>
      <c r="Y23" s="83">
        <f>IF(V23=0,,W23/V23)*100</f>
        <v>94.48742527417822</v>
      </c>
      <c r="Z23" s="1"/>
    </row>
    <row r="24" spans="1:26" ht="23.25">
      <c r="A24" s="1"/>
      <c r="B24" s="41"/>
      <c r="C24" s="41"/>
      <c r="D24" s="41"/>
      <c r="E24" s="41"/>
      <c r="F24" s="51"/>
      <c r="G24" s="102"/>
      <c r="H24" s="41"/>
      <c r="I24" s="45"/>
      <c r="J24" s="49" t="s">
        <v>44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>
        <f aca="true" t="shared" si="2" ref="U24:W25">U28+U32+U36+U41+U57+U62+U67+U72+U76</f>
        <v>292254.03</v>
      </c>
      <c r="V24" s="83">
        <f t="shared" si="2"/>
        <v>274873.19</v>
      </c>
      <c r="W24" s="84">
        <f t="shared" si="2"/>
        <v>259720.59999999995</v>
      </c>
      <c r="X24" s="82">
        <f>IF(U24=0,,W24/U24)*100</f>
        <v>88.86809875641404</v>
      </c>
      <c r="Y24" s="83">
        <f>IF(V24=0,,W24/V24)*100</f>
        <v>94.48742527417822</v>
      </c>
      <c r="Z24" s="1"/>
    </row>
    <row r="25" spans="1:26" ht="23.25">
      <c r="A25" s="1"/>
      <c r="B25" s="41"/>
      <c r="C25" s="41"/>
      <c r="D25" s="41"/>
      <c r="E25" s="41"/>
      <c r="F25" s="51"/>
      <c r="G25" s="102"/>
      <c r="H25" s="41"/>
      <c r="I25" s="45"/>
      <c r="J25" s="49" t="s">
        <v>45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 t="shared" si="2"/>
        <v>0</v>
      </c>
      <c r="V25" s="83">
        <f t="shared" si="2"/>
        <v>0</v>
      </c>
      <c r="W25" s="84">
        <f t="shared" si="2"/>
        <v>0</v>
      </c>
      <c r="X25" s="82">
        <f>IF(U25=0,,W25/U25)*100</f>
        <v>0</v>
      </c>
      <c r="Y25" s="83">
        <f>IF(V25=0,,W25/V25)*100</f>
        <v>0</v>
      </c>
      <c r="Z25" s="1"/>
    </row>
    <row r="26" spans="1:26" ht="23.25">
      <c r="A26" s="1"/>
      <c r="B26" s="41"/>
      <c r="C26" s="41"/>
      <c r="D26" s="41"/>
      <c r="E26" s="41"/>
      <c r="F26" s="51"/>
      <c r="G26" s="102"/>
      <c r="H26" s="41"/>
      <c r="I26" s="45"/>
      <c r="J26" s="49"/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/>
      <c r="V26" s="83"/>
      <c r="W26" s="84"/>
      <c r="X26" s="82"/>
      <c r="Y26" s="83"/>
      <c r="Z26" s="1"/>
    </row>
    <row r="27" spans="1:26" ht="23.25">
      <c r="A27" s="1"/>
      <c r="B27" s="41"/>
      <c r="C27" s="41"/>
      <c r="D27" s="41"/>
      <c r="E27" s="41"/>
      <c r="F27" s="51"/>
      <c r="G27" s="102"/>
      <c r="H27" s="41" t="s">
        <v>51</v>
      </c>
      <c r="I27" s="45"/>
      <c r="J27" s="49" t="s">
        <v>52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>U28+U29</f>
        <v>90590.75</v>
      </c>
      <c r="V27" s="83">
        <f>V28+V29</f>
        <v>90421.33</v>
      </c>
      <c r="W27" s="84">
        <f>W28+W29</f>
        <v>84321.2</v>
      </c>
      <c r="X27" s="82">
        <f>IF(U27=0,,W27/U27)*100</f>
        <v>93.07926029975467</v>
      </c>
      <c r="Y27" s="83">
        <f>IF(V27=0,,W27/V27)*100</f>
        <v>93.25366039185666</v>
      </c>
      <c r="Z27" s="1"/>
    </row>
    <row r="28" spans="1:26" ht="23.25">
      <c r="A28" s="1"/>
      <c r="B28" s="41"/>
      <c r="C28" s="41"/>
      <c r="D28" s="41"/>
      <c r="E28" s="41"/>
      <c r="F28" s="51"/>
      <c r="G28" s="102"/>
      <c r="H28" s="41"/>
      <c r="I28" s="45"/>
      <c r="J28" s="49" t="s">
        <v>44</v>
      </c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>
        <f>90590.75</f>
        <v>90590.75</v>
      </c>
      <c r="V28" s="83">
        <v>90421.33</v>
      </c>
      <c r="W28" s="84">
        <v>84321.2</v>
      </c>
      <c r="X28" s="82">
        <f>IF(U28=0,,W28/U28)*100</f>
        <v>93.07926029975467</v>
      </c>
      <c r="Y28" s="83">
        <f>IF(V28=0,,W28/V28)*100</f>
        <v>93.25366039185666</v>
      </c>
      <c r="Z28" s="1"/>
    </row>
    <row r="29" spans="1:26" ht="23.25">
      <c r="A29" s="1"/>
      <c r="B29" s="41"/>
      <c r="C29" s="41"/>
      <c r="D29" s="41"/>
      <c r="E29" s="41"/>
      <c r="F29" s="51"/>
      <c r="G29" s="102"/>
      <c r="H29" s="41"/>
      <c r="I29" s="45"/>
      <c r="J29" s="49" t="s">
        <v>45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3"/>
      <c r="W29" s="84"/>
      <c r="X29" s="82">
        <f>IF(U29=0,,W29/U29)*100</f>
        <v>0</v>
      </c>
      <c r="Y29" s="83">
        <f>IF(V29=0,,W29/V29)*100</f>
        <v>0</v>
      </c>
      <c r="Z29" s="1"/>
    </row>
    <row r="30" spans="1:26" ht="23.25">
      <c r="A30" s="1"/>
      <c r="B30" s="41"/>
      <c r="C30" s="41"/>
      <c r="D30" s="41"/>
      <c r="E30" s="41"/>
      <c r="F30" s="51"/>
      <c r="G30" s="102"/>
      <c r="H30" s="41"/>
      <c r="I30" s="45"/>
      <c r="J30" s="49"/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/>
      <c r="V30" s="83"/>
      <c r="W30" s="84"/>
      <c r="X30" s="82"/>
      <c r="Y30" s="83"/>
      <c r="Z30" s="1"/>
    </row>
    <row r="31" spans="1:26" ht="23.25">
      <c r="A31" s="1"/>
      <c r="B31" s="41"/>
      <c r="C31" s="41"/>
      <c r="D31" s="41"/>
      <c r="E31" s="41"/>
      <c r="F31" s="51"/>
      <c r="G31" s="102"/>
      <c r="H31" s="41" t="s">
        <v>53</v>
      </c>
      <c r="I31" s="45"/>
      <c r="J31" s="49" t="s">
        <v>54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>
        <f>U32+U33</f>
        <v>37527</v>
      </c>
      <c r="V31" s="83">
        <f>V32+V33</f>
        <v>38348.23</v>
      </c>
      <c r="W31" s="84">
        <f>W32+W33</f>
        <v>37294.2</v>
      </c>
      <c r="X31" s="82">
        <f>IF(U31=0,,W31/U31)*100</f>
        <v>99.37964665440882</v>
      </c>
      <c r="Y31" s="83">
        <f>IF(V31=0,,W31/V31)*100</f>
        <v>97.25142464202388</v>
      </c>
      <c r="Z31" s="1"/>
    </row>
    <row r="32" spans="1:26" ht="23.25">
      <c r="A32" s="1"/>
      <c r="B32" s="41"/>
      <c r="C32" s="41"/>
      <c r="D32" s="41"/>
      <c r="E32" s="41"/>
      <c r="F32" s="51"/>
      <c r="G32" s="102"/>
      <c r="H32" s="41"/>
      <c r="I32" s="45"/>
      <c r="J32" s="49" t="s">
        <v>44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v>37527</v>
      </c>
      <c r="V32" s="83">
        <v>38348.23</v>
      </c>
      <c r="W32" s="84">
        <v>37294.2</v>
      </c>
      <c r="X32" s="82">
        <f>IF(U32=0,,W32/U32)*100</f>
        <v>99.37964665440882</v>
      </c>
      <c r="Y32" s="83">
        <f>IF(V32=0,,W32/V32)*100</f>
        <v>97.25142464202388</v>
      </c>
      <c r="Z32" s="1"/>
    </row>
    <row r="33" spans="1:26" ht="23.25">
      <c r="A33" s="1"/>
      <c r="B33" s="41"/>
      <c r="C33" s="41"/>
      <c r="D33" s="41"/>
      <c r="E33" s="41"/>
      <c r="F33" s="51"/>
      <c r="G33" s="102"/>
      <c r="H33" s="41"/>
      <c r="I33" s="45"/>
      <c r="J33" s="49" t="s">
        <v>45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/>
      <c r="V33" s="83"/>
      <c r="W33" s="84"/>
      <c r="X33" s="82">
        <f>IF(U33=0,,W33/U33)*100</f>
        <v>0</v>
      </c>
      <c r="Y33" s="83">
        <f>IF(V33=0,,W33/V33)*100</f>
        <v>0</v>
      </c>
      <c r="Z33" s="1"/>
    </row>
    <row r="34" spans="1:26" ht="23.25">
      <c r="A34" s="1"/>
      <c r="B34" s="41"/>
      <c r="C34" s="41"/>
      <c r="D34" s="41"/>
      <c r="E34" s="41"/>
      <c r="F34" s="51"/>
      <c r="G34" s="102"/>
      <c r="H34" s="41"/>
      <c r="I34" s="45"/>
      <c r="J34" s="49"/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/>
      <c r="W34" s="84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51"/>
      <c r="G35" s="102"/>
      <c r="H35" s="41" t="s">
        <v>55</v>
      </c>
      <c r="I35" s="45"/>
      <c r="J35" s="49" t="s">
        <v>56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f>U36+U37</f>
        <v>14905.15</v>
      </c>
      <c r="V35" s="83">
        <f>V36+V37</f>
        <v>13324.9</v>
      </c>
      <c r="W35" s="84">
        <f>W36+W37</f>
        <v>11971.8</v>
      </c>
      <c r="X35" s="82">
        <f>IF(U35=0,,W35/U35)*100</f>
        <v>80.31988943418885</v>
      </c>
      <c r="Y35" s="83">
        <f>IF(V35=0,,W35/V35)*100</f>
        <v>89.84532716943467</v>
      </c>
      <c r="Z35" s="1"/>
    </row>
    <row r="36" spans="1:26" ht="23.25">
      <c r="A36" s="1"/>
      <c r="B36" s="41"/>
      <c r="C36" s="41"/>
      <c r="D36" s="41"/>
      <c r="E36" s="41"/>
      <c r="F36" s="51"/>
      <c r="G36" s="102"/>
      <c r="H36" s="41"/>
      <c r="I36" s="45"/>
      <c r="J36" s="49" t="s">
        <v>44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14905.15</v>
      </c>
      <c r="V36" s="83">
        <v>13324.9</v>
      </c>
      <c r="W36" s="84">
        <v>11971.8</v>
      </c>
      <c r="X36" s="82">
        <f>IF(U36=0,,W36/U36)*100</f>
        <v>80.31988943418885</v>
      </c>
      <c r="Y36" s="83">
        <f>IF(V36=0,,W36/V36)*100</f>
        <v>89.84532716943467</v>
      </c>
      <c r="Z36" s="1"/>
    </row>
    <row r="37" spans="1:26" ht="23.25">
      <c r="A37" s="1"/>
      <c r="B37" s="41"/>
      <c r="C37" s="41"/>
      <c r="D37" s="41"/>
      <c r="E37" s="41"/>
      <c r="F37" s="51"/>
      <c r="G37" s="102"/>
      <c r="H37" s="41"/>
      <c r="I37" s="45"/>
      <c r="J37" s="49" t="s">
        <v>45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3"/>
      <c r="W37" s="84"/>
      <c r="X37" s="82">
        <f>IF(U37=0,,W37/U37)*100</f>
        <v>0</v>
      </c>
      <c r="Y37" s="83">
        <f>IF(V37=0,,W37/V37)*100</f>
        <v>0</v>
      </c>
      <c r="Z37" s="1"/>
    </row>
    <row r="38" spans="1:26" ht="23.25">
      <c r="A38" s="1"/>
      <c r="B38" s="41"/>
      <c r="C38" s="41"/>
      <c r="D38" s="41"/>
      <c r="E38" s="41"/>
      <c r="F38" s="51"/>
      <c r="G38" s="102"/>
      <c r="H38" s="41"/>
      <c r="I38" s="45"/>
      <c r="J38" s="49"/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51"/>
      <c r="G39" s="102"/>
      <c r="H39" s="41" t="s">
        <v>57</v>
      </c>
      <c r="I39" s="45"/>
      <c r="J39" s="49" t="s">
        <v>362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/>
      <c r="V39" s="83"/>
      <c r="W39" s="84"/>
      <c r="X39" s="82"/>
      <c r="Y39" s="83"/>
      <c r="Z39" s="1"/>
    </row>
    <row r="40" spans="1:26" ht="23.25">
      <c r="A40" s="1"/>
      <c r="B40" s="41"/>
      <c r="C40" s="41"/>
      <c r="D40" s="41"/>
      <c r="E40" s="41"/>
      <c r="F40" s="51"/>
      <c r="G40" s="102"/>
      <c r="H40" s="41"/>
      <c r="I40" s="45"/>
      <c r="J40" s="49" t="s">
        <v>58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f>U41+U42</f>
        <v>63218.4</v>
      </c>
      <c r="V40" s="83">
        <f>V41+V42</f>
        <v>53539.63</v>
      </c>
      <c r="W40" s="84">
        <f>W41+W42</f>
        <v>50373.7</v>
      </c>
      <c r="X40" s="82">
        <f>IF(U40=0,,W40/U40)*100</f>
        <v>79.68202295534212</v>
      </c>
      <c r="Y40" s="83">
        <f>IF(V40=0,,W40/V40)*100</f>
        <v>94.08675405489355</v>
      </c>
      <c r="Z40" s="1"/>
    </row>
    <row r="41" spans="1:26" ht="23.25">
      <c r="A41" s="1"/>
      <c r="B41" s="41"/>
      <c r="C41" s="41"/>
      <c r="D41" s="41"/>
      <c r="E41" s="41"/>
      <c r="F41" s="51"/>
      <c r="G41" s="102"/>
      <c r="H41" s="41"/>
      <c r="I41" s="45"/>
      <c r="J41" s="49" t="s">
        <v>44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v>63218.4</v>
      </c>
      <c r="V41" s="83">
        <v>53539.63</v>
      </c>
      <c r="W41" s="84">
        <v>50373.7</v>
      </c>
      <c r="X41" s="82">
        <f>IF(U41=0,,W41/U41)*100</f>
        <v>79.68202295534212</v>
      </c>
      <c r="Y41" s="83">
        <f>IF(V41=0,,W41/V41)*100</f>
        <v>94.08675405489355</v>
      </c>
      <c r="Z41" s="1"/>
    </row>
    <row r="42" spans="1:26" ht="23.25">
      <c r="A42" s="1"/>
      <c r="B42" s="41"/>
      <c r="C42" s="41"/>
      <c r="D42" s="41"/>
      <c r="E42" s="41"/>
      <c r="F42" s="51"/>
      <c r="G42" s="102"/>
      <c r="H42" s="41"/>
      <c r="I42" s="45"/>
      <c r="J42" s="49" t="s">
        <v>45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3"/>
      <c r="W42" s="84"/>
      <c r="X42" s="82">
        <f>IF(U42=0,,W42/U42)*100</f>
        <v>0</v>
      </c>
      <c r="Y42" s="83">
        <f>IF(V42=0,,W42/V42)*100</f>
        <v>0</v>
      </c>
      <c r="Z42" s="1"/>
    </row>
    <row r="43" spans="1:26" ht="23.25">
      <c r="A43" s="1"/>
      <c r="B43" s="41"/>
      <c r="C43" s="41"/>
      <c r="D43" s="41"/>
      <c r="E43" s="41"/>
      <c r="F43" s="51"/>
      <c r="G43" s="102"/>
      <c r="H43" s="41"/>
      <c r="I43" s="45"/>
      <c r="J43" s="49"/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3"/>
      <c r="W43" s="84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51"/>
      <c r="G44" s="102"/>
      <c r="H44" s="41"/>
      <c r="I44" s="45"/>
      <c r="J44" s="49"/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3"/>
      <c r="W44" s="84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103"/>
      <c r="G45" s="104"/>
      <c r="H45" s="52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377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12" t="s">
        <v>37</v>
      </c>
      <c r="T52" s="114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16"/>
      <c r="T53" s="117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4" t="s">
        <v>43</v>
      </c>
      <c r="C55" s="44"/>
      <c r="D55" s="41" t="s">
        <v>43</v>
      </c>
      <c r="E55" s="41"/>
      <c r="F55" s="51" t="s">
        <v>48</v>
      </c>
      <c r="G55" s="102"/>
      <c r="H55" s="41" t="s">
        <v>59</v>
      </c>
      <c r="I55" s="45"/>
      <c r="J55" s="49" t="s">
        <v>60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/>
      <c r="V55" s="83"/>
      <c r="W55" s="84"/>
      <c r="X55" s="82"/>
      <c r="Y55" s="83"/>
      <c r="Z55" s="1"/>
    </row>
    <row r="56" spans="1:26" ht="23.25">
      <c r="A56" s="1"/>
      <c r="B56" s="41"/>
      <c r="C56" s="41"/>
      <c r="D56" s="41"/>
      <c r="E56" s="41"/>
      <c r="F56" s="51"/>
      <c r="G56" s="102"/>
      <c r="H56" s="41"/>
      <c r="I56" s="45"/>
      <c r="J56" s="49" t="s">
        <v>61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f>U57+U58</f>
        <v>16080.230000000001</v>
      </c>
      <c r="V56" s="83">
        <f>V57+V58</f>
        <v>16286.6</v>
      </c>
      <c r="W56" s="84">
        <f>W57+W58</f>
        <v>15695.4</v>
      </c>
      <c r="X56" s="82">
        <f>IF(U56=0,,W56/U56)*100</f>
        <v>97.60681283787606</v>
      </c>
      <c r="Y56" s="83">
        <f>IF(V56=0,,W56/V56)*100</f>
        <v>96.37002198126066</v>
      </c>
      <c r="Z56" s="1"/>
    </row>
    <row r="57" spans="1:26" ht="23.25">
      <c r="A57" s="1"/>
      <c r="B57" s="44"/>
      <c r="C57" s="44"/>
      <c r="D57" s="41"/>
      <c r="E57" s="41"/>
      <c r="F57" s="51"/>
      <c r="G57" s="102"/>
      <c r="H57" s="41"/>
      <c r="I57" s="45"/>
      <c r="J57" s="49" t="s">
        <v>44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>
        <f>16080.2+0.03</f>
        <v>16080.230000000001</v>
      </c>
      <c r="V57" s="83">
        <v>16286.6</v>
      </c>
      <c r="W57" s="84">
        <v>15695.4</v>
      </c>
      <c r="X57" s="82">
        <f>IF(U57=0,,W57/U57)*100</f>
        <v>97.60681283787606</v>
      </c>
      <c r="Y57" s="83">
        <f>IF(V57=0,,W57/V57)*100</f>
        <v>96.37002198126066</v>
      </c>
      <c r="Z57" s="1"/>
    </row>
    <row r="58" spans="1:26" ht="23.25">
      <c r="A58" s="1"/>
      <c r="B58" s="44"/>
      <c r="C58" s="44"/>
      <c r="D58" s="41"/>
      <c r="E58" s="41"/>
      <c r="F58" s="51"/>
      <c r="G58" s="102"/>
      <c r="H58" s="41"/>
      <c r="I58" s="45"/>
      <c r="J58" s="49" t="s">
        <v>45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>
        <f>IF(U58=0,,W58/U58)*100</f>
        <v>0</v>
      </c>
      <c r="Y58" s="83">
        <f>IF(V58=0,,W58/V58)*100</f>
        <v>0</v>
      </c>
      <c r="Z58" s="1"/>
    </row>
    <row r="59" spans="1:26" ht="23.25">
      <c r="A59" s="1"/>
      <c r="B59" s="44"/>
      <c r="C59" s="44"/>
      <c r="D59" s="41"/>
      <c r="E59" s="41"/>
      <c r="F59" s="51"/>
      <c r="G59" s="102"/>
      <c r="H59" s="41"/>
      <c r="I59" s="45"/>
      <c r="J59" s="49"/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/>
      <c r="V59" s="83"/>
      <c r="W59" s="84"/>
      <c r="X59" s="82"/>
      <c r="Y59" s="83"/>
      <c r="Z59" s="1"/>
    </row>
    <row r="60" spans="1:26" ht="23.25">
      <c r="A60" s="1"/>
      <c r="B60" s="44"/>
      <c r="C60" s="44"/>
      <c r="D60" s="41"/>
      <c r="E60" s="41"/>
      <c r="F60" s="51"/>
      <c r="G60" s="102"/>
      <c r="H60" s="41" t="s">
        <v>62</v>
      </c>
      <c r="I60" s="45"/>
      <c r="J60" s="49" t="s">
        <v>63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/>
      <c r="V60" s="83"/>
      <c r="W60" s="84"/>
      <c r="X60" s="82"/>
      <c r="Y60" s="83"/>
      <c r="Z60" s="1"/>
    </row>
    <row r="61" spans="1:26" ht="23.25">
      <c r="A61" s="1"/>
      <c r="B61" s="44"/>
      <c r="C61" s="44"/>
      <c r="D61" s="41"/>
      <c r="E61" s="41"/>
      <c r="F61" s="51"/>
      <c r="G61" s="102"/>
      <c r="H61" s="41"/>
      <c r="I61" s="45"/>
      <c r="J61" s="49" t="s">
        <v>64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>
        <f>U62+U63</f>
        <v>26481</v>
      </c>
      <c r="V61" s="83">
        <f>V62+V63</f>
        <v>24021.5</v>
      </c>
      <c r="W61" s="84">
        <f>W62+W63</f>
        <v>23234.2</v>
      </c>
      <c r="X61" s="82">
        <f>IF(U61=0,,W61/U61)*100</f>
        <v>87.73913371851516</v>
      </c>
      <c r="Y61" s="83">
        <f>IF(V61=0,,W61/V61)*100</f>
        <v>96.72251940969548</v>
      </c>
      <c r="Z61" s="1"/>
    </row>
    <row r="62" spans="1:26" ht="23.25">
      <c r="A62" s="1"/>
      <c r="B62" s="44"/>
      <c r="C62" s="44"/>
      <c r="D62" s="41"/>
      <c r="E62" s="41"/>
      <c r="F62" s="51"/>
      <c r="G62" s="102"/>
      <c r="H62" s="41"/>
      <c r="I62" s="45"/>
      <c r="J62" s="49" t="s">
        <v>44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>
        <f>26481</f>
        <v>26481</v>
      </c>
      <c r="V62" s="83">
        <v>24021.5</v>
      </c>
      <c r="W62" s="84">
        <v>23234.2</v>
      </c>
      <c r="X62" s="82">
        <f>IF(U62=0,,W62/U62)*100</f>
        <v>87.73913371851516</v>
      </c>
      <c r="Y62" s="83">
        <f>IF(V62=0,,W62/V62)*100</f>
        <v>96.72251940969548</v>
      </c>
      <c r="Z62" s="1"/>
    </row>
    <row r="63" spans="1:26" ht="23.25">
      <c r="A63" s="1"/>
      <c r="B63" s="44"/>
      <c r="C63" s="44"/>
      <c r="D63" s="41"/>
      <c r="E63" s="41"/>
      <c r="F63" s="51"/>
      <c r="G63" s="102"/>
      <c r="H63" s="41"/>
      <c r="I63" s="45"/>
      <c r="J63" s="49" t="s">
        <v>45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/>
      <c r="V63" s="83"/>
      <c r="W63" s="84"/>
      <c r="X63" s="82">
        <f>IF(U63=0,,W63/U63)*100</f>
        <v>0</v>
      </c>
      <c r="Y63" s="83">
        <f>IF(V63=0,,W63/V63)*100</f>
        <v>0</v>
      </c>
      <c r="Z63" s="1"/>
    </row>
    <row r="64" spans="1:26" ht="23.25">
      <c r="A64" s="1"/>
      <c r="B64" s="44"/>
      <c r="C64" s="44"/>
      <c r="D64" s="41"/>
      <c r="E64" s="41"/>
      <c r="F64" s="51"/>
      <c r="G64" s="102"/>
      <c r="H64" s="41"/>
      <c r="I64" s="45"/>
      <c r="J64" s="49"/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/>
      <c r="V64" s="83"/>
      <c r="W64" s="84"/>
      <c r="X64" s="82"/>
      <c r="Y64" s="83"/>
      <c r="Z64" s="1"/>
    </row>
    <row r="65" spans="1:26" ht="23.25">
      <c r="A65" s="1"/>
      <c r="B65" s="44"/>
      <c r="C65" s="44"/>
      <c r="D65" s="41"/>
      <c r="E65" s="41"/>
      <c r="F65" s="51"/>
      <c r="G65" s="102"/>
      <c r="H65" s="41" t="s">
        <v>65</v>
      </c>
      <c r="I65" s="45"/>
      <c r="J65" s="49" t="s">
        <v>63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/>
      <c r="V65" s="83"/>
      <c r="W65" s="84"/>
      <c r="X65" s="82"/>
      <c r="Y65" s="83"/>
      <c r="Z65" s="1"/>
    </row>
    <row r="66" spans="1:26" ht="23.25">
      <c r="A66" s="1"/>
      <c r="B66" s="44"/>
      <c r="C66" s="44"/>
      <c r="D66" s="41"/>
      <c r="E66" s="41"/>
      <c r="F66" s="51"/>
      <c r="G66" s="102"/>
      <c r="H66" s="41"/>
      <c r="I66" s="45"/>
      <c r="J66" s="49" t="s">
        <v>66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>
        <f>U67+U68</f>
        <v>22367.8</v>
      </c>
      <c r="V66" s="83">
        <f>V67+V68</f>
        <v>21075.5</v>
      </c>
      <c r="W66" s="84">
        <f>W67+W68</f>
        <v>20071.8</v>
      </c>
      <c r="X66" s="82">
        <f>IF(U66=0,,W66/U66)*100</f>
        <v>89.73524441384491</v>
      </c>
      <c r="Y66" s="83">
        <f>IF(V66=0,,W66/V66)*100</f>
        <v>95.23759815899979</v>
      </c>
      <c r="Z66" s="1"/>
    </row>
    <row r="67" spans="1:26" ht="23.25">
      <c r="A67" s="1"/>
      <c r="B67" s="44"/>
      <c r="C67" s="44"/>
      <c r="D67" s="41"/>
      <c r="E67" s="41"/>
      <c r="F67" s="51"/>
      <c r="G67" s="102"/>
      <c r="H67" s="41"/>
      <c r="I67" s="45"/>
      <c r="J67" s="49" t="s">
        <v>44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v>22367.8</v>
      </c>
      <c r="V67" s="83">
        <v>21075.5</v>
      </c>
      <c r="W67" s="84">
        <v>20071.8</v>
      </c>
      <c r="X67" s="82">
        <f>IF(U67=0,,W67/U67)*100</f>
        <v>89.73524441384491</v>
      </c>
      <c r="Y67" s="83">
        <f>IF(V67=0,,W67/V67)*100</f>
        <v>95.23759815899979</v>
      </c>
      <c r="Z67" s="1"/>
    </row>
    <row r="68" spans="1:26" ht="23.25">
      <c r="A68" s="1"/>
      <c r="B68" s="44"/>
      <c r="C68" s="44"/>
      <c r="D68" s="41"/>
      <c r="E68" s="41"/>
      <c r="F68" s="51"/>
      <c r="G68" s="102"/>
      <c r="H68" s="41"/>
      <c r="I68" s="45"/>
      <c r="J68" s="49" t="s">
        <v>45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3"/>
      <c r="W68" s="84"/>
      <c r="X68" s="82">
        <f>IF(U68=0,,W68/U68)*100</f>
        <v>0</v>
      </c>
      <c r="Y68" s="83">
        <f>IF(V68=0,,W68/V68)*100</f>
        <v>0</v>
      </c>
      <c r="Z68" s="1"/>
    </row>
    <row r="69" spans="1:26" ht="23.25">
      <c r="A69" s="1"/>
      <c r="B69" s="44"/>
      <c r="C69" s="44"/>
      <c r="D69" s="41"/>
      <c r="E69" s="41"/>
      <c r="F69" s="51"/>
      <c r="G69" s="102"/>
      <c r="H69" s="41"/>
      <c r="I69" s="45"/>
      <c r="J69" s="49"/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/>
      <c r="V69" s="83"/>
      <c r="W69" s="84"/>
      <c r="X69" s="82"/>
      <c r="Y69" s="83"/>
      <c r="Z69" s="1"/>
    </row>
    <row r="70" spans="1:26" ht="23.25">
      <c r="A70" s="1"/>
      <c r="B70" s="44"/>
      <c r="C70" s="44"/>
      <c r="D70" s="41"/>
      <c r="E70" s="41"/>
      <c r="F70" s="51"/>
      <c r="G70" s="102"/>
      <c r="H70" s="41" t="s">
        <v>67</v>
      </c>
      <c r="I70" s="45"/>
      <c r="J70" s="49" t="s">
        <v>63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/>
      <c r="V70" s="83"/>
      <c r="W70" s="84"/>
      <c r="X70" s="82"/>
      <c r="Y70" s="83"/>
      <c r="Z70" s="1"/>
    </row>
    <row r="71" spans="1:26" ht="23.25">
      <c r="A71" s="1"/>
      <c r="B71" s="44"/>
      <c r="C71" s="44"/>
      <c r="D71" s="41"/>
      <c r="E71" s="41"/>
      <c r="F71" s="51"/>
      <c r="G71" s="102"/>
      <c r="H71" s="41"/>
      <c r="I71" s="45"/>
      <c r="J71" s="49" t="s">
        <v>68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>U72+U73</f>
        <v>13374.5</v>
      </c>
      <c r="V71" s="83">
        <f>V72+V73</f>
        <v>10982.6</v>
      </c>
      <c r="W71" s="84">
        <f>W72+W73</f>
        <v>10384.5</v>
      </c>
      <c r="X71" s="82">
        <f>IF(U71=0,,W71/U71)*100</f>
        <v>77.64402407566638</v>
      </c>
      <c r="Y71" s="83">
        <f>IF(V71=0,,W71/V71)*100</f>
        <v>94.55411286944803</v>
      </c>
      <c r="Z71" s="1"/>
    </row>
    <row r="72" spans="1:26" ht="23.25">
      <c r="A72" s="1"/>
      <c r="B72" s="44"/>
      <c r="C72" s="44"/>
      <c r="D72" s="41"/>
      <c r="E72" s="41"/>
      <c r="F72" s="51"/>
      <c r="G72" s="102"/>
      <c r="H72" s="41"/>
      <c r="I72" s="45"/>
      <c r="J72" s="49" t="s">
        <v>44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v>13374.5</v>
      </c>
      <c r="V72" s="83">
        <v>10982.6</v>
      </c>
      <c r="W72" s="84">
        <v>10384.5</v>
      </c>
      <c r="X72" s="82">
        <f>IF(U72=0,,W72/U72)*100</f>
        <v>77.64402407566638</v>
      </c>
      <c r="Y72" s="83">
        <f>IF(V72=0,,W72/V72)*100</f>
        <v>94.55411286944803</v>
      </c>
      <c r="Z72" s="1"/>
    </row>
    <row r="73" spans="1:26" ht="23.25">
      <c r="A73" s="1"/>
      <c r="B73" s="44"/>
      <c r="C73" s="44"/>
      <c r="D73" s="41"/>
      <c r="E73" s="41"/>
      <c r="F73" s="51"/>
      <c r="G73" s="102"/>
      <c r="H73" s="41"/>
      <c r="I73" s="45"/>
      <c r="J73" s="49" t="s">
        <v>45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/>
      <c r="V73" s="83"/>
      <c r="W73" s="84"/>
      <c r="X73" s="82">
        <f>IF(U73=0,,W73/U73)*100</f>
        <v>0</v>
      </c>
      <c r="Y73" s="83">
        <f>IF(V73=0,,W73/V73)*100</f>
        <v>0</v>
      </c>
      <c r="Z73" s="1"/>
    </row>
    <row r="74" spans="1:26" ht="23.25">
      <c r="A74" s="1"/>
      <c r="B74" s="44"/>
      <c r="C74" s="44"/>
      <c r="D74" s="41"/>
      <c r="E74" s="41"/>
      <c r="F74" s="51"/>
      <c r="G74" s="102"/>
      <c r="H74" s="41"/>
      <c r="I74" s="45"/>
      <c r="J74" s="49"/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/>
      <c r="V74" s="83"/>
      <c r="W74" s="84"/>
      <c r="X74" s="82"/>
      <c r="Y74" s="83"/>
      <c r="Z74" s="1"/>
    </row>
    <row r="75" spans="1:26" ht="23.25">
      <c r="A75" s="1"/>
      <c r="B75" s="44"/>
      <c r="C75" s="44"/>
      <c r="D75" s="41"/>
      <c r="E75" s="41"/>
      <c r="F75" s="51"/>
      <c r="G75" s="102"/>
      <c r="H75" s="41" t="s">
        <v>69</v>
      </c>
      <c r="I75" s="45"/>
      <c r="J75" s="49" t="s">
        <v>70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U76+U77</f>
        <v>7709.2</v>
      </c>
      <c r="V75" s="83">
        <f>V76+V77</f>
        <v>6872.9</v>
      </c>
      <c r="W75" s="84">
        <f>W76+W77</f>
        <v>6373.8</v>
      </c>
      <c r="X75" s="82">
        <f>IF(U75=0,,W75/U75)*100</f>
        <v>82.67783946453588</v>
      </c>
      <c r="Y75" s="83">
        <f>IF(V75=0,,W75/V75)*100</f>
        <v>92.73814546988899</v>
      </c>
      <c r="Z75" s="1"/>
    </row>
    <row r="76" spans="1:26" ht="23.25">
      <c r="A76" s="1"/>
      <c r="B76" s="44"/>
      <c r="C76" s="44"/>
      <c r="D76" s="41"/>
      <c r="E76" s="41"/>
      <c r="F76" s="51"/>
      <c r="G76" s="102"/>
      <c r="H76" s="41"/>
      <c r="I76" s="45"/>
      <c r="J76" s="49" t="s">
        <v>44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>
        <v>7709.2</v>
      </c>
      <c r="V76" s="83">
        <v>6872.9</v>
      </c>
      <c r="W76" s="84">
        <v>6373.8</v>
      </c>
      <c r="X76" s="82">
        <f>IF(U76=0,,W76/U76)*100</f>
        <v>82.67783946453588</v>
      </c>
      <c r="Y76" s="83">
        <f>IF(V76=0,,W76/V76)*100</f>
        <v>92.73814546988899</v>
      </c>
      <c r="Z76" s="1"/>
    </row>
    <row r="77" spans="1:26" ht="23.25">
      <c r="A77" s="1"/>
      <c r="B77" s="44"/>
      <c r="C77" s="44"/>
      <c r="D77" s="41"/>
      <c r="E77" s="41"/>
      <c r="F77" s="51"/>
      <c r="G77" s="102"/>
      <c r="H77" s="41"/>
      <c r="I77" s="45"/>
      <c r="J77" s="49" t="s">
        <v>45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>
        <f>IF(U77=0,,W77/U77)*100</f>
        <v>0</v>
      </c>
      <c r="Y77" s="83">
        <f>IF(V77=0,,W77/V77)*100</f>
        <v>0</v>
      </c>
      <c r="Z77" s="1"/>
    </row>
    <row r="78" spans="1:26" ht="23.25">
      <c r="A78" s="1"/>
      <c r="B78" s="44"/>
      <c r="C78" s="44"/>
      <c r="D78" s="41"/>
      <c r="E78" s="41"/>
      <c r="F78" s="51"/>
      <c r="G78" s="102"/>
      <c r="H78" s="41"/>
      <c r="I78" s="45"/>
      <c r="J78" s="49"/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/>
      <c r="V78" s="83"/>
      <c r="W78" s="84"/>
      <c r="X78" s="82"/>
      <c r="Y78" s="83"/>
      <c r="Z78" s="1"/>
    </row>
    <row r="79" spans="1:26" ht="23.25">
      <c r="A79" s="1"/>
      <c r="B79" s="44"/>
      <c r="C79" s="44"/>
      <c r="D79" s="41"/>
      <c r="E79" s="41"/>
      <c r="F79" s="51" t="s">
        <v>71</v>
      </c>
      <c r="G79" s="102"/>
      <c r="H79" s="41"/>
      <c r="I79" s="45"/>
      <c r="J79" s="49" t="s">
        <v>72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/>
      <c r="V79" s="83"/>
      <c r="W79" s="84"/>
      <c r="X79" s="82"/>
      <c r="Y79" s="83"/>
      <c r="Z79" s="1"/>
    </row>
    <row r="80" spans="1:26" ht="23.25">
      <c r="A80" s="1"/>
      <c r="B80" s="44"/>
      <c r="C80" s="44"/>
      <c r="D80" s="41"/>
      <c r="E80" s="41"/>
      <c r="F80" s="51"/>
      <c r="G80" s="102"/>
      <c r="H80" s="41"/>
      <c r="I80" s="45"/>
      <c r="J80" s="49" t="s">
        <v>73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>
        <f>U81+U82</f>
        <v>70011.2</v>
      </c>
      <c r="V80" s="83">
        <f>V81+V82</f>
        <v>71899.6</v>
      </c>
      <c r="W80" s="84">
        <f>W81+W82</f>
        <v>69256.4</v>
      </c>
      <c r="X80" s="82">
        <f>IF(U80=0,,W80/U80)*100</f>
        <v>98.92188678382887</v>
      </c>
      <c r="Y80" s="83">
        <f>IF(V80=0,,W80/V80)*100</f>
        <v>96.32376258004214</v>
      </c>
      <c r="Z80" s="1"/>
    </row>
    <row r="81" spans="1:26" ht="23.25">
      <c r="A81" s="1"/>
      <c r="B81" s="44"/>
      <c r="C81" s="44"/>
      <c r="D81" s="41"/>
      <c r="E81" s="41"/>
      <c r="F81" s="51"/>
      <c r="G81" s="102"/>
      <c r="H81" s="41"/>
      <c r="I81" s="45"/>
      <c r="J81" s="49" t="s">
        <v>44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 aca="true" t="shared" si="3" ref="U81:W82">U86+U102</f>
        <v>70011.2</v>
      </c>
      <c r="V81" s="83">
        <f t="shared" si="3"/>
        <v>71899.6</v>
      </c>
      <c r="W81" s="84">
        <f t="shared" si="3"/>
        <v>69256.4</v>
      </c>
      <c r="X81" s="82">
        <f>IF(U81=0,,W81/U81)*100</f>
        <v>98.92188678382887</v>
      </c>
      <c r="Y81" s="83">
        <f>IF(V81=0,,W81/V81)*100</f>
        <v>96.32376258004214</v>
      </c>
      <c r="Z81" s="1"/>
    </row>
    <row r="82" spans="1:26" ht="23.25">
      <c r="A82" s="1"/>
      <c r="B82" s="44"/>
      <c r="C82" s="44"/>
      <c r="D82" s="41"/>
      <c r="E82" s="41"/>
      <c r="F82" s="51"/>
      <c r="G82" s="102"/>
      <c r="H82" s="41"/>
      <c r="I82" s="45"/>
      <c r="J82" s="49" t="s">
        <v>45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f t="shared" si="3"/>
        <v>0</v>
      </c>
      <c r="V82" s="83">
        <f t="shared" si="3"/>
        <v>0</v>
      </c>
      <c r="W82" s="84">
        <f t="shared" si="3"/>
        <v>0</v>
      </c>
      <c r="X82" s="82">
        <f>IF(U82=0,,W82/U82)*100</f>
        <v>0</v>
      </c>
      <c r="Y82" s="83">
        <f>IF(V82=0,,W82/V82)*100</f>
        <v>0</v>
      </c>
      <c r="Z82" s="1"/>
    </row>
    <row r="83" spans="1:26" ht="23.25">
      <c r="A83" s="1"/>
      <c r="B83" s="44"/>
      <c r="C83" s="44"/>
      <c r="D83" s="41"/>
      <c r="E83" s="41"/>
      <c r="F83" s="51"/>
      <c r="G83" s="102"/>
      <c r="H83" s="41"/>
      <c r="I83" s="45"/>
      <c r="J83" s="49"/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4"/>
      <c r="C84" s="44"/>
      <c r="D84" s="41"/>
      <c r="E84" s="41"/>
      <c r="F84" s="51"/>
      <c r="G84" s="102"/>
      <c r="H84" s="41" t="s">
        <v>74</v>
      </c>
      <c r="I84" s="45"/>
      <c r="J84" s="49" t="s">
        <v>75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4"/>
      <c r="C85" s="44"/>
      <c r="D85" s="41"/>
      <c r="E85" s="41"/>
      <c r="F85" s="51"/>
      <c r="G85" s="102"/>
      <c r="H85" s="41"/>
      <c r="I85" s="45"/>
      <c r="J85" s="49" t="s">
        <v>73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f>U86+U87</f>
        <v>7033.7</v>
      </c>
      <c r="V85" s="83">
        <f>V86+V87</f>
        <v>6923.7</v>
      </c>
      <c r="W85" s="84">
        <f>W86+W87</f>
        <v>6652.3</v>
      </c>
      <c r="X85" s="82">
        <f>IF(U85=0,,W85/U85)*100</f>
        <v>94.57753387264172</v>
      </c>
      <c r="Y85" s="83">
        <f>IF(V85=0,,W85/V85)*100</f>
        <v>96.08013056602684</v>
      </c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J86" s="49" t="s">
        <v>44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v>7033.7</v>
      </c>
      <c r="V86" s="83">
        <v>6923.7</v>
      </c>
      <c r="W86" s="84">
        <v>6652.3</v>
      </c>
      <c r="X86" s="82">
        <f>IF(U86=0,,W86/U86)*100</f>
        <v>94.57753387264172</v>
      </c>
      <c r="Y86" s="83">
        <f>IF(V86=0,,W86/V86)*100</f>
        <v>96.08013056602684</v>
      </c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 t="s">
        <v>45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/>
      <c r="V87" s="83"/>
      <c r="W87" s="84"/>
      <c r="X87" s="82">
        <f>IF(U87=0,,W87/U87)*100</f>
        <v>0</v>
      </c>
      <c r="Y87" s="83">
        <f>IF(V87=0,,W87/V87)*100</f>
        <v>0</v>
      </c>
      <c r="Z87" s="1"/>
    </row>
    <row r="88" spans="1:26" ht="23.25">
      <c r="A88" s="1"/>
      <c r="B88" s="44"/>
      <c r="C88" s="44"/>
      <c r="D88" s="44"/>
      <c r="E88" s="44"/>
      <c r="F88" s="51"/>
      <c r="G88" s="43"/>
      <c r="H88" s="44"/>
      <c r="I88" s="45"/>
      <c r="J88" s="49"/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/>
      <c r="V88" s="83"/>
      <c r="W88" s="84"/>
      <c r="X88" s="82"/>
      <c r="Y88" s="83"/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/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404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12" t="s">
        <v>37</v>
      </c>
      <c r="T97" s="114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13"/>
      <c r="T98" s="115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4" t="s">
        <v>43</v>
      </c>
      <c r="C100" s="44"/>
      <c r="D100" s="41" t="s">
        <v>43</v>
      </c>
      <c r="E100" s="41"/>
      <c r="F100" s="51" t="s">
        <v>71</v>
      </c>
      <c r="G100" s="102"/>
      <c r="H100" s="41" t="s">
        <v>76</v>
      </c>
      <c r="I100" s="45"/>
      <c r="J100" s="49" t="s">
        <v>77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/>
      <c r="V100" s="83"/>
      <c r="W100" s="84"/>
      <c r="X100" s="82"/>
      <c r="Y100" s="83"/>
      <c r="Z100" s="1"/>
    </row>
    <row r="101" spans="1:26" ht="23.25">
      <c r="A101" s="1"/>
      <c r="B101" s="41"/>
      <c r="C101" s="41"/>
      <c r="D101" s="41"/>
      <c r="E101" s="41"/>
      <c r="F101" s="51"/>
      <c r="G101" s="102"/>
      <c r="H101" s="41"/>
      <c r="I101" s="45"/>
      <c r="J101" s="49" t="s">
        <v>78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>
        <f>U102+U103</f>
        <v>62977.5</v>
      </c>
      <c r="V101" s="83">
        <f>V102+V103</f>
        <v>64975.9</v>
      </c>
      <c r="W101" s="84">
        <f>W102+W103</f>
        <v>62604.1</v>
      </c>
      <c r="X101" s="82">
        <f>IF(U101=0,,W101/U101)*100</f>
        <v>99.40708983367075</v>
      </c>
      <c r="Y101" s="83">
        <f>IF(V101=0,,W101/V101)*100</f>
        <v>96.34972351287169</v>
      </c>
      <c r="Z101" s="1"/>
    </row>
    <row r="102" spans="1:26" ht="23.25">
      <c r="A102" s="1"/>
      <c r="B102" s="44"/>
      <c r="C102" s="44"/>
      <c r="D102" s="41"/>
      <c r="E102" s="41"/>
      <c r="F102" s="51"/>
      <c r="G102" s="102"/>
      <c r="H102" s="41"/>
      <c r="I102" s="45"/>
      <c r="J102" s="49" t="s">
        <v>44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>
        <v>62977.5</v>
      </c>
      <c r="V102" s="83">
        <v>64975.9</v>
      </c>
      <c r="W102" s="84">
        <v>62604.1</v>
      </c>
      <c r="X102" s="82">
        <f>IF(U102=0,,W102/U102)*100</f>
        <v>99.40708983367075</v>
      </c>
      <c r="Y102" s="83">
        <f>IF(V102=0,,W102/V102)*100</f>
        <v>96.34972351287169</v>
      </c>
      <c r="Z102" s="1"/>
    </row>
    <row r="103" spans="1:26" ht="23.25">
      <c r="A103" s="1"/>
      <c r="B103" s="44"/>
      <c r="C103" s="44"/>
      <c r="D103" s="41"/>
      <c r="E103" s="41"/>
      <c r="F103" s="51"/>
      <c r="G103" s="102"/>
      <c r="H103" s="41"/>
      <c r="I103" s="45"/>
      <c r="J103" s="49" t="s">
        <v>45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/>
      <c r="V103" s="83"/>
      <c r="W103" s="84"/>
      <c r="X103" s="82">
        <f>IF(U103=0,,W103/U103)*100</f>
        <v>0</v>
      </c>
      <c r="Y103" s="83">
        <f>IF(V103=0,,W103/V103)*100</f>
        <v>0</v>
      </c>
      <c r="Z103" s="1"/>
    </row>
    <row r="104" spans="1:26" ht="23.25">
      <c r="A104" s="1"/>
      <c r="B104" s="44"/>
      <c r="C104" s="44"/>
      <c r="D104" s="41"/>
      <c r="E104" s="41"/>
      <c r="F104" s="51"/>
      <c r="G104" s="102"/>
      <c r="H104" s="41"/>
      <c r="I104" s="45"/>
      <c r="J104" s="49"/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/>
      <c r="V104" s="83"/>
      <c r="W104" s="84"/>
      <c r="X104" s="82"/>
      <c r="Y104" s="83"/>
      <c r="Z104" s="1"/>
    </row>
    <row r="105" spans="1:26" ht="23.25">
      <c r="A105" s="1"/>
      <c r="B105" s="44"/>
      <c r="C105" s="44"/>
      <c r="D105" s="41"/>
      <c r="E105" s="41"/>
      <c r="F105" s="51" t="s">
        <v>79</v>
      </c>
      <c r="G105" s="102"/>
      <c r="H105" s="41"/>
      <c r="I105" s="45"/>
      <c r="J105" s="49" t="s">
        <v>80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/>
      <c r="V105" s="83"/>
      <c r="W105" s="84"/>
      <c r="X105" s="82"/>
      <c r="Y105" s="83"/>
      <c r="Z105" s="1"/>
    </row>
    <row r="106" spans="1:26" ht="23.25">
      <c r="A106" s="1"/>
      <c r="B106" s="44"/>
      <c r="C106" s="44"/>
      <c r="D106" s="41"/>
      <c r="E106" s="41"/>
      <c r="F106" s="51"/>
      <c r="G106" s="102"/>
      <c r="H106" s="41"/>
      <c r="I106" s="45"/>
      <c r="J106" s="49" t="s">
        <v>81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>
        <f>U107+U108</f>
        <v>18579.93</v>
      </c>
      <c r="V106" s="83">
        <f>V107+V108</f>
        <v>17476.6</v>
      </c>
      <c r="W106" s="84">
        <f>W107+W108</f>
        <v>17237.4</v>
      </c>
      <c r="X106" s="82">
        <f>IF(U106=0,,W106/U106)*100</f>
        <v>92.77430001081814</v>
      </c>
      <c r="Y106" s="83">
        <f>IF(V106=0,,W106/V106)*100</f>
        <v>98.63131272673175</v>
      </c>
      <c r="Z106" s="1"/>
    </row>
    <row r="107" spans="1:26" ht="23.25">
      <c r="A107" s="1"/>
      <c r="B107" s="44"/>
      <c r="C107" s="44"/>
      <c r="D107" s="41"/>
      <c r="E107" s="41"/>
      <c r="F107" s="51"/>
      <c r="G107" s="102"/>
      <c r="H107" s="41"/>
      <c r="I107" s="45"/>
      <c r="J107" s="49" t="s">
        <v>44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>
        <f aca="true" t="shared" si="4" ref="U107:W108">U116</f>
        <v>18579.93</v>
      </c>
      <c r="V107" s="83">
        <f t="shared" si="4"/>
        <v>17476.6</v>
      </c>
      <c r="W107" s="84">
        <f t="shared" si="4"/>
        <v>17237.4</v>
      </c>
      <c r="X107" s="82">
        <f>IF(U107=0,,W107/U107)*100</f>
        <v>92.77430001081814</v>
      </c>
      <c r="Y107" s="83">
        <f>IF(V107=0,,W107/V107)*100</f>
        <v>98.63131272673175</v>
      </c>
      <c r="Z107" s="1"/>
    </row>
    <row r="108" spans="1:26" ht="23.25">
      <c r="A108" s="1"/>
      <c r="B108" s="44"/>
      <c r="C108" s="44"/>
      <c r="D108" s="41"/>
      <c r="E108" s="41"/>
      <c r="F108" s="51"/>
      <c r="G108" s="102"/>
      <c r="H108" s="41"/>
      <c r="I108" s="45"/>
      <c r="J108" s="49" t="s">
        <v>45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f t="shared" si="4"/>
        <v>0</v>
      </c>
      <c r="V108" s="83">
        <f t="shared" si="4"/>
        <v>0</v>
      </c>
      <c r="W108" s="84">
        <f t="shared" si="4"/>
        <v>0</v>
      </c>
      <c r="X108" s="82">
        <f>IF(U108=0,,W108/U108)*100</f>
        <v>0</v>
      </c>
      <c r="Y108" s="83">
        <f>IF(V108=0,,W108/V108)*100</f>
        <v>0</v>
      </c>
      <c r="Z108" s="1"/>
    </row>
    <row r="109" spans="1:26" ht="23.25">
      <c r="A109" s="1"/>
      <c r="B109" s="44"/>
      <c r="C109" s="44"/>
      <c r="D109" s="41"/>
      <c r="E109" s="41"/>
      <c r="F109" s="51"/>
      <c r="G109" s="102"/>
      <c r="H109" s="41"/>
      <c r="I109" s="45"/>
      <c r="J109" s="49"/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/>
      <c r="V109" s="83"/>
      <c r="W109" s="84"/>
      <c r="X109" s="82"/>
      <c r="Y109" s="83"/>
      <c r="Z109" s="1"/>
    </row>
    <row r="110" spans="1:26" ht="23.25">
      <c r="A110" s="1"/>
      <c r="B110" s="44"/>
      <c r="C110" s="44"/>
      <c r="D110" s="41"/>
      <c r="E110" s="41"/>
      <c r="F110" s="51"/>
      <c r="G110" s="102"/>
      <c r="H110" s="41"/>
      <c r="I110" s="45"/>
      <c r="J110" s="49" t="s">
        <v>82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/>
      <c r="V110" s="83"/>
      <c r="W110" s="84"/>
      <c r="X110" s="82"/>
      <c r="Y110" s="83"/>
      <c r="Z110" s="1"/>
    </row>
    <row r="111" spans="1:26" ht="23.25">
      <c r="A111" s="1"/>
      <c r="B111" s="44"/>
      <c r="C111" s="44"/>
      <c r="D111" s="41"/>
      <c r="E111" s="41"/>
      <c r="F111" s="51"/>
      <c r="G111" s="102"/>
      <c r="H111" s="41"/>
      <c r="I111" s="45"/>
      <c r="J111" s="49" t="s">
        <v>83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4"/>
      <c r="C112" s="44"/>
      <c r="D112" s="41"/>
      <c r="E112" s="41"/>
      <c r="F112" s="51"/>
      <c r="G112" s="102"/>
      <c r="H112" s="41"/>
      <c r="I112" s="45"/>
      <c r="J112" s="49" t="s">
        <v>84</v>
      </c>
      <c r="K112" s="50"/>
      <c r="L112" s="43" t="s">
        <v>85</v>
      </c>
      <c r="M112" s="71">
        <f>M118</f>
        <v>834</v>
      </c>
      <c r="N112" s="72">
        <f>N118</f>
        <v>168</v>
      </c>
      <c r="O112" s="73">
        <f>O118</f>
        <v>168</v>
      </c>
      <c r="P112" s="71">
        <f>P118</f>
        <v>191</v>
      </c>
      <c r="Q112" s="79">
        <f>IF(N112=0,,(P112/N112)*100)</f>
        <v>113.69047619047619</v>
      </c>
      <c r="R112" s="80">
        <f>IF(O112=0,,(P112/O112)*100)</f>
        <v>113.69047619047619</v>
      </c>
      <c r="S112" s="79">
        <f>IF(M112=0,,(N112/M112)*100)</f>
        <v>20.14388489208633</v>
      </c>
      <c r="T112" s="81">
        <f>IF(M112=0,,(P112/M112)*100)</f>
        <v>22.90167865707434</v>
      </c>
      <c r="U112" s="82"/>
      <c r="V112" s="83"/>
      <c r="W112" s="84"/>
      <c r="X112" s="82"/>
      <c r="Y112" s="83"/>
      <c r="Z112" s="1"/>
    </row>
    <row r="113" spans="1:26" ht="23.25">
      <c r="A113" s="1"/>
      <c r="B113" s="44"/>
      <c r="C113" s="44"/>
      <c r="D113" s="41"/>
      <c r="E113" s="41"/>
      <c r="F113" s="51"/>
      <c r="G113" s="102"/>
      <c r="H113" s="41"/>
      <c r="I113" s="45"/>
      <c r="J113" s="49"/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/>
      <c r="V113" s="83"/>
      <c r="W113" s="84"/>
      <c r="X113" s="82"/>
      <c r="Y113" s="83"/>
      <c r="Z113" s="1"/>
    </row>
    <row r="114" spans="1:26" ht="23.25">
      <c r="A114" s="1"/>
      <c r="B114" s="44"/>
      <c r="C114" s="44"/>
      <c r="D114" s="41"/>
      <c r="E114" s="41"/>
      <c r="F114" s="51"/>
      <c r="G114" s="102"/>
      <c r="H114" s="41" t="s">
        <v>86</v>
      </c>
      <c r="I114" s="45"/>
      <c r="J114" s="49" t="s">
        <v>87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/>
      <c r="V114" s="83"/>
      <c r="W114" s="84"/>
      <c r="X114" s="82"/>
      <c r="Y114" s="83"/>
      <c r="Z114" s="1"/>
    </row>
    <row r="115" spans="1:26" ht="23.25">
      <c r="A115" s="1"/>
      <c r="B115" s="44"/>
      <c r="C115" s="44"/>
      <c r="D115" s="41"/>
      <c r="E115" s="41"/>
      <c r="F115" s="51"/>
      <c r="G115" s="102"/>
      <c r="H115" s="41"/>
      <c r="I115" s="45"/>
      <c r="J115" s="49" t="s">
        <v>88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>
        <f>U116+U117</f>
        <v>18579.93</v>
      </c>
      <c r="V115" s="83">
        <f>V116+V117</f>
        <v>17476.6</v>
      </c>
      <c r="W115" s="84">
        <f>W116+W117</f>
        <v>17237.4</v>
      </c>
      <c r="X115" s="82">
        <f>IF(U115=0,,W115/U115)*100</f>
        <v>92.77430001081814</v>
      </c>
      <c r="Y115" s="83">
        <f>IF(V115=0,,W115/V115)*100</f>
        <v>98.63131272673175</v>
      </c>
      <c r="Z115" s="1"/>
    </row>
    <row r="116" spans="1:26" ht="23.25">
      <c r="A116" s="1"/>
      <c r="B116" s="44"/>
      <c r="C116" s="44"/>
      <c r="D116" s="41"/>
      <c r="E116" s="41"/>
      <c r="F116" s="51"/>
      <c r="G116" s="102"/>
      <c r="H116" s="41"/>
      <c r="I116" s="45"/>
      <c r="J116" s="49" t="s">
        <v>44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v>18579.93</v>
      </c>
      <c r="V116" s="83">
        <v>17476.6</v>
      </c>
      <c r="W116" s="84">
        <v>17237.4</v>
      </c>
      <c r="X116" s="82">
        <f>IF(U116=0,,W116/U116)*100</f>
        <v>92.77430001081814</v>
      </c>
      <c r="Y116" s="83">
        <f>IF(V116=0,,W116/V116)*100</f>
        <v>98.63131272673175</v>
      </c>
      <c r="Z116" s="1"/>
    </row>
    <row r="117" spans="1:26" ht="23.25">
      <c r="A117" s="1"/>
      <c r="B117" s="44"/>
      <c r="C117" s="44"/>
      <c r="D117" s="41"/>
      <c r="E117" s="41"/>
      <c r="F117" s="51"/>
      <c r="G117" s="102"/>
      <c r="H117" s="41"/>
      <c r="I117" s="45"/>
      <c r="J117" s="49" t="s">
        <v>45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/>
      <c r="V117" s="83"/>
      <c r="W117" s="84"/>
      <c r="X117" s="82">
        <f>IF(U117=0,,W117/U117)*100</f>
        <v>0</v>
      </c>
      <c r="Y117" s="83">
        <f>IF(V117=0,,W117/V117)*100</f>
        <v>0</v>
      </c>
      <c r="Z117" s="1"/>
    </row>
    <row r="118" spans="1:26" ht="23.25">
      <c r="A118" s="1"/>
      <c r="B118" s="44"/>
      <c r="C118" s="44"/>
      <c r="D118" s="41"/>
      <c r="E118" s="41"/>
      <c r="F118" s="51"/>
      <c r="G118" s="102"/>
      <c r="H118" s="41"/>
      <c r="I118" s="45"/>
      <c r="J118" s="49" t="s">
        <v>89</v>
      </c>
      <c r="K118" s="50"/>
      <c r="L118" s="43" t="s">
        <v>85</v>
      </c>
      <c r="M118" s="71">
        <v>834</v>
      </c>
      <c r="N118" s="72">
        <v>168</v>
      </c>
      <c r="O118" s="73">
        <v>168</v>
      </c>
      <c r="P118" s="71">
        <v>191</v>
      </c>
      <c r="Q118" s="79">
        <f>IF(N118=0,,(P118/N118)*100)</f>
        <v>113.69047619047619</v>
      </c>
      <c r="R118" s="80">
        <f>IF(O118=0,,(P118/O118)*100)</f>
        <v>113.69047619047619</v>
      </c>
      <c r="S118" s="79">
        <f>IF(M118=0,,(N118/M118)*100)</f>
        <v>20.14388489208633</v>
      </c>
      <c r="T118" s="81">
        <f>IF(M118=0,,(P118/M118)*100)</f>
        <v>22.90167865707434</v>
      </c>
      <c r="U118" s="82"/>
      <c r="V118" s="83"/>
      <c r="W118" s="84"/>
      <c r="X118" s="82"/>
      <c r="Y118" s="83"/>
      <c r="Z118" s="1"/>
    </row>
    <row r="119" spans="1:26" ht="23.25">
      <c r="A119" s="1"/>
      <c r="B119" s="44"/>
      <c r="C119" s="44"/>
      <c r="D119" s="41"/>
      <c r="E119" s="41"/>
      <c r="F119" s="51"/>
      <c r="G119" s="102"/>
      <c r="H119" s="41"/>
      <c r="I119" s="45"/>
      <c r="J119" s="49"/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/>
      <c r="V119" s="83"/>
      <c r="W119" s="84"/>
      <c r="X119" s="82"/>
      <c r="Y119" s="83"/>
      <c r="Z119" s="1"/>
    </row>
    <row r="120" spans="1:26" ht="23.25">
      <c r="A120" s="1"/>
      <c r="B120" s="44"/>
      <c r="C120" s="44"/>
      <c r="D120" s="41"/>
      <c r="E120" s="41"/>
      <c r="F120" s="51" t="s">
        <v>90</v>
      </c>
      <c r="G120" s="102"/>
      <c r="H120" s="41"/>
      <c r="I120" s="45"/>
      <c r="J120" s="49" t="s">
        <v>91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f>U121+U122</f>
        <v>1172074.4300000004</v>
      </c>
      <c r="V120" s="83">
        <f>V121+V122</f>
        <v>1228359.4000000006</v>
      </c>
      <c r="W120" s="84">
        <f>W121+W122</f>
        <v>1203649.5999999999</v>
      </c>
      <c r="X120" s="82">
        <f>IF(U120=0,,W120/U120)*100</f>
        <v>102.6939560485079</v>
      </c>
      <c r="Y120" s="83">
        <f>IF(V120=0,,W120/V120)*100</f>
        <v>97.98839004284896</v>
      </c>
      <c r="Z120" s="1"/>
    </row>
    <row r="121" spans="1:26" ht="23.25">
      <c r="A121" s="1"/>
      <c r="B121" s="44"/>
      <c r="C121" s="44"/>
      <c r="D121" s="41"/>
      <c r="E121" s="41"/>
      <c r="F121" s="51"/>
      <c r="G121" s="102"/>
      <c r="H121" s="41"/>
      <c r="I121" s="45"/>
      <c r="J121" s="49" t="s">
        <v>44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f aca="true" t="shared" si="5" ref="U121:W122">U147+U153+U158+U163+U507+U512+U517+U521+U526+U531+U536+U552+U559+U564+U571+U576+U582+U599+U603+U608+U167+U175+U194+U202+U210+U218+U236+U244+U252+U260+U268+U286+U294+U302+U310+U329+U337+U345+U353+U371+U379+U387+U395+U403+U421+U429+U437+U445+U464+U472+U480+U488</f>
        <v>1172074.4300000004</v>
      </c>
      <c r="V121" s="83">
        <f t="shared" si="5"/>
        <v>1228359.4000000006</v>
      </c>
      <c r="W121" s="84">
        <f t="shared" si="5"/>
        <v>1203649.5999999999</v>
      </c>
      <c r="X121" s="82">
        <f>IF(U121=0,,W121/U121)*100</f>
        <v>102.6939560485079</v>
      </c>
      <c r="Y121" s="83">
        <f>IF(V121=0,,W121/V121)*100</f>
        <v>97.98839004284896</v>
      </c>
      <c r="Z121" s="1"/>
    </row>
    <row r="122" spans="1:26" ht="23.25">
      <c r="A122" s="1"/>
      <c r="B122" s="44"/>
      <c r="C122" s="44"/>
      <c r="D122" s="41"/>
      <c r="E122" s="41"/>
      <c r="F122" s="51"/>
      <c r="G122" s="102"/>
      <c r="H122" s="41"/>
      <c r="I122" s="45"/>
      <c r="J122" s="49" t="s">
        <v>45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f t="shared" si="5"/>
        <v>0</v>
      </c>
      <c r="V122" s="83">
        <f t="shared" si="5"/>
        <v>0</v>
      </c>
      <c r="W122" s="84">
        <f t="shared" si="5"/>
        <v>0</v>
      </c>
      <c r="X122" s="82">
        <f>IF(U122=0,,W122/U122)*100</f>
        <v>0</v>
      </c>
      <c r="Y122" s="83">
        <f>IF(V122=0,,W122/V122)*100</f>
        <v>0</v>
      </c>
      <c r="Z122" s="1"/>
    </row>
    <row r="123" spans="1:26" ht="23.25">
      <c r="A123" s="1"/>
      <c r="B123" s="44"/>
      <c r="C123" s="44"/>
      <c r="D123" s="41"/>
      <c r="E123" s="41"/>
      <c r="F123" s="51"/>
      <c r="G123" s="102"/>
      <c r="H123" s="41"/>
      <c r="I123" s="45"/>
      <c r="J123" s="49"/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/>
      <c r="V123" s="83"/>
      <c r="W123" s="84"/>
      <c r="X123" s="82"/>
      <c r="Y123" s="83"/>
      <c r="Z123" s="1"/>
    </row>
    <row r="124" spans="1:26" ht="23.25">
      <c r="A124" s="1"/>
      <c r="B124" s="44"/>
      <c r="C124" s="44"/>
      <c r="D124" s="41"/>
      <c r="E124" s="41"/>
      <c r="F124" s="51"/>
      <c r="G124" s="102"/>
      <c r="H124" s="41"/>
      <c r="I124" s="45"/>
      <c r="J124" s="49" t="s">
        <v>92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4"/>
      <c r="C125" s="44"/>
      <c r="D125" s="41"/>
      <c r="E125" s="41"/>
      <c r="F125" s="51"/>
      <c r="G125" s="102"/>
      <c r="H125" s="41"/>
      <c r="I125" s="45"/>
      <c r="J125" s="49" t="s">
        <v>93</v>
      </c>
      <c r="K125" s="50"/>
      <c r="L125" s="43" t="s">
        <v>94</v>
      </c>
      <c r="M125" s="71">
        <v>110169</v>
      </c>
      <c r="N125" s="72">
        <f>N595+N169+N177+N196+N204+N212+N220+N238+N246+N254+N262+N280+N288+N296+N304+N312+N331+N339+N347+N355+N373+N381+N389+N397+N415+N423+N431+N439+N447+N466+N474+N482+N490</f>
        <v>64339</v>
      </c>
      <c r="O125" s="73">
        <f>O595+O169+O177+O196+O204+O212+O220+O238+O246+O254+O262+O280+O288+O296+O304+O312+O331+O339+O347+O355+O373+O381+O389+O397+O415+O423+O431+O439+O447+O466+O474+O482+O490</f>
        <v>64339</v>
      </c>
      <c r="P125" s="71">
        <f>P595+P169+P177+P196+P204+P212+P220+P238+P246+P254+P262+P280+P288+P296+P304+P312+P331+P339+P347+P355+P373+P381+P389+P397+P415+P423+P431+P439+P447+P466+P474+P482+P490+P554+P566+P578+P1026+P149</f>
        <v>82886</v>
      </c>
      <c r="Q125" s="79">
        <f>IF(N125=0,,(P125/N125)*100)</f>
        <v>128.82699451343663</v>
      </c>
      <c r="R125" s="80">
        <f>IF(O125=0,,(P125/O125)*100)</f>
        <v>128.82699451343663</v>
      </c>
      <c r="S125" s="79">
        <f>IF(M125=0,,(N125/M125)*100)</f>
        <v>58.40027593969266</v>
      </c>
      <c r="T125" s="81">
        <f>IF(M125=0,,(P125/M125)*100)</f>
        <v>75.2353202806597</v>
      </c>
      <c r="U125" s="82"/>
      <c r="V125" s="83"/>
      <c r="W125" s="84"/>
      <c r="X125" s="82"/>
      <c r="Y125" s="83"/>
      <c r="Z125" s="1"/>
    </row>
    <row r="126" spans="1:26" ht="23.25">
      <c r="A126" s="1"/>
      <c r="B126" s="44"/>
      <c r="C126" s="44"/>
      <c r="D126" s="41"/>
      <c r="E126" s="41"/>
      <c r="F126" s="51"/>
      <c r="G126" s="102"/>
      <c r="H126" s="41"/>
      <c r="I126" s="45"/>
      <c r="J126" s="49" t="s">
        <v>95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/>
      <c r="V126" s="83"/>
      <c r="W126" s="84"/>
      <c r="X126" s="82"/>
      <c r="Y126" s="83"/>
      <c r="Z126" s="1"/>
    </row>
    <row r="127" spans="1:26" ht="23.25">
      <c r="A127" s="1"/>
      <c r="B127" s="44"/>
      <c r="C127" s="44"/>
      <c r="D127" s="41"/>
      <c r="E127" s="41"/>
      <c r="F127" s="51"/>
      <c r="G127" s="102"/>
      <c r="H127" s="41"/>
      <c r="I127" s="45"/>
      <c r="J127" s="49" t="s">
        <v>96</v>
      </c>
      <c r="K127" s="50"/>
      <c r="L127" s="43" t="s">
        <v>85</v>
      </c>
      <c r="M127" s="71">
        <v>19926</v>
      </c>
      <c r="N127" s="72">
        <f>N170+N178+N197+N205+N213+N221+N239+N247+N255+N263+N281+N289+N297+N305+N313+N332+N340+N348+N356+N374+N382+N390+N398+N416+N424+N432+N440+N448+N467+N475+N483+N491</f>
        <v>19787</v>
      </c>
      <c r="O127" s="73">
        <f>O170+O178+O197+O205+O213+O221+O239+O247+O255+O263+O281+O289+O297+O305+O313+O332+O340+O348+O356+O374+O382+O390+O398+O416+O424+O432+O440+O448+O467+O475+O483+O491</f>
        <v>19787</v>
      </c>
      <c r="P127" s="71">
        <f>P170+P178+P197+P205+P213+P221+P239+P247+P255+P263+P281+P289+P297+P305+P313+P332+P340+P348+P356+P374+P382+P390+P398+P416+P424+P432+P440+P448+P467+P475+P483+P491</f>
        <v>23228</v>
      </c>
      <c r="Q127" s="79">
        <f>IF(N127=0,,(P127/N127)*100)</f>
        <v>117.39020569060494</v>
      </c>
      <c r="R127" s="80">
        <f>IF(O127=0,,(P127/O127)*100)</f>
        <v>117.39020569060494</v>
      </c>
      <c r="S127" s="79">
        <f>IF(M127=0,,(N127/M127)*100)</f>
        <v>99.30241895011542</v>
      </c>
      <c r="T127" s="81">
        <f>IF(M127=0,,(P127/M127)*100)</f>
        <v>116.57131386128677</v>
      </c>
      <c r="U127" s="82"/>
      <c r="V127" s="83"/>
      <c r="W127" s="84"/>
      <c r="X127" s="82"/>
      <c r="Y127" s="83"/>
      <c r="Z127" s="1"/>
    </row>
    <row r="128" spans="1:26" ht="23.25">
      <c r="A128" s="1"/>
      <c r="B128" s="44"/>
      <c r="C128" s="44"/>
      <c r="D128" s="41"/>
      <c r="E128" s="41"/>
      <c r="F128" s="51"/>
      <c r="G128" s="102"/>
      <c r="H128" s="41"/>
      <c r="I128" s="45"/>
      <c r="J128" s="49" t="s">
        <v>97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/>
      <c r="V128" s="83"/>
      <c r="W128" s="84"/>
      <c r="X128" s="82"/>
      <c r="Y128" s="83"/>
      <c r="Z128" s="1"/>
    </row>
    <row r="129" spans="1:26" ht="23.25">
      <c r="A129" s="1"/>
      <c r="B129" s="44"/>
      <c r="C129" s="44"/>
      <c r="D129" s="41"/>
      <c r="E129" s="41"/>
      <c r="F129" s="51"/>
      <c r="G129" s="102"/>
      <c r="H129" s="41"/>
      <c r="I129" s="45"/>
      <c r="J129" s="49" t="s">
        <v>98</v>
      </c>
      <c r="K129" s="50"/>
      <c r="L129" s="43" t="s">
        <v>99</v>
      </c>
      <c r="M129" s="71">
        <v>81818</v>
      </c>
      <c r="N129" s="72">
        <f>N171+N190+N198+N206+N214+N222+N240+N248+N256+N264+N282+N290+N298+N306+N325+N333+N341+N349+N357+N375+N383+N391+N399+N417+N425+N433+N441+N460+N468+N476+N484+N492</f>
        <v>81000</v>
      </c>
      <c r="O129" s="73">
        <f>O171+O190+O198+O206+O214+O222+O240+O248+O256+O264+O282+O290+O298+O306+O325+O333+O341+O349+O357+O375+O383+O391+O399+O417+O425+O433+O441+O460+O468+O476+O484+O492</f>
        <v>81000</v>
      </c>
      <c r="P129" s="71">
        <f>P171+P190+P198+P206+P214+P222+P240+P248+P256+P264+P282+P290+P298+P306+P325+P333+P341+P349+P357+P375+P383+P391+P399+P417+P425+P433+P441+P460+P468+P476+P484+P492</f>
        <v>169219</v>
      </c>
      <c r="Q129" s="79">
        <f>IF(N129=0,,(P129/N129)*100)</f>
        <v>208.91234567901233</v>
      </c>
      <c r="R129" s="80">
        <f>IF(O129=0,,(P129/O129)*100)</f>
        <v>208.91234567901233</v>
      </c>
      <c r="S129" s="79">
        <f>IF(M129=0,,(N129/M129)*100)</f>
        <v>99.0002200004889</v>
      </c>
      <c r="T129" s="81">
        <f>IF(M129=0,,(P129/M129)*100)</f>
        <v>206.82368183040407</v>
      </c>
      <c r="U129" s="82"/>
      <c r="V129" s="83"/>
      <c r="W129" s="84"/>
      <c r="X129" s="82"/>
      <c r="Y129" s="83"/>
      <c r="Z129" s="1"/>
    </row>
    <row r="130" spans="1:26" ht="23.25">
      <c r="A130" s="1"/>
      <c r="B130" s="44"/>
      <c r="C130" s="44"/>
      <c r="D130" s="41"/>
      <c r="E130" s="41"/>
      <c r="F130" s="51"/>
      <c r="G130" s="102"/>
      <c r="H130" s="41"/>
      <c r="I130" s="45"/>
      <c r="J130" s="49" t="s">
        <v>100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4"/>
      <c r="C131" s="44"/>
      <c r="D131" s="41"/>
      <c r="E131" s="41"/>
      <c r="F131" s="51"/>
      <c r="G131" s="102"/>
      <c r="H131" s="41"/>
      <c r="I131" s="45"/>
      <c r="J131" s="49" t="s">
        <v>405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/>
      <c r="V131" s="83"/>
      <c r="W131" s="84"/>
      <c r="X131" s="82"/>
      <c r="Y131" s="83"/>
      <c r="Z131" s="1"/>
    </row>
    <row r="132" spans="1:26" ht="23.25">
      <c r="A132" s="1"/>
      <c r="B132" s="44"/>
      <c r="C132" s="44"/>
      <c r="D132" s="41"/>
      <c r="E132" s="41"/>
      <c r="F132" s="51"/>
      <c r="G132" s="102"/>
      <c r="H132" s="41"/>
      <c r="I132" s="45"/>
      <c r="J132" s="49" t="s">
        <v>406</v>
      </c>
      <c r="K132" s="50"/>
      <c r="L132" s="43" t="s">
        <v>101</v>
      </c>
      <c r="M132" s="71">
        <v>52125</v>
      </c>
      <c r="N132" s="72">
        <f>N172+N191+N199+N207+N215+N223+N241+N249+N257+N265+N283+N291+N299+N307+N326+N334+N342+N350+N358+N376+N384+N392+N400+N418+N426+N434+N442+N461+N469+N477+N485+N493+N555+N567+N579+N596</f>
        <v>41700</v>
      </c>
      <c r="O132" s="73">
        <f>O172+O191+O199+O207+O215+O223+O241+O249+O257+O265+O283+O291+O299+O307+O326+O334+O342+O350+O358+O376+O384+O392+O400+O418+O426+O434+O442+O461+O469+O477+O485+O493+O555+O567+O579+O596</f>
        <v>41700</v>
      </c>
      <c r="P132" s="71">
        <f>P172+P191+P199+P207+P215+P223+P241+P249+P257+P265+P283+P291+P299+P307+P326+P334+P342+P350+P358+P376+P384+P392+P400+P418+P426+P434+P442+P461+P469+P477+P485+P493+P555+P567+P579+P596</f>
        <v>61110</v>
      </c>
      <c r="Q132" s="79">
        <f>IF(N132=0,,(P132/N132)*100)</f>
        <v>146.54676258992805</v>
      </c>
      <c r="R132" s="80">
        <f>IF(O132=0,,(P132/O132)*100)</f>
        <v>146.54676258992805</v>
      </c>
      <c r="S132" s="79">
        <f>IF(M132=0,,(N132/M132)*100)</f>
        <v>80</v>
      </c>
      <c r="T132" s="81">
        <f>IF(M132=0,,(P132/M132)*100)</f>
        <v>117.23741007194243</v>
      </c>
      <c r="U132" s="82"/>
      <c r="V132" s="83"/>
      <c r="W132" s="84"/>
      <c r="X132" s="82"/>
      <c r="Y132" s="83"/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9"/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4"/>
      <c r="I134" s="45"/>
      <c r="J134" s="49"/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403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112" t="s">
        <v>37</v>
      </c>
      <c r="T142" s="114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113"/>
      <c r="T143" s="115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4" t="s">
        <v>43</v>
      </c>
      <c r="C145" s="44"/>
      <c r="D145" s="41" t="s">
        <v>43</v>
      </c>
      <c r="E145" s="41"/>
      <c r="F145" s="51" t="s">
        <v>90</v>
      </c>
      <c r="G145" s="102"/>
      <c r="H145" s="41" t="s">
        <v>102</v>
      </c>
      <c r="I145" s="45"/>
      <c r="J145" s="49" t="s">
        <v>103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/>
      <c r="V145" s="83"/>
      <c r="W145" s="84"/>
      <c r="X145" s="82"/>
      <c r="Y145" s="83"/>
      <c r="Z145" s="1"/>
    </row>
    <row r="146" spans="1:26" ht="23.25">
      <c r="A146" s="1"/>
      <c r="B146" s="41"/>
      <c r="C146" s="41"/>
      <c r="D146" s="41"/>
      <c r="E146" s="41"/>
      <c r="F146" s="51"/>
      <c r="G146" s="102"/>
      <c r="H146" s="41"/>
      <c r="I146" s="45"/>
      <c r="J146" s="49" t="s">
        <v>104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>
        <f>U147+U148</f>
        <v>30836</v>
      </c>
      <c r="V146" s="83">
        <f>V147+V148</f>
        <v>32707.63</v>
      </c>
      <c r="W146" s="84">
        <f>W147+W148</f>
        <v>29637.3</v>
      </c>
      <c r="X146" s="82">
        <f>IF(U146=0,,W146/U146)*100</f>
        <v>96.11266052665715</v>
      </c>
      <c r="Y146" s="83">
        <f>IF(V146=0,,W146/V146)*100</f>
        <v>90.6128019670028</v>
      </c>
      <c r="Z146" s="1"/>
    </row>
    <row r="147" spans="1:26" ht="23.25">
      <c r="A147" s="1"/>
      <c r="B147" s="44"/>
      <c r="C147" s="44"/>
      <c r="D147" s="41"/>
      <c r="E147" s="41"/>
      <c r="F147" s="51"/>
      <c r="G147" s="102"/>
      <c r="H147" s="41"/>
      <c r="I147" s="45"/>
      <c r="J147" s="49" t="s">
        <v>44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v>30836</v>
      </c>
      <c r="V147" s="83">
        <v>32707.63</v>
      </c>
      <c r="W147" s="84">
        <v>29637.3</v>
      </c>
      <c r="X147" s="82">
        <f>IF(U147=0,,W147/U147)*100</f>
        <v>96.11266052665715</v>
      </c>
      <c r="Y147" s="83">
        <f>IF(V147=0,,W147/V147)*100</f>
        <v>90.6128019670028</v>
      </c>
      <c r="Z147" s="1"/>
    </row>
    <row r="148" spans="1:26" ht="23.25">
      <c r="A148" s="1"/>
      <c r="B148" s="44"/>
      <c r="C148" s="44"/>
      <c r="D148" s="41"/>
      <c r="E148" s="41"/>
      <c r="F148" s="51"/>
      <c r="G148" s="102"/>
      <c r="H148" s="41"/>
      <c r="I148" s="45"/>
      <c r="J148" s="49" t="s">
        <v>45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/>
      <c r="V148" s="83"/>
      <c r="W148" s="84"/>
      <c r="X148" s="82">
        <f>IF(U148=0,,W148/U148)*100</f>
        <v>0</v>
      </c>
      <c r="Y148" s="83">
        <f>IF(V148=0,,W148/V148)*100</f>
        <v>0</v>
      </c>
      <c r="Z148" s="1"/>
    </row>
    <row r="149" spans="1:26" ht="23.25">
      <c r="A149" s="1"/>
      <c r="B149" s="44"/>
      <c r="C149" s="44"/>
      <c r="D149" s="41"/>
      <c r="E149" s="41"/>
      <c r="F149" s="51"/>
      <c r="G149" s="102"/>
      <c r="H149" s="41"/>
      <c r="I149" s="45"/>
      <c r="J149" s="49" t="s">
        <v>105</v>
      </c>
      <c r="K149" s="50"/>
      <c r="L149" s="43" t="s">
        <v>94</v>
      </c>
      <c r="M149" s="71"/>
      <c r="N149" s="72"/>
      <c r="O149" s="73"/>
      <c r="P149" s="71">
        <v>449</v>
      </c>
      <c r="Q149" s="79"/>
      <c r="R149" s="80"/>
      <c r="S149" s="79"/>
      <c r="T149" s="81"/>
      <c r="U149" s="82"/>
      <c r="V149" s="83"/>
      <c r="W149" s="84"/>
      <c r="X149" s="82"/>
      <c r="Y149" s="83"/>
      <c r="Z149" s="1"/>
    </row>
    <row r="150" spans="1:26" ht="23.25">
      <c r="A150" s="1"/>
      <c r="B150" s="44"/>
      <c r="C150" s="44"/>
      <c r="D150" s="41"/>
      <c r="E150" s="41"/>
      <c r="F150" s="51"/>
      <c r="G150" s="102"/>
      <c r="H150" s="41"/>
      <c r="I150" s="45"/>
      <c r="J150" s="49"/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/>
      <c r="V150" s="83"/>
      <c r="W150" s="84"/>
      <c r="X150" s="82"/>
      <c r="Y150" s="83"/>
      <c r="Z150" s="1"/>
    </row>
    <row r="151" spans="1:26" ht="23.25">
      <c r="A151" s="1"/>
      <c r="B151" s="44"/>
      <c r="C151" s="44"/>
      <c r="D151" s="41"/>
      <c r="E151" s="41"/>
      <c r="F151" s="51"/>
      <c r="G151" s="102"/>
      <c r="H151" s="41" t="s">
        <v>106</v>
      </c>
      <c r="I151" s="45"/>
      <c r="J151" s="49" t="s">
        <v>107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/>
      <c r="V151" s="83"/>
      <c r="W151" s="84"/>
      <c r="X151" s="82"/>
      <c r="Y151" s="83"/>
      <c r="Z151" s="1"/>
    </row>
    <row r="152" spans="1:26" ht="23.25">
      <c r="A152" s="1"/>
      <c r="B152" s="44"/>
      <c r="C152" s="44"/>
      <c r="D152" s="41"/>
      <c r="E152" s="41"/>
      <c r="F152" s="51"/>
      <c r="G152" s="102"/>
      <c r="H152" s="41"/>
      <c r="I152" s="45"/>
      <c r="J152" s="49" t="s">
        <v>108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f>U153+U154</f>
        <v>49880.43</v>
      </c>
      <c r="V152" s="83">
        <f>V153+V154</f>
        <v>47875.73</v>
      </c>
      <c r="W152" s="84">
        <f>W153+W154</f>
        <v>47265.2</v>
      </c>
      <c r="X152" s="82">
        <f>IF(U152=0,,W152/U152)*100</f>
        <v>94.7570018943301</v>
      </c>
      <c r="Y152" s="83">
        <f>IF(V152=0,,W152/V152)*100</f>
        <v>98.72476095925848</v>
      </c>
      <c r="Z152" s="1"/>
    </row>
    <row r="153" spans="1:26" ht="23.25">
      <c r="A153" s="1"/>
      <c r="B153" s="44"/>
      <c r="C153" s="44"/>
      <c r="D153" s="41"/>
      <c r="E153" s="41"/>
      <c r="F153" s="51"/>
      <c r="G153" s="102"/>
      <c r="H153" s="41"/>
      <c r="I153" s="45"/>
      <c r="J153" s="49" t="s">
        <v>44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v>49880.43</v>
      </c>
      <c r="V153" s="83">
        <v>47875.73</v>
      </c>
      <c r="W153" s="84">
        <v>47265.2</v>
      </c>
      <c r="X153" s="82">
        <f>IF(U153=0,,W153/U153)*100</f>
        <v>94.7570018943301</v>
      </c>
      <c r="Y153" s="83">
        <f>IF(V153=0,,W153/V153)*100</f>
        <v>98.72476095925848</v>
      </c>
      <c r="Z153" s="1"/>
    </row>
    <row r="154" spans="1:26" ht="23.25">
      <c r="A154" s="1"/>
      <c r="B154" s="44"/>
      <c r="C154" s="44"/>
      <c r="D154" s="41"/>
      <c r="E154" s="41"/>
      <c r="F154" s="51"/>
      <c r="G154" s="102"/>
      <c r="H154" s="41"/>
      <c r="I154" s="45"/>
      <c r="J154" s="49" t="s">
        <v>45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/>
      <c r="V154" s="83"/>
      <c r="W154" s="84"/>
      <c r="X154" s="82">
        <f>IF(U154=0,,W154/U154)*100</f>
        <v>0</v>
      </c>
      <c r="Y154" s="83">
        <f>IF(V154=0,,W154/V154)*100</f>
        <v>0</v>
      </c>
      <c r="Z154" s="1"/>
    </row>
    <row r="155" spans="1:26" ht="23.25">
      <c r="A155" s="1"/>
      <c r="B155" s="44"/>
      <c r="C155" s="44"/>
      <c r="D155" s="41"/>
      <c r="E155" s="41"/>
      <c r="F155" s="51"/>
      <c r="G155" s="102"/>
      <c r="H155" s="41"/>
      <c r="I155" s="45"/>
      <c r="J155" s="49"/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/>
      <c r="V155" s="83"/>
      <c r="W155" s="84"/>
      <c r="X155" s="82"/>
      <c r="Y155" s="83"/>
      <c r="Z155" s="1"/>
    </row>
    <row r="156" spans="1:26" ht="23.25">
      <c r="A156" s="1"/>
      <c r="B156" s="44"/>
      <c r="C156" s="44"/>
      <c r="D156" s="41"/>
      <c r="E156" s="41"/>
      <c r="F156" s="51"/>
      <c r="G156" s="102"/>
      <c r="H156" s="41" t="s">
        <v>109</v>
      </c>
      <c r="I156" s="45"/>
      <c r="J156" s="49" t="s">
        <v>110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/>
      <c r="V156" s="83"/>
      <c r="W156" s="84"/>
      <c r="X156" s="82"/>
      <c r="Y156" s="83"/>
      <c r="Z156" s="1"/>
    </row>
    <row r="157" spans="1:26" ht="23.25">
      <c r="A157" s="1"/>
      <c r="B157" s="44"/>
      <c r="C157" s="44"/>
      <c r="D157" s="41"/>
      <c r="E157" s="41"/>
      <c r="F157" s="51"/>
      <c r="G157" s="102"/>
      <c r="H157" s="41"/>
      <c r="I157" s="45"/>
      <c r="J157" s="49" t="s">
        <v>111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f>U158+U159</f>
        <v>7721.04</v>
      </c>
      <c r="V157" s="83">
        <f>V158+V159</f>
        <v>7733.64</v>
      </c>
      <c r="W157" s="84">
        <f>W158+W159</f>
        <v>7277.5</v>
      </c>
      <c r="X157" s="82">
        <f>IF(U157=0,,W157/U157)*100</f>
        <v>94.2554370913763</v>
      </c>
      <c r="Y157" s="83">
        <f>IF(V157=0,,W157/V157)*100</f>
        <v>94.10187182232428</v>
      </c>
      <c r="Z157" s="1"/>
    </row>
    <row r="158" spans="1:26" ht="23.25">
      <c r="A158" s="1"/>
      <c r="B158" s="44"/>
      <c r="C158" s="44"/>
      <c r="D158" s="41"/>
      <c r="E158" s="41"/>
      <c r="F158" s="51"/>
      <c r="G158" s="102"/>
      <c r="H158" s="41"/>
      <c r="I158" s="45"/>
      <c r="J158" s="49" t="s">
        <v>44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>
        <v>7721.04</v>
      </c>
      <c r="V158" s="83">
        <v>7733.64</v>
      </c>
      <c r="W158" s="84">
        <v>7277.5</v>
      </c>
      <c r="X158" s="82">
        <f>IF(U158=0,,W158/U158)*100</f>
        <v>94.2554370913763</v>
      </c>
      <c r="Y158" s="83">
        <f>IF(V158=0,,W158/V158)*100</f>
        <v>94.10187182232428</v>
      </c>
      <c r="Z158" s="1"/>
    </row>
    <row r="159" spans="1:26" ht="23.25">
      <c r="A159" s="1"/>
      <c r="B159" s="44"/>
      <c r="C159" s="44"/>
      <c r="D159" s="41"/>
      <c r="E159" s="41"/>
      <c r="F159" s="51"/>
      <c r="G159" s="102"/>
      <c r="H159" s="41"/>
      <c r="I159" s="45"/>
      <c r="J159" s="49" t="s">
        <v>45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/>
      <c r="V159" s="83"/>
      <c r="W159" s="84"/>
      <c r="X159" s="82">
        <f>IF(U159=0,,W159/U159)*100</f>
        <v>0</v>
      </c>
      <c r="Y159" s="83">
        <f>IF(V159=0,,W159/V159)*100</f>
        <v>0</v>
      </c>
      <c r="Z159" s="1"/>
    </row>
    <row r="160" spans="1:26" ht="23.25">
      <c r="A160" s="1"/>
      <c r="B160" s="44"/>
      <c r="C160" s="44"/>
      <c r="D160" s="41"/>
      <c r="E160" s="41"/>
      <c r="F160" s="51"/>
      <c r="G160" s="102"/>
      <c r="H160" s="41"/>
      <c r="I160" s="45"/>
      <c r="J160" s="49"/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/>
      <c r="V160" s="83"/>
      <c r="W160" s="84"/>
      <c r="X160" s="82"/>
      <c r="Y160" s="83"/>
      <c r="Z160" s="1"/>
    </row>
    <row r="161" spans="1:26" ht="23.25">
      <c r="A161" s="1"/>
      <c r="B161" s="44"/>
      <c r="C161" s="44"/>
      <c r="D161" s="41"/>
      <c r="E161" s="41"/>
      <c r="F161" s="51"/>
      <c r="G161" s="102"/>
      <c r="H161" s="41" t="s">
        <v>112</v>
      </c>
      <c r="I161" s="45"/>
      <c r="J161" s="49" t="s">
        <v>113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/>
      <c r="V161" s="83"/>
      <c r="W161" s="84"/>
      <c r="X161" s="82"/>
      <c r="Y161" s="83"/>
      <c r="Z161" s="1"/>
    </row>
    <row r="162" spans="1:26" ht="23.25">
      <c r="A162" s="1"/>
      <c r="B162" s="44"/>
      <c r="C162" s="44"/>
      <c r="D162" s="41"/>
      <c r="E162" s="41"/>
      <c r="F162" s="51"/>
      <c r="G162" s="102"/>
      <c r="H162" s="41"/>
      <c r="I162" s="45"/>
      <c r="J162" s="49" t="s">
        <v>114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f>U163+U164</f>
        <v>8044.73</v>
      </c>
      <c r="V162" s="83">
        <f>V163+V164</f>
        <v>8857</v>
      </c>
      <c r="W162" s="84">
        <f>W163+W164</f>
        <v>7779.6</v>
      </c>
      <c r="X162" s="82">
        <f>IF(U162=0,,W162/U162)*100</f>
        <v>96.70430207104528</v>
      </c>
      <c r="Y162" s="83">
        <f>IF(V162=0,,W162/V162)*100</f>
        <v>87.83561025177826</v>
      </c>
      <c r="Z162" s="1"/>
    </row>
    <row r="163" spans="1:26" ht="23.25">
      <c r="A163" s="1"/>
      <c r="B163" s="44"/>
      <c r="C163" s="44"/>
      <c r="D163" s="41"/>
      <c r="E163" s="41"/>
      <c r="F163" s="51"/>
      <c r="G163" s="102"/>
      <c r="H163" s="41"/>
      <c r="I163" s="45"/>
      <c r="J163" s="49" t="s">
        <v>44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>
        <v>8044.73</v>
      </c>
      <c r="V163" s="83">
        <v>8857</v>
      </c>
      <c r="W163" s="84">
        <v>7779.6</v>
      </c>
      <c r="X163" s="82">
        <f>IF(U163=0,,W163/U163)*100</f>
        <v>96.70430207104528</v>
      </c>
      <c r="Y163" s="83">
        <f>IF(V163=0,,W163/V163)*100</f>
        <v>87.83561025177826</v>
      </c>
      <c r="Z163" s="1"/>
    </row>
    <row r="164" spans="1:26" ht="23.25">
      <c r="A164" s="1"/>
      <c r="B164" s="44"/>
      <c r="C164" s="44"/>
      <c r="D164" s="41"/>
      <c r="E164" s="41"/>
      <c r="F164" s="51"/>
      <c r="G164" s="102"/>
      <c r="H164" s="41"/>
      <c r="I164" s="45"/>
      <c r="J164" s="49" t="s">
        <v>45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/>
      <c r="V164" s="83"/>
      <c r="W164" s="84"/>
      <c r="X164" s="82">
        <f>IF(U164=0,,W164/U164)*100</f>
        <v>0</v>
      </c>
      <c r="Y164" s="83">
        <f>IF(V164=0,,W164/V164)*100</f>
        <v>0</v>
      </c>
      <c r="Z164" s="1"/>
    </row>
    <row r="165" spans="1:26" ht="23.25">
      <c r="A165" s="1"/>
      <c r="B165" s="44"/>
      <c r="C165" s="44"/>
      <c r="D165" s="41"/>
      <c r="E165" s="41"/>
      <c r="F165" s="51"/>
      <c r="G165" s="102"/>
      <c r="H165" s="41"/>
      <c r="I165" s="45"/>
      <c r="J165" s="49"/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3"/>
      <c r="W165" s="84"/>
      <c r="X165" s="82"/>
      <c r="Y165" s="83"/>
      <c r="Z165" s="1"/>
    </row>
    <row r="166" spans="1:26" ht="23.25">
      <c r="A166" s="1"/>
      <c r="B166" s="44"/>
      <c r="C166" s="44"/>
      <c r="D166" s="41"/>
      <c r="E166" s="41"/>
      <c r="F166" s="51"/>
      <c r="G166" s="102"/>
      <c r="H166" s="41" t="s">
        <v>115</v>
      </c>
      <c r="I166" s="45"/>
      <c r="J166" s="49" t="s">
        <v>416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>
        <f>U167+U168</f>
        <v>3682.43</v>
      </c>
      <c r="V166" s="83">
        <f>V167+V168</f>
        <v>3547.8</v>
      </c>
      <c r="W166" s="84">
        <f>W167+W168</f>
        <v>3526.3</v>
      </c>
      <c r="X166" s="82">
        <f>IF(U166=0,,W166/U166)*100</f>
        <v>95.76013664889761</v>
      </c>
      <c r="Y166" s="83">
        <f>IF(V166=0,,W166/V166)*100</f>
        <v>99.39399064208806</v>
      </c>
      <c r="Z166" s="1"/>
    </row>
    <row r="167" spans="1:26" ht="23.25">
      <c r="A167" s="1"/>
      <c r="B167" s="44"/>
      <c r="C167" s="44"/>
      <c r="D167" s="41"/>
      <c r="E167" s="41"/>
      <c r="F167" s="51"/>
      <c r="G167" s="102"/>
      <c r="H167" s="41"/>
      <c r="I167" s="45"/>
      <c r="J167" s="49" t="s">
        <v>44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v>3682.43</v>
      </c>
      <c r="V167" s="83">
        <v>3547.8</v>
      </c>
      <c r="W167" s="84">
        <v>3526.3</v>
      </c>
      <c r="X167" s="82">
        <f>IF(U167=0,,W167/U167)*100</f>
        <v>95.76013664889761</v>
      </c>
      <c r="Y167" s="83">
        <f>IF(V167=0,,W167/V167)*100</f>
        <v>99.39399064208806</v>
      </c>
      <c r="Z167" s="1"/>
    </row>
    <row r="168" spans="1:26" ht="23.25">
      <c r="A168" s="1"/>
      <c r="B168" s="44"/>
      <c r="C168" s="44"/>
      <c r="D168" s="41"/>
      <c r="E168" s="41"/>
      <c r="F168" s="51"/>
      <c r="G168" s="102"/>
      <c r="H168" s="41"/>
      <c r="I168" s="45"/>
      <c r="J168" s="49" t="s">
        <v>45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/>
      <c r="V168" s="83"/>
      <c r="W168" s="84"/>
      <c r="X168" s="82">
        <f>IF(U168=0,,W168/U168)*100</f>
        <v>0</v>
      </c>
      <c r="Y168" s="83">
        <f>IF(V168=0,,W168/V168)*100</f>
        <v>0</v>
      </c>
      <c r="Z168" s="1"/>
    </row>
    <row r="169" spans="1:26" ht="23.25">
      <c r="A169" s="1"/>
      <c r="B169" s="44"/>
      <c r="C169" s="44"/>
      <c r="D169" s="41"/>
      <c r="E169" s="41"/>
      <c r="F169" s="51"/>
      <c r="G169" s="102"/>
      <c r="H169" s="41"/>
      <c r="I169" s="45"/>
      <c r="J169" s="49" t="s">
        <v>105</v>
      </c>
      <c r="K169" s="50"/>
      <c r="L169" s="43" t="s">
        <v>94</v>
      </c>
      <c r="M169" s="71"/>
      <c r="N169" s="72">
        <v>460</v>
      </c>
      <c r="O169" s="73">
        <v>460</v>
      </c>
      <c r="P169" s="71">
        <v>534</v>
      </c>
      <c r="Q169" s="79">
        <f>IF(N169=0,,(P169/N169)*100)</f>
        <v>116.08695652173913</v>
      </c>
      <c r="R169" s="80">
        <f>IF(O169=0,,(P169/O169)*100)</f>
        <v>116.08695652173913</v>
      </c>
      <c r="S169" s="79">
        <f>IF(M169=0,,(N169/M169)*100)</f>
        <v>0</v>
      </c>
      <c r="T169" s="81">
        <f>IF(M169=0,,(P169/M169)*100)</f>
        <v>0</v>
      </c>
      <c r="U169" s="82"/>
      <c r="V169" s="83"/>
      <c r="W169" s="84"/>
      <c r="X169" s="82"/>
      <c r="Y169" s="83"/>
      <c r="Z169" s="1"/>
    </row>
    <row r="170" spans="1:26" ht="23.25">
      <c r="A170" s="1"/>
      <c r="B170" s="44"/>
      <c r="C170" s="44"/>
      <c r="D170" s="41"/>
      <c r="E170" s="41"/>
      <c r="F170" s="51"/>
      <c r="G170" s="102"/>
      <c r="H170" s="41"/>
      <c r="I170" s="45"/>
      <c r="J170" s="49" t="s">
        <v>117</v>
      </c>
      <c r="K170" s="50"/>
      <c r="L170" s="43" t="s">
        <v>85</v>
      </c>
      <c r="M170" s="71"/>
      <c r="N170" s="72">
        <v>341</v>
      </c>
      <c r="O170" s="73">
        <v>341</v>
      </c>
      <c r="P170" s="71">
        <v>155</v>
      </c>
      <c r="Q170" s="79">
        <f>IF(N170=0,,(P170/N170)*100)</f>
        <v>45.45454545454545</v>
      </c>
      <c r="R170" s="80">
        <f>IF(O170=0,,(P170/O170)*100)</f>
        <v>45.45454545454545</v>
      </c>
      <c r="S170" s="79">
        <f>IF(M170=0,,(N170/M170)*100)</f>
        <v>0</v>
      </c>
      <c r="T170" s="81">
        <f>IF(M170=0,,(P170/M170)*100)</f>
        <v>0</v>
      </c>
      <c r="U170" s="82"/>
      <c r="V170" s="83"/>
      <c r="W170" s="84"/>
      <c r="X170" s="82"/>
      <c r="Y170" s="83"/>
      <c r="Z170" s="1"/>
    </row>
    <row r="171" spans="1:26" ht="23.25">
      <c r="A171" s="1"/>
      <c r="B171" s="44"/>
      <c r="C171" s="44"/>
      <c r="D171" s="41"/>
      <c r="E171" s="41"/>
      <c r="F171" s="51"/>
      <c r="G171" s="102"/>
      <c r="H171" s="41"/>
      <c r="I171" s="45"/>
      <c r="J171" s="49" t="s">
        <v>118</v>
      </c>
      <c r="K171" s="50"/>
      <c r="L171" s="43" t="s">
        <v>99</v>
      </c>
      <c r="M171" s="71"/>
      <c r="N171" s="72">
        <v>1442</v>
      </c>
      <c r="O171" s="73">
        <v>1442</v>
      </c>
      <c r="P171" s="71">
        <v>2476</v>
      </c>
      <c r="Q171" s="79">
        <f>IF(N171=0,,(P171/N171)*100)</f>
        <v>171.70596393897364</v>
      </c>
      <c r="R171" s="80">
        <f>IF(O171=0,,(P171/O171)*100)</f>
        <v>171.70596393897364</v>
      </c>
      <c r="S171" s="79">
        <f>IF(M171=0,,(N171/M171)*100)</f>
        <v>0</v>
      </c>
      <c r="T171" s="81">
        <f>IF(M171=0,,(P171/M171)*100)</f>
        <v>0</v>
      </c>
      <c r="U171" s="82"/>
      <c r="V171" s="83"/>
      <c r="W171" s="84"/>
      <c r="X171" s="82"/>
      <c r="Y171" s="83"/>
      <c r="Z171" s="1"/>
    </row>
    <row r="172" spans="1:26" ht="23.25">
      <c r="A172" s="1"/>
      <c r="B172" s="44"/>
      <c r="C172" s="44"/>
      <c r="D172" s="41"/>
      <c r="E172" s="41"/>
      <c r="F172" s="51"/>
      <c r="G172" s="102"/>
      <c r="H172" s="41"/>
      <c r="I172" s="45"/>
      <c r="J172" s="49" t="s">
        <v>119</v>
      </c>
      <c r="K172" s="50"/>
      <c r="L172" s="43" t="s">
        <v>101</v>
      </c>
      <c r="M172" s="71"/>
      <c r="N172" s="72">
        <v>1091</v>
      </c>
      <c r="O172" s="73">
        <v>1091</v>
      </c>
      <c r="P172" s="71">
        <v>1179</v>
      </c>
      <c r="Q172" s="79">
        <f>IF(N172=0,,(P172/N172)*100)</f>
        <v>108.06599450045829</v>
      </c>
      <c r="R172" s="80">
        <f>IF(O172=0,,(P172/O172)*100)</f>
        <v>108.06599450045829</v>
      </c>
      <c r="S172" s="79">
        <f>IF(M172=0,,(N172/M172)*100)</f>
        <v>0</v>
      </c>
      <c r="T172" s="81">
        <f>IF(M172=0,,(P172/M172)*100)</f>
        <v>0</v>
      </c>
      <c r="U172" s="82"/>
      <c r="V172" s="83"/>
      <c r="W172" s="84"/>
      <c r="X172" s="82"/>
      <c r="Y172" s="83"/>
      <c r="Z172" s="1"/>
    </row>
    <row r="173" spans="1:26" ht="23.25">
      <c r="A173" s="1"/>
      <c r="B173" s="44"/>
      <c r="C173" s="44"/>
      <c r="D173" s="41"/>
      <c r="E173" s="41"/>
      <c r="F173" s="51"/>
      <c r="G173" s="102"/>
      <c r="H173" s="41"/>
      <c r="I173" s="45"/>
      <c r="J173" s="49"/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/>
      <c r="V173" s="83"/>
      <c r="W173" s="84"/>
      <c r="X173" s="82"/>
      <c r="Y173" s="83"/>
      <c r="Z173" s="1"/>
    </row>
    <row r="174" spans="1:26" ht="23.25">
      <c r="A174" s="1"/>
      <c r="B174" s="44"/>
      <c r="C174" s="44"/>
      <c r="D174" s="41"/>
      <c r="E174" s="41"/>
      <c r="F174" s="51"/>
      <c r="G174" s="102"/>
      <c r="H174" s="41" t="s">
        <v>120</v>
      </c>
      <c r="I174" s="45"/>
      <c r="J174" s="49" t="s">
        <v>417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>
        <f>U175+U176</f>
        <v>17934.8</v>
      </c>
      <c r="V174" s="83">
        <f>V175+V176</f>
        <v>18673.9</v>
      </c>
      <c r="W174" s="84">
        <f>W175+W176</f>
        <v>18602.5</v>
      </c>
      <c r="X174" s="82">
        <f>IF(U174=0,,W174/U174)*100</f>
        <v>103.72292972321966</v>
      </c>
      <c r="Y174" s="83">
        <f>IF(V174=0,,W174/V174)*100</f>
        <v>99.61764816133747</v>
      </c>
      <c r="Z174" s="1"/>
    </row>
    <row r="175" spans="1:26" ht="23.25">
      <c r="A175" s="1"/>
      <c r="B175" s="44"/>
      <c r="C175" s="44"/>
      <c r="D175" s="41"/>
      <c r="E175" s="41"/>
      <c r="F175" s="51"/>
      <c r="G175" s="102"/>
      <c r="H175" s="41"/>
      <c r="I175" s="45"/>
      <c r="J175" s="49" t="s">
        <v>44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>
        <v>17934.8</v>
      </c>
      <c r="V175" s="83">
        <v>18673.9</v>
      </c>
      <c r="W175" s="84">
        <v>18602.5</v>
      </c>
      <c r="X175" s="82">
        <f>IF(U175=0,,W175/U175)*100</f>
        <v>103.72292972321966</v>
      </c>
      <c r="Y175" s="83">
        <f>IF(V175=0,,W175/V175)*100</f>
        <v>99.61764816133747</v>
      </c>
      <c r="Z175" s="1"/>
    </row>
    <row r="176" spans="1:26" ht="23.25">
      <c r="A176" s="1"/>
      <c r="B176" s="44"/>
      <c r="C176" s="44"/>
      <c r="D176" s="41"/>
      <c r="E176" s="41"/>
      <c r="F176" s="51"/>
      <c r="G176" s="102"/>
      <c r="H176" s="41"/>
      <c r="I176" s="45"/>
      <c r="J176" s="49" t="s">
        <v>45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/>
      <c r="V176" s="83"/>
      <c r="W176" s="84"/>
      <c r="X176" s="82">
        <f>IF(U176=0,,W176/U176)*100</f>
        <v>0</v>
      </c>
      <c r="Y176" s="83">
        <f>IF(V176=0,,W176/V176)*100</f>
        <v>0</v>
      </c>
      <c r="Z176" s="1"/>
    </row>
    <row r="177" spans="1:26" ht="23.25">
      <c r="A177" s="1"/>
      <c r="B177" s="44"/>
      <c r="C177" s="44"/>
      <c r="D177" s="41"/>
      <c r="E177" s="41"/>
      <c r="F177" s="51"/>
      <c r="G177" s="102"/>
      <c r="H177" s="41"/>
      <c r="I177" s="45"/>
      <c r="J177" s="49" t="s">
        <v>105</v>
      </c>
      <c r="K177" s="50"/>
      <c r="L177" s="43" t="s">
        <v>94</v>
      </c>
      <c r="M177" s="71"/>
      <c r="N177" s="72">
        <v>3038</v>
      </c>
      <c r="O177" s="73">
        <v>3038</v>
      </c>
      <c r="P177" s="71">
        <v>4493</v>
      </c>
      <c r="Q177" s="79">
        <f>IF(N177=0,,(P177/N177)*100)</f>
        <v>147.8933508887426</v>
      </c>
      <c r="R177" s="80">
        <f>IF(O177=0,,(P177/O177)*100)</f>
        <v>147.8933508887426</v>
      </c>
      <c r="S177" s="79">
        <f>IF(M177=0,,(N177/M177)*100)</f>
        <v>0</v>
      </c>
      <c r="T177" s="81">
        <f>IF(M177=0,,(P177/M177)*100)</f>
        <v>0</v>
      </c>
      <c r="U177" s="82"/>
      <c r="V177" s="83"/>
      <c r="W177" s="84"/>
      <c r="X177" s="82"/>
      <c r="Y177" s="83"/>
      <c r="Z177" s="1"/>
    </row>
    <row r="178" spans="1:26" ht="23.25">
      <c r="A178" s="1"/>
      <c r="B178" s="44"/>
      <c r="C178" s="44"/>
      <c r="D178" s="41"/>
      <c r="E178" s="41"/>
      <c r="F178" s="51"/>
      <c r="G178" s="102"/>
      <c r="H178" s="41"/>
      <c r="I178" s="45"/>
      <c r="J178" s="49" t="s">
        <v>117</v>
      </c>
      <c r="K178" s="50"/>
      <c r="L178" s="43" t="s">
        <v>85</v>
      </c>
      <c r="M178" s="71"/>
      <c r="N178" s="72">
        <v>1465</v>
      </c>
      <c r="O178" s="73">
        <v>1465</v>
      </c>
      <c r="P178" s="71">
        <v>3043</v>
      </c>
      <c r="Q178" s="79">
        <f>IF(N178=0,,(P178/N178)*100)</f>
        <v>207.7133105802048</v>
      </c>
      <c r="R178" s="80">
        <f>IF(O178=0,,(P178/O178)*100)</f>
        <v>207.7133105802048</v>
      </c>
      <c r="S178" s="79">
        <f>IF(M178=0,,(N178/M178)*100)</f>
        <v>0</v>
      </c>
      <c r="T178" s="81">
        <f>IF(M178=0,,(P178/M178)*100)</f>
        <v>0</v>
      </c>
      <c r="U178" s="82"/>
      <c r="V178" s="83"/>
      <c r="W178" s="84"/>
      <c r="X178" s="82"/>
      <c r="Y178" s="83"/>
      <c r="Z178" s="1"/>
    </row>
    <row r="179" spans="1:26" ht="23.25">
      <c r="A179" s="1"/>
      <c r="B179" s="44"/>
      <c r="C179" s="44"/>
      <c r="D179" s="41"/>
      <c r="E179" s="41"/>
      <c r="F179" s="51"/>
      <c r="G179" s="102"/>
      <c r="H179" s="41"/>
      <c r="I179" s="45"/>
      <c r="J179" s="49"/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5"/>
      <c r="C180" s="55"/>
      <c r="D180" s="52"/>
      <c r="E180" s="52"/>
      <c r="F180" s="103"/>
      <c r="G180" s="104"/>
      <c r="H180" s="52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402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30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28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33</v>
      </c>
      <c r="O184" s="63"/>
      <c r="P184" s="63"/>
      <c r="Q184" s="63"/>
      <c r="R184" s="64"/>
      <c r="S184" s="8" t="s">
        <v>21</v>
      </c>
      <c r="T184" s="8"/>
      <c r="U184" s="14" t="s">
        <v>2</v>
      </c>
      <c r="V184" s="15"/>
      <c r="W184" s="15"/>
      <c r="X184" s="15"/>
      <c r="Y184" s="16"/>
      <c r="Z184" s="1"/>
    </row>
    <row r="185" spans="1:26" ht="23.25">
      <c r="A185" s="1"/>
      <c r="B185" s="20" t="s">
        <v>29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22</v>
      </c>
      <c r="M185" s="23" t="s">
        <v>31</v>
      </c>
      <c r="N185" s="65"/>
      <c r="O185" s="17"/>
      <c r="P185" s="66"/>
      <c r="Q185" s="23" t="s">
        <v>3</v>
      </c>
      <c r="R185" s="16"/>
      <c r="S185" s="15" t="s">
        <v>23</v>
      </c>
      <c r="T185" s="15"/>
      <c r="U185" s="20" t="s">
        <v>20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24</v>
      </c>
      <c r="M186" s="31" t="s">
        <v>24</v>
      </c>
      <c r="N186" s="29" t="s">
        <v>6</v>
      </c>
      <c r="O186" s="68" t="s">
        <v>7</v>
      </c>
      <c r="P186" s="29" t="s">
        <v>8</v>
      </c>
      <c r="Q186" s="20" t="s">
        <v>41</v>
      </c>
      <c r="R186" s="22"/>
      <c r="S186" s="27" t="s">
        <v>25</v>
      </c>
      <c r="T186" s="15"/>
      <c r="U186" s="24"/>
      <c r="V186" s="25"/>
      <c r="W186" s="1"/>
      <c r="X186" s="14" t="s">
        <v>3</v>
      </c>
      <c r="Y186" s="16"/>
      <c r="Z186" s="1"/>
    </row>
    <row r="187" spans="1:26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8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26</v>
      </c>
      <c r="M187" s="29" t="s">
        <v>32</v>
      </c>
      <c r="N187" s="29"/>
      <c r="O187" s="29"/>
      <c r="P187" s="29"/>
      <c r="Q187" s="26" t="s">
        <v>34</v>
      </c>
      <c r="R187" s="30" t="s">
        <v>34</v>
      </c>
      <c r="S187" s="112" t="s">
        <v>37</v>
      </c>
      <c r="T187" s="114" t="s">
        <v>38</v>
      </c>
      <c r="U187" s="31" t="s">
        <v>6</v>
      </c>
      <c r="V187" s="29" t="s">
        <v>9</v>
      </c>
      <c r="W187" s="26" t="s">
        <v>10</v>
      </c>
      <c r="X187" s="14" t="s">
        <v>11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35</v>
      </c>
      <c r="R188" s="38" t="s">
        <v>36</v>
      </c>
      <c r="S188" s="113"/>
      <c r="T188" s="115"/>
      <c r="U188" s="32"/>
      <c r="V188" s="33"/>
      <c r="W188" s="34"/>
      <c r="X188" s="39" t="s">
        <v>39</v>
      </c>
      <c r="Y188" s="40" t="s">
        <v>40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4" t="s">
        <v>43</v>
      </c>
      <c r="C190" s="44"/>
      <c r="D190" s="41" t="s">
        <v>43</v>
      </c>
      <c r="E190" s="41"/>
      <c r="F190" s="51" t="s">
        <v>90</v>
      </c>
      <c r="G190" s="102"/>
      <c r="H190" s="41"/>
      <c r="I190" s="45"/>
      <c r="J190" s="49" t="s">
        <v>118</v>
      </c>
      <c r="K190" s="50"/>
      <c r="L190" s="43" t="s">
        <v>99</v>
      </c>
      <c r="M190" s="71"/>
      <c r="N190" s="72">
        <v>2488</v>
      </c>
      <c r="O190" s="73">
        <v>2488</v>
      </c>
      <c r="P190" s="71">
        <v>17291</v>
      </c>
      <c r="Q190" s="79">
        <f>IF(N190=0,,(P190/N190)*100)</f>
        <v>694.975884244373</v>
      </c>
      <c r="R190" s="80">
        <f>IF(O190=0,,(P190/O190)*100)</f>
        <v>694.975884244373</v>
      </c>
      <c r="S190" s="79">
        <f>IF(M190=0,,(N190/M190)*100)</f>
        <v>0</v>
      </c>
      <c r="T190" s="81">
        <f>IF(M190=0,,(P190/M190)*100)</f>
        <v>0</v>
      </c>
      <c r="U190" s="82"/>
      <c r="V190" s="83"/>
      <c r="W190" s="84"/>
      <c r="X190" s="82"/>
      <c r="Y190" s="83"/>
      <c r="Z190" s="1"/>
    </row>
    <row r="191" spans="1:26" ht="23.25">
      <c r="A191" s="1"/>
      <c r="B191" s="41"/>
      <c r="C191" s="41"/>
      <c r="D191" s="41"/>
      <c r="E191" s="41"/>
      <c r="F191" s="51"/>
      <c r="G191" s="102"/>
      <c r="H191" s="41"/>
      <c r="I191" s="45"/>
      <c r="J191" s="49" t="s">
        <v>119</v>
      </c>
      <c r="K191" s="50"/>
      <c r="L191" s="43" t="s">
        <v>101</v>
      </c>
      <c r="M191" s="71"/>
      <c r="N191" s="72">
        <v>434</v>
      </c>
      <c r="O191" s="73">
        <v>434</v>
      </c>
      <c r="P191" s="71">
        <v>3153</v>
      </c>
      <c r="Q191" s="79">
        <f>IF(N191=0,,(P191/N191)*100)</f>
        <v>726.4976958525345</v>
      </c>
      <c r="R191" s="80">
        <f>IF(O191=0,,(P191/O191)*100)</f>
        <v>726.4976958525345</v>
      </c>
      <c r="S191" s="79">
        <f>IF(M191=0,,(N191/M191)*100)</f>
        <v>0</v>
      </c>
      <c r="T191" s="81">
        <f>IF(M191=0,,(P191/M191)*100)</f>
        <v>0</v>
      </c>
      <c r="U191" s="82"/>
      <c r="V191" s="83"/>
      <c r="W191" s="84"/>
      <c r="X191" s="82"/>
      <c r="Y191" s="83"/>
      <c r="Z191" s="1"/>
    </row>
    <row r="192" spans="1:26" ht="23.25">
      <c r="A192" s="1"/>
      <c r="B192" s="44"/>
      <c r="C192" s="44"/>
      <c r="D192" s="41"/>
      <c r="E192" s="41"/>
      <c r="F192" s="51"/>
      <c r="G192" s="102"/>
      <c r="H192" s="41"/>
      <c r="I192" s="45"/>
      <c r="J192" s="49"/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3"/>
      <c r="W192" s="84"/>
      <c r="X192" s="82"/>
      <c r="Y192" s="83"/>
      <c r="Z192" s="1"/>
    </row>
    <row r="193" spans="1:26" ht="23.25">
      <c r="A193" s="1"/>
      <c r="B193" s="44"/>
      <c r="C193" s="44"/>
      <c r="D193" s="41"/>
      <c r="E193" s="41"/>
      <c r="F193" s="51"/>
      <c r="G193" s="102"/>
      <c r="H193" s="41" t="s">
        <v>122</v>
      </c>
      <c r="I193" s="45"/>
      <c r="J193" s="49" t="s">
        <v>418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U194+U195</f>
        <v>6499.2</v>
      </c>
      <c r="V193" s="83">
        <f>V194+V195</f>
        <v>5652.2</v>
      </c>
      <c r="W193" s="84">
        <f>W194+W195</f>
        <v>5347.8</v>
      </c>
      <c r="X193" s="82">
        <f>IF(U193=0,,W193/U193)*100</f>
        <v>82.28397341211226</v>
      </c>
      <c r="Y193" s="83">
        <f>IF(V193=0,,W193/V193)*100</f>
        <v>94.61448639467818</v>
      </c>
      <c r="Z193" s="1"/>
    </row>
    <row r="194" spans="1:26" ht="23.25">
      <c r="A194" s="1"/>
      <c r="B194" s="44"/>
      <c r="C194" s="44"/>
      <c r="D194" s="41"/>
      <c r="E194" s="41"/>
      <c r="F194" s="51"/>
      <c r="G194" s="102"/>
      <c r="H194" s="41"/>
      <c r="I194" s="45"/>
      <c r="J194" s="49" t="s">
        <v>44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v>6499.2</v>
      </c>
      <c r="V194" s="83">
        <v>5652.2</v>
      </c>
      <c r="W194" s="84">
        <v>5347.8</v>
      </c>
      <c r="X194" s="82">
        <f>IF(U194=0,,W194/U194)*100</f>
        <v>82.28397341211226</v>
      </c>
      <c r="Y194" s="83">
        <f>IF(V194=0,,W194/V194)*100</f>
        <v>94.61448639467818</v>
      </c>
      <c r="Z194" s="1"/>
    </row>
    <row r="195" spans="1:26" ht="23.25">
      <c r="A195" s="1"/>
      <c r="B195" s="44"/>
      <c r="C195" s="44"/>
      <c r="D195" s="41"/>
      <c r="E195" s="41"/>
      <c r="F195" s="51"/>
      <c r="G195" s="102"/>
      <c r="H195" s="41"/>
      <c r="I195" s="45"/>
      <c r="J195" s="49" t="s">
        <v>45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3"/>
      <c r="W195" s="84"/>
      <c r="X195" s="82">
        <f>IF(U195=0,,W195/U195)*100</f>
        <v>0</v>
      </c>
      <c r="Y195" s="83">
        <f>IF(V195=0,,W195/V195)*100</f>
        <v>0</v>
      </c>
      <c r="Z195" s="1"/>
    </row>
    <row r="196" spans="1:26" ht="23.25">
      <c r="A196" s="1"/>
      <c r="B196" s="44"/>
      <c r="C196" s="44"/>
      <c r="D196" s="41"/>
      <c r="E196" s="41"/>
      <c r="F196" s="51"/>
      <c r="G196" s="102"/>
      <c r="H196" s="41"/>
      <c r="I196" s="45"/>
      <c r="J196" s="49" t="s">
        <v>105</v>
      </c>
      <c r="K196" s="50"/>
      <c r="L196" s="43" t="s">
        <v>94</v>
      </c>
      <c r="M196" s="71"/>
      <c r="N196" s="72">
        <v>165</v>
      </c>
      <c r="O196" s="73">
        <v>165</v>
      </c>
      <c r="P196" s="71">
        <v>427</v>
      </c>
      <c r="Q196" s="79">
        <f>IF(N196=0,,(P196/N196)*100)</f>
        <v>258.7878787878788</v>
      </c>
      <c r="R196" s="80">
        <f>IF(O196=0,,(P196/O196)*100)</f>
        <v>258.7878787878788</v>
      </c>
      <c r="S196" s="79">
        <f>IF(M196=0,,(N196/M196)*100)</f>
        <v>0</v>
      </c>
      <c r="T196" s="81">
        <f>IF(M196=0,,(P196/M196)*100)</f>
        <v>0</v>
      </c>
      <c r="U196" s="82"/>
      <c r="V196" s="83"/>
      <c r="W196" s="84"/>
      <c r="X196" s="82"/>
      <c r="Y196" s="83"/>
      <c r="Z196" s="1"/>
    </row>
    <row r="197" spans="1:26" ht="23.25">
      <c r="A197" s="1"/>
      <c r="B197" s="44"/>
      <c r="C197" s="44"/>
      <c r="D197" s="41"/>
      <c r="E197" s="41"/>
      <c r="F197" s="51"/>
      <c r="G197" s="102"/>
      <c r="H197" s="41"/>
      <c r="I197" s="45"/>
      <c r="J197" s="49" t="s">
        <v>117</v>
      </c>
      <c r="K197" s="50"/>
      <c r="L197" s="43" t="s">
        <v>85</v>
      </c>
      <c r="M197" s="71"/>
      <c r="N197" s="72">
        <v>120</v>
      </c>
      <c r="O197" s="73">
        <v>120</v>
      </c>
      <c r="P197" s="71">
        <v>253</v>
      </c>
      <c r="Q197" s="79">
        <f>IF(N197=0,,(P197/N197)*100)</f>
        <v>210.83333333333334</v>
      </c>
      <c r="R197" s="80">
        <f>IF(O197=0,,(P197/O197)*100)</f>
        <v>210.83333333333334</v>
      </c>
      <c r="S197" s="79">
        <f>IF(M197=0,,(N197/M197)*100)</f>
        <v>0</v>
      </c>
      <c r="T197" s="81">
        <f>IF(M197=0,,(P197/M197)*100)</f>
        <v>0</v>
      </c>
      <c r="U197" s="82"/>
      <c r="V197" s="83"/>
      <c r="W197" s="84"/>
      <c r="X197" s="82"/>
      <c r="Y197" s="83"/>
      <c r="Z197" s="1"/>
    </row>
    <row r="198" spans="1:26" ht="23.25">
      <c r="A198" s="1"/>
      <c r="B198" s="44"/>
      <c r="C198" s="44"/>
      <c r="D198" s="41"/>
      <c r="E198" s="41"/>
      <c r="F198" s="51"/>
      <c r="G198" s="102"/>
      <c r="H198" s="41"/>
      <c r="I198" s="45"/>
      <c r="J198" s="49" t="s">
        <v>118</v>
      </c>
      <c r="K198" s="50"/>
      <c r="L198" s="43" t="s">
        <v>99</v>
      </c>
      <c r="M198" s="71"/>
      <c r="N198" s="72">
        <v>288</v>
      </c>
      <c r="O198" s="73">
        <v>288</v>
      </c>
      <c r="P198" s="71">
        <v>653</v>
      </c>
      <c r="Q198" s="79">
        <f>IF(N198=0,,(P198/N198)*100)</f>
        <v>226.73611111111111</v>
      </c>
      <c r="R198" s="80">
        <f>IF(O198=0,,(P198/O198)*100)</f>
        <v>226.73611111111111</v>
      </c>
      <c r="S198" s="79">
        <f>IF(M198=0,,(N198/M198)*100)</f>
        <v>0</v>
      </c>
      <c r="T198" s="81">
        <f>IF(M198=0,,(P198/M198)*100)</f>
        <v>0</v>
      </c>
      <c r="U198" s="82"/>
      <c r="V198" s="83"/>
      <c r="W198" s="84"/>
      <c r="X198" s="82"/>
      <c r="Y198" s="83"/>
      <c r="Z198" s="1"/>
    </row>
    <row r="199" spans="1:26" ht="23.25">
      <c r="A199" s="1"/>
      <c r="B199" s="44"/>
      <c r="C199" s="44"/>
      <c r="D199" s="41"/>
      <c r="E199" s="41"/>
      <c r="F199" s="51"/>
      <c r="G199" s="102"/>
      <c r="H199" s="41"/>
      <c r="I199" s="45"/>
      <c r="J199" s="49" t="s">
        <v>119</v>
      </c>
      <c r="K199" s="50"/>
      <c r="L199" s="43" t="s">
        <v>101</v>
      </c>
      <c r="M199" s="71"/>
      <c r="N199" s="72">
        <v>98</v>
      </c>
      <c r="O199" s="73">
        <v>98</v>
      </c>
      <c r="P199" s="71">
        <v>1423</v>
      </c>
      <c r="Q199" s="79">
        <f>IF(N199=0,,(P199/N199)*100)</f>
        <v>1452.0408163265306</v>
      </c>
      <c r="R199" s="80">
        <f>IF(O199=0,,(P199/O199)*100)</f>
        <v>1452.0408163265306</v>
      </c>
      <c r="S199" s="79">
        <f>IF(M199=0,,(N199/M199)*100)</f>
        <v>0</v>
      </c>
      <c r="T199" s="81">
        <f>IF(M199=0,,(P199/M199)*100)</f>
        <v>0</v>
      </c>
      <c r="U199" s="82"/>
      <c r="V199" s="83"/>
      <c r="W199" s="84"/>
      <c r="X199" s="82"/>
      <c r="Y199" s="83"/>
      <c r="Z199" s="1"/>
    </row>
    <row r="200" spans="1:26" ht="23.25">
      <c r="A200" s="1"/>
      <c r="B200" s="44"/>
      <c r="C200" s="44"/>
      <c r="D200" s="41"/>
      <c r="E200" s="41"/>
      <c r="F200" s="51"/>
      <c r="G200" s="102"/>
      <c r="H200" s="41"/>
      <c r="I200" s="45"/>
      <c r="J200" s="49"/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/>
      <c r="V200" s="83"/>
      <c r="W200" s="84"/>
      <c r="X200" s="82"/>
      <c r="Y200" s="83"/>
      <c r="Z200" s="1"/>
    </row>
    <row r="201" spans="1:26" ht="23.25">
      <c r="A201" s="1"/>
      <c r="B201" s="44"/>
      <c r="C201" s="44"/>
      <c r="D201" s="41"/>
      <c r="E201" s="41"/>
      <c r="F201" s="51"/>
      <c r="G201" s="102"/>
      <c r="H201" s="41" t="s">
        <v>124</v>
      </c>
      <c r="I201" s="45"/>
      <c r="J201" s="49" t="s">
        <v>419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>
        <f>U202+U203</f>
        <v>4343.9</v>
      </c>
      <c r="V201" s="83">
        <f>V202+V203</f>
        <v>4464.7</v>
      </c>
      <c r="W201" s="84">
        <f>W202+W203</f>
        <v>4414.1</v>
      </c>
      <c r="X201" s="82">
        <f>IF(U201=0,,W201/U201)*100</f>
        <v>101.61605930154931</v>
      </c>
      <c r="Y201" s="83">
        <f>IF(V201=0,,W201/V201)*100</f>
        <v>98.86666517347192</v>
      </c>
      <c r="Z201" s="1"/>
    </row>
    <row r="202" spans="1:26" ht="23.25">
      <c r="A202" s="1"/>
      <c r="B202" s="44"/>
      <c r="C202" s="44"/>
      <c r="D202" s="41"/>
      <c r="E202" s="41"/>
      <c r="F202" s="51"/>
      <c r="G202" s="102"/>
      <c r="H202" s="41"/>
      <c r="I202" s="45"/>
      <c r="J202" s="49" t="s">
        <v>44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>
        <v>4343.9</v>
      </c>
      <c r="V202" s="83">
        <v>4464.7</v>
      </c>
      <c r="W202" s="84">
        <v>4414.1</v>
      </c>
      <c r="X202" s="82">
        <f>IF(U202=0,,W202/U202)*100</f>
        <v>101.61605930154931</v>
      </c>
      <c r="Y202" s="83">
        <f>IF(V202=0,,W202/V202)*100</f>
        <v>98.86666517347192</v>
      </c>
      <c r="Z202" s="1"/>
    </row>
    <row r="203" spans="1:26" ht="23.25">
      <c r="A203" s="1"/>
      <c r="B203" s="44"/>
      <c r="C203" s="44"/>
      <c r="D203" s="41"/>
      <c r="E203" s="41"/>
      <c r="F203" s="51"/>
      <c r="G203" s="102"/>
      <c r="H203" s="41"/>
      <c r="I203" s="45"/>
      <c r="J203" s="49" t="s">
        <v>45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/>
      <c r="V203" s="83"/>
      <c r="W203" s="84"/>
      <c r="X203" s="82">
        <f>IF(U203=0,,W203/U203)*100</f>
        <v>0</v>
      </c>
      <c r="Y203" s="83">
        <f>IF(V203=0,,W203/V203)*100</f>
        <v>0</v>
      </c>
      <c r="Z203" s="1"/>
    </row>
    <row r="204" spans="1:26" ht="23.25">
      <c r="A204" s="1"/>
      <c r="B204" s="44"/>
      <c r="C204" s="44"/>
      <c r="D204" s="41"/>
      <c r="E204" s="41"/>
      <c r="F204" s="51"/>
      <c r="G204" s="102"/>
      <c r="H204" s="41"/>
      <c r="I204" s="45"/>
      <c r="J204" s="49" t="s">
        <v>105</v>
      </c>
      <c r="K204" s="50"/>
      <c r="L204" s="43" t="s">
        <v>94</v>
      </c>
      <c r="M204" s="71"/>
      <c r="N204" s="72">
        <v>580</v>
      </c>
      <c r="O204" s="73">
        <v>580</v>
      </c>
      <c r="P204" s="71">
        <v>691</v>
      </c>
      <c r="Q204" s="79">
        <f>IF(N204=0,,(P204/N204)*100)</f>
        <v>119.13793103448276</v>
      </c>
      <c r="R204" s="80">
        <f>IF(O204=0,,(P204/O204)*100)</f>
        <v>119.13793103448276</v>
      </c>
      <c r="S204" s="79">
        <f>IF(M204=0,,(N204/M204)*100)</f>
        <v>0</v>
      </c>
      <c r="T204" s="81">
        <f>IF(M204=0,,(P204/M204)*100)</f>
        <v>0</v>
      </c>
      <c r="U204" s="82"/>
      <c r="V204" s="83"/>
      <c r="W204" s="84"/>
      <c r="X204" s="82"/>
      <c r="Y204" s="83"/>
      <c r="Z204" s="1"/>
    </row>
    <row r="205" spans="1:26" ht="23.25">
      <c r="A205" s="1"/>
      <c r="B205" s="44"/>
      <c r="C205" s="44"/>
      <c r="D205" s="41"/>
      <c r="E205" s="41"/>
      <c r="F205" s="51"/>
      <c r="G205" s="102"/>
      <c r="H205" s="41"/>
      <c r="I205" s="45"/>
      <c r="J205" s="49" t="s">
        <v>117</v>
      </c>
      <c r="K205" s="50"/>
      <c r="L205" s="43" t="s">
        <v>85</v>
      </c>
      <c r="M205" s="71"/>
      <c r="N205" s="72">
        <v>599</v>
      </c>
      <c r="O205" s="73">
        <v>599</v>
      </c>
      <c r="P205" s="71">
        <v>215</v>
      </c>
      <c r="Q205" s="79">
        <f>IF(N205=0,,(P205/N205)*100)</f>
        <v>35.89315525876461</v>
      </c>
      <c r="R205" s="80">
        <f>IF(O205=0,,(P205/O205)*100)</f>
        <v>35.89315525876461</v>
      </c>
      <c r="S205" s="79">
        <f>IF(M205=0,,(N205/M205)*100)</f>
        <v>0</v>
      </c>
      <c r="T205" s="81">
        <f>IF(M205=0,,(P205/M205)*100)</f>
        <v>0</v>
      </c>
      <c r="U205" s="82"/>
      <c r="V205" s="83"/>
      <c r="W205" s="84"/>
      <c r="X205" s="82"/>
      <c r="Y205" s="83"/>
      <c r="Z205" s="1"/>
    </row>
    <row r="206" spans="1:26" ht="23.25">
      <c r="A206" s="1"/>
      <c r="B206" s="44"/>
      <c r="C206" s="44"/>
      <c r="D206" s="41"/>
      <c r="E206" s="41"/>
      <c r="F206" s="51"/>
      <c r="G206" s="102"/>
      <c r="H206" s="41"/>
      <c r="I206" s="45"/>
      <c r="J206" s="49" t="s">
        <v>118</v>
      </c>
      <c r="K206" s="50"/>
      <c r="L206" s="43" t="s">
        <v>99</v>
      </c>
      <c r="M206" s="71"/>
      <c r="N206" s="72">
        <v>480</v>
      </c>
      <c r="O206" s="73">
        <v>480</v>
      </c>
      <c r="P206" s="71">
        <v>700</v>
      </c>
      <c r="Q206" s="79">
        <f>IF(N206=0,,(P206/N206)*100)</f>
        <v>145.83333333333331</v>
      </c>
      <c r="R206" s="80">
        <f>IF(O206=0,,(P206/O206)*100)</f>
        <v>145.83333333333331</v>
      </c>
      <c r="S206" s="79">
        <f>IF(M206=0,,(N206/M206)*100)</f>
        <v>0</v>
      </c>
      <c r="T206" s="81">
        <f>IF(M206=0,,(P206/M206)*100)</f>
        <v>0</v>
      </c>
      <c r="U206" s="82"/>
      <c r="V206" s="83"/>
      <c r="W206" s="84"/>
      <c r="X206" s="82"/>
      <c r="Y206" s="83"/>
      <c r="Z206" s="1"/>
    </row>
    <row r="207" spans="1:26" ht="23.25">
      <c r="A207" s="1"/>
      <c r="B207" s="44"/>
      <c r="C207" s="44"/>
      <c r="D207" s="41"/>
      <c r="E207" s="41"/>
      <c r="F207" s="51"/>
      <c r="G207" s="102"/>
      <c r="H207" s="41"/>
      <c r="I207" s="45"/>
      <c r="J207" s="49" t="s">
        <v>119</v>
      </c>
      <c r="K207" s="50"/>
      <c r="L207" s="43" t="s">
        <v>101</v>
      </c>
      <c r="M207" s="71"/>
      <c r="N207" s="72">
        <v>717</v>
      </c>
      <c r="O207" s="73">
        <v>717</v>
      </c>
      <c r="P207" s="71">
        <v>413</v>
      </c>
      <c r="Q207" s="79">
        <f>IF(N207=0,,(P207/N207)*100)</f>
        <v>57.601115760111576</v>
      </c>
      <c r="R207" s="80">
        <f>IF(O207=0,,(P207/O207)*100)</f>
        <v>57.601115760111576</v>
      </c>
      <c r="S207" s="79">
        <f>IF(M207=0,,(N207/M207)*100)</f>
        <v>0</v>
      </c>
      <c r="T207" s="81">
        <f>IF(M207=0,,(P207/M207)*100)</f>
        <v>0</v>
      </c>
      <c r="U207" s="82"/>
      <c r="V207" s="83"/>
      <c r="W207" s="84"/>
      <c r="X207" s="82"/>
      <c r="Y207" s="83"/>
      <c r="Z207" s="1"/>
    </row>
    <row r="208" spans="1:26" ht="23.25">
      <c r="A208" s="1"/>
      <c r="B208" s="44"/>
      <c r="C208" s="44"/>
      <c r="D208" s="41"/>
      <c r="E208" s="41"/>
      <c r="F208" s="51"/>
      <c r="G208" s="102"/>
      <c r="H208" s="41"/>
      <c r="I208" s="45"/>
      <c r="J208" s="49"/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/>
      <c r="V208" s="83"/>
      <c r="W208" s="84"/>
      <c r="X208" s="82"/>
      <c r="Y208" s="83"/>
      <c r="Z208" s="1"/>
    </row>
    <row r="209" spans="1:26" ht="23.25">
      <c r="A209" s="1"/>
      <c r="B209" s="44"/>
      <c r="C209" s="44"/>
      <c r="D209" s="41"/>
      <c r="E209" s="41"/>
      <c r="F209" s="51"/>
      <c r="G209" s="102"/>
      <c r="H209" s="41" t="s">
        <v>126</v>
      </c>
      <c r="I209" s="45"/>
      <c r="J209" s="49" t="s">
        <v>420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>
        <f>U210+U211</f>
        <v>10265.7</v>
      </c>
      <c r="V209" s="83">
        <f>V210+V211</f>
        <v>9166.9</v>
      </c>
      <c r="W209" s="84">
        <f>W210+W211</f>
        <v>8895.3</v>
      </c>
      <c r="X209" s="82">
        <f>IF(U209=0,,W209/U209)*100</f>
        <v>86.6506911365031</v>
      </c>
      <c r="Y209" s="83">
        <f>IF(V209=0,,W209/V209)*100</f>
        <v>97.03716632667532</v>
      </c>
      <c r="Z209" s="1"/>
    </row>
    <row r="210" spans="1:26" ht="23.25">
      <c r="A210" s="1"/>
      <c r="B210" s="44"/>
      <c r="C210" s="44"/>
      <c r="D210" s="41"/>
      <c r="E210" s="41"/>
      <c r="F210" s="51"/>
      <c r="G210" s="102"/>
      <c r="H210" s="41"/>
      <c r="I210" s="45"/>
      <c r="J210" s="49" t="s">
        <v>44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>
        <v>10265.7</v>
      </c>
      <c r="V210" s="83">
        <v>9166.9</v>
      </c>
      <c r="W210" s="84">
        <v>8895.3</v>
      </c>
      <c r="X210" s="82">
        <f>IF(U210=0,,W210/U210)*100</f>
        <v>86.6506911365031</v>
      </c>
      <c r="Y210" s="83">
        <f>IF(V210=0,,W210/V210)*100</f>
        <v>97.03716632667532</v>
      </c>
      <c r="Z210" s="1"/>
    </row>
    <row r="211" spans="1:26" ht="23.25">
      <c r="A211" s="1"/>
      <c r="B211" s="44"/>
      <c r="C211" s="44"/>
      <c r="D211" s="41"/>
      <c r="E211" s="41"/>
      <c r="F211" s="51"/>
      <c r="G211" s="102"/>
      <c r="H211" s="41"/>
      <c r="I211" s="45"/>
      <c r="J211" s="49" t="s">
        <v>45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/>
      <c r="V211" s="83"/>
      <c r="W211" s="84"/>
      <c r="X211" s="82">
        <f>IF(U211=0,,W211/U211)*100</f>
        <v>0</v>
      </c>
      <c r="Y211" s="83">
        <f>IF(V211=0,,W211/V211)*100</f>
        <v>0</v>
      </c>
      <c r="Z211" s="1"/>
    </row>
    <row r="212" spans="1:26" ht="23.25">
      <c r="A212" s="1"/>
      <c r="B212" s="44"/>
      <c r="C212" s="44"/>
      <c r="D212" s="41"/>
      <c r="E212" s="41"/>
      <c r="F212" s="51"/>
      <c r="G212" s="102"/>
      <c r="H212" s="41"/>
      <c r="I212" s="45"/>
      <c r="J212" s="49" t="s">
        <v>105</v>
      </c>
      <c r="K212" s="50"/>
      <c r="L212" s="43" t="s">
        <v>94</v>
      </c>
      <c r="M212" s="71"/>
      <c r="N212" s="72">
        <v>758</v>
      </c>
      <c r="O212" s="73">
        <v>758</v>
      </c>
      <c r="P212" s="71">
        <v>1015</v>
      </c>
      <c r="Q212" s="79">
        <f>IF(N212=0,,(P212/N212)*100)</f>
        <v>133.90501319261213</v>
      </c>
      <c r="R212" s="80">
        <f>IF(O212=0,,(P212/O212)*100)</f>
        <v>133.90501319261213</v>
      </c>
      <c r="S212" s="79">
        <f>IF(M212=0,,(N212/M212)*100)</f>
        <v>0</v>
      </c>
      <c r="T212" s="81">
        <f>IF(M212=0,,(P212/M212)*100)</f>
        <v>0</v>
      </c>
      <c r="U212" s="82"/>
      <c r="V212" s="83"/>
      <c r="W212" s="84"/>
      <c r="X212" s="82"/>
      <c r="Y212" s="83"/>
      <c r="Z212" s="1"/>
    </row>
    <row r="213" spans="1:26" ht="23.25">
      <c r="A213" s="1"/>
      <c r="B213" s="44"/>
      <c r="C213" s="44"/>
      <c r="D213" s="41"/>
      <c r="E213" s="41"/>
      <c r="F213" s="51"/>
      <c r="G213" s="102"/>
      <c r="H213" s="41"/>
      <c r="I213" s="45"/>
      <c r="J213" s="49" t="s">
        <v>117</v>
      </c>
      <c r="K213" s="50"/>
      <c r="L213" s="43" t="s">
        <v>85</v>
      </c>
      <c r="M213" s="71"/>
      <c r="N213" s="72">
        <v>288</v>
      </c>
      <c r="O213" s="73">
        <v>288</v>
      </c>
      <c r="P213" s="71">
        <v>544</v>
      </c>
      <c r="Q213" s="79">
        <f>IF(N213=0,,(P213/N213)*100)</f>
        <v>188.88888888888889</v>
      </c>
      <c r="R213" s="80">
        <f>IF(O213=0,,(P213/O213)*100)</f>
        <v>188.88888888888889</v>
      </c>
      <c r="S213" s="79">
        <f>IF(M213=0,,(N213/M213)*100)</f>
        <v>0</v>
      </c>
      <c r="T213" s="81">
        <f>IF(M213=0,,(P213/M213)*100)</f>
        <v>0</v>
      </c>
      <c r="U213" s="82"/>
      <c r="V213" s="83"/>
      <c r="W213" s="84"/>
      <c r="X213" s="82"/>
      <c r="Y213" s="83"/>
      <c r="Z213" s="1"/>
    </row>
    <row r="214" spans="1:26" ht="23.25">
      <c r="A214" s="1"/>
      <c r="B214" s="44"/>
      <c r="C214" s="44"/>
      <c r="D214" s="41"/>
      <c r="E214" s="41"/>
      <c r="F214" s="51"/>
      <c r="G214" s="102"/>
      <c r="H214" s="41"/>
      <c r="I214" s="45"/>
      <c r="J214" s="49" t="s">
        <v>118</v>
      </c>
      <c r="K214" s="50"/>
      <c r="L214" s="43" t="s">
        <v>99</v>
      </c>
      <c r="M214" s="71"/>
      <c r="N214" s="72">
        <v>1260</v>
      </c>
      <c r="O214" s="73">
        <v>1260</v>
      </c>
      <c r="P214" s="71">
        <v>3144</v>
      </c>
      <c r="Q214" s="79">
        <f>IF(N214=0,,(P214/N214)*100)</f>
        <v>249.52380952380952</v>
      </c>
      <c r="R214" s="80">
        <f>IF(O214=0,,(P214/O214)*100)</f>
        <v>249.52380952380952</v>
      </c>
      <c r="S214" s="79">
        <f>IF(M214=0,,(N214/M214)*100)</f>
        <v>0</v>
      </c>
      <c r="T214" s="81">
        <f>IF(M214=0,,(P214/M214)*100)</f>
        <v>0</v>
      </c>
      <c r="U214" s="82"/>
      <c r="V214" s="83"/>
      <c r="W214" s="84"/>
      <c r="X214" s="82"/>
      <c r="Y214" s="83"/>
      <c r="Z214" s="1"/>
    </row>
    <row r="215" spans="1:26" ht="23.25">
      <c r="A215" s="1"/>
      <c r="B215" s="44"/>
      <c r="C215" s="44"/>
      <c r="D215" s="41"/>
      <c r="E215" s="41"/>
      <c r="F215" s="51"/>
      <c r="G215" s="102"/>
      <c r="H215" s="41"/>
      <c r="I215" s="45"/>
      <c r="J215" s="49" t="s">
        <v>119</v>
      </c>
      <c r="K215" s="50"/>
      <c r="L215" s="43" t="s">
        <v>101</v>
      </c>
      <c r="M215" s="71"/>
      <c r="N215" s="72">
        <v>1478</v>
      </c>
      <c r="O215" s="73">
        <v>1478</v>
      </c>
      <c r="P215" s="71">
        <v>378</v>
      </c>
      <c r="Q215" s="79">
        <f>IF(N215=0,,(P215/N215)*100)</f>
        <v>25.57510148849797</v>
      </c>
      <c r="R215" s="80">
        <f>IF(O215=0,,(P215/O215)*100)</f>
        <v>25.57510148849797</v>
      </c>
      <c r="S215" s="79">
        <f>IF(M215=0,,(N215/M215)*100)</f>
        <v>0</v>
      </c>
      <c r="T215" s="81">
        <f>IF(M215=0,,(P215/M215)*100)</f>
        <v>0</v>
      </c>
      <c r="U215" s="82"/>
      <c r="V215" s="83"/>
      <c r="W215" s="84"/>
      <c r="X215" s="82"/>
      <c r="Y215" s="83"/>
      <c r="Z215" s="1"/>
    </row>
    <row r="216" spans="1:26" ht="23.25">
      <c r="A216" s="1"/>
      <c r="B216" s="44"/>
      <c r="C216" s="44"/>
      <c r="D216" s="41"/>
      <c r="E216" s="41"/>
      <c r="F216" s="51"/>
      <c r="G216" s="102"/>
      <c r="H216" s="41"/>
      <c r="I216" s="45"/>
      <c r="J216" s="49"/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/>
      <c r="V216" s="83"/>
      <c r="W216" s="84"/>
      <c r="X216" s="82"/>
      <c r="Y216" s="83"/>
      <c r="Z216" s="1"/>
    </row>
    <row r="217" spans="1:26" ht="23.25">
      <c r="A217" s="1"/>
      <c r="B217" s="44"/>
      <c r="C217" s="44"/>
      <c r="D217" s="41"/>
      <c r="E217" s="41"/>
      <c r="F217" s="51"/>
      <c r="G217" s="102"/>
      <c r="H217" s="41" t="s">
        <v>128</v>
      </c>
      <c r="I217" s="45"/>
      <c r="J217" s="49" t="s">
        <v>421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>
        <f>U218+U219</f>
        <v>4554</v>
      </c>
      <c r="V217" s="83">
        <f>V218+V219</f>
        <v>4214.8</v>
      </c>
      <c r="W217" s="84">
        <f>W218+W219</f>
        <v>4202.8</v>
      </c>
      <c r="X217" s="82">
        <f>IF(U217=0,,W217/U217)*100</f>
        <v>92.2880983750549</v>
      </c>
      <c r="Y217" s="83">
        <f>IF(V217=0,,W217/V217)*100</f>
        <v>99.71528898168359</v>
      </c>
      <c r="Z217" s="1"/>
    </row>
    <row r="218" spans="1:26" ht="23.25">
      <c r="A218" s="1"/>
      <c r="B218" s="44"/>
      <c r="C218" s="44"/>
      <c r="D218" s="41"/>
      <c r="E218" s="41"/>
      <c r="F218" s="51"/>
      <c r="G218" s="102"/>
      <c r="H218" s="41"/>
      <c r="I218" s="45"/>
      <c r="J218" s="49" t="s">
        <v>44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>
        <v>4554</v>
      </c>
      <c r="V218" s="83">
        <v>4214.8</v>
      </c>
      <c r="W218" s="84">
        <v>4202.8</v>
      </c>
      <c r="X218" s="82">
        <f>IF(U218=0,,W218/U218)*100</f>
        <v>92.2880983750549</v>
      </c>
      <c r="Y218" s="83">
        <f>IF(V218=0,,W218/V218)*100</f>
        <v>99.71528898168359</v>
      </c>
      <c r="Z218" s="1"/>
    </row>
    <row r="219" spans="1:26" ht="23.25">
      <c r="A219" s="1"/>
      <c r="B219" s="44"/>
      <c r="C219" s="44"/>
      <c r="D219" s="41"/>
      <c r="E219" s="41"/>
      <c r="F219" s="51"/>
      <c r="G219" s="102"/>
      <c r="H219" s="41"/>
      <c r="I219" s="45"/>
      <c r="J219" s="49" t="s">
        <v>45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/>
      <c r="V219" s="83"/>
      <c r="W219" s="84"/>
      <c r="X219" s="82">
        <f>IF(U219=0,,W219/U219)*100</f>
        <v>0</v>
      </c>
      <c r="Y219" s="83">
        <f>IF(V219=0,,W219/V219)*100</f>
        <v>0</v>
      </c>
      <c r="Z219" s="1"/>
    </row>
    <row r="220" spans="1:26" ht="23.25">
      <c r="A220" s="1"/>
      <c r="B220" s="44"/>
      <c r="C220" s="44"/>
      <c r="D220" s="41"/>
      <c r="E220" s="41"/>
      <c r="F220" s="51"/>
      <c r="G220" s="102"/>
      <c r="H220" s="41"/>
      <c r="I220" s="45"/>
      <c r="J220" s="49" t="s">
        <v>105</v>
      </c>
      <c r="K220" s="50"/>
      <c r="L220" s="43" t="s">
        <v>94</v>
      </c>
      <c r="M220" s="71"/>
      <c r="N220" s="72">
        <v>518</v>
      </c>
      <c r="O220" s="73">
        <v>518</v>
      </c>
      <c r="P220" s="71">
        <v>752</v>
      </c>
      <c r="Q220" s="79">
        <f>IF(N220=0,,(P220/N220)*100)</f>
        <v>145.17374517374517</v>
      </c>
      <c r="R220" s="80">
        <f>IF(O220=0,,(P220/O220)*100)</f>
        <v>145.17374517374517</v>
      </c>
      <c r="S220" s="79">
        <f>IF(M220=0,,(N220/M220)*100)</f>
        <v>0</v>
      </c>
      <c r="T220" s="81">
        <f>IF(M220=0,,(P220/M220)*100)</f>
        <v>0</v>
      </c>
      <c r="U220" s="82"/>
      <c r="V220" s="83"/>
      <c r="W220" s="84"/>
      <c r="X220" s="82"/>
      <c r="Y220" s="83"/>
      <c r="Z220" s="1"/>
    </row>
    <row r="221" spans="1:26" ht="23.25">
      <c r="A221" s="1"/>
      <c r="B221" s="44"/>
      <c r="C221" s="44"/>
      <c r="D221" s="41"/>
      <c r="E221" s="41"/>
      <c r="F221" s="51"/>
      <c r="G221" s="102"/>
      <c r="H221" s="41"/>
      <c r="I221" s="45"/>
      <c r="J221" s="49" t="s">
        <v>117</v>
      </c>
      <c r="K221" s="50"/>
      <c r="L221" s="43" t="s">
        <v>85</v>
      </c>
      <c r="M221" s="71"/>
      <c r="N221" s="72">
        <v>218</v>
      </c>
      <c r="O221" s="73">
        <v>218</v>
      </c>
      <c r="P221" s="71">
        <v>279</v>
      </c>
      <c r="Q221" s="79">
        <f>IF(N221=0,,(P221/N221)*100)</f>
        <v>127.98165137614679</v>
      </c>
      <c r="R221" s="80">
        <f>IF(O221=0,,(P221/O221)*100)</f>
        <v>127.98165137614679</v>
      </c>
      <c r="S221" s="79">
        <f>IF(M221=0,,(N221/M221)*100)</f>
        <v>0</v>
      </c>
      <c r="T221" s="81">
        <f>IF(M221=0,,(P221/M221)*100)</f>
        <v>0</v>
      </c>
      <c r="U221" s="82"/>
      <c r="V221" s="83"/>
      <c r="W221" s="84"/>
      <c r="X221" s="82"/>
      <c r="Y221" s="83"/>
      <c r="Z221" s="1"/>
    </row>
    <row r="222" spans="1:26" ht="23.25">
      <c r="A222" s="1"/>
      <c r="B222" s="44"/>
      <c r="C222" s="44"/>
      <c r="D222" s="41"/>
      <c r="E222" s="41"/>
      <c r="F222" s="51"/>
      <c r="G222" s="102"/>
      <c r="H222" s="41"/>
      <c r="I222" s="45"/>
      <c r="J222" s="49" t="s">
        <v>118</v>
      </c>
      <c r="K222" s="50"/>
      <c r="L222" s="43" t="s">
        <v>99</v>
      </c>
      <c r="M222" s="71"/>
      <c r="N222" s="72">
        <v>451</v>
      </c>
      <c r="O222" s="73">
        <v>451</v>
      </c>
      <c r="P222" s="71">
        <v>860</v>
      </c>
      <c r="Q222" s="79">
        <f>IF(N222=0,,(P222/N222)*100)</f>
        <v>190.68736141906874</v>
      </c>
      <c r="R222" s="80">
        <f>IF(O222=0,,(P222/O222)*100)</f>
        <v>190.68736141906874</v>
      </c>
      <c r="S222" s="79">
        <f>IF(M222=0,,(N222/M222)*100)</f>
        <v>0</v>
      </c>
      <c r="T222" s="81">
        <f>IF(M222=0,,(P222/M222)*100)</f>
        <v>0</v>
      </c>
      <c r="U222" s="82"/>
      <c r="V222" s="83"/>
      <c r="W222" s="84"/>
      <c r="X222" s="82"/>
      <c r="Y222" s="83"/>
      <c r="Z222" s="1"/>
    </row>
    <row r="223" spans="1:26" ht="23.25">
      <c r="A223" s="1"/>
      <c r="B223" s="44"/>
      <c r="C223" s="44"/>
      <c r="D223" s="41"/>
      <c r="E223" s="41"/>
      <c r="F223" s="51"/>
      <c r="G223" s="102"/>
      <c r="H223" s="41"/>
      <c r="I223" s="45"/>
      <c r="J223" s="49" t="s">
        <v>119</v>
      </c>
      <c r="K223" s="50"/>
      <c r="L223" s="43" t="s">
        <v>101</v>
      </c>
      <c r="M223" s="71"/>
      <c r="N223" s="72">
        <v>255</v>
      </c>
      <c r="O223" s="73">
        <v>255</v>
      </c>
      <c r="P223" s="71">
        <v>818</v>
      </c>
      <c r="Q223" s="79">
        <f>IF(N223=0,,(P223/N223)*100)</f>
        <v>320.7843137254902</v>
      </c>
      <c r="R223" s="80">
        <f>IF(O223=0,,(P223/O223)*100)</f>
        <v>320.7843137254902</v>
      </c>
      <c r="S223" s="79">
        <f>IF(M223=0,,(N223/M223)*100)</f>
        <v>0</v>
      </c>
      <c r="T223" s="81">
        <f>IF(M223=0,,(P223/M223)*100)</f>
        <v>0</v>
      </c>
      <c r="U223" s="82"/>
      <c r="V223" s="83"/>
      <c r="W223" s="84"/>
      <c r="X223" s="82"/>
      <c r="Y223" s="83"/>
      <c r="Z223" s="1"/>
    </row>
    <row r="224" spans="1:26" ht="23.25">
      <c r="A224" s="1"/>
      <c r="B224" s="44"/>
      <c r="C224" s="44"/>
      <c r="D224" s="41"/>
      <c r="E224" s="41"/>
      <c r="F224" s="51"/>
      <c r="G224" s="102"/>
      <c r="H224" s="41"/>
      <c r="I224" s="45"/>
      <c r="J224" s="49"/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/>
      <c r="V224" s="83"/>
      <c r="W224" s="84"/>
      <c r="X224" s="82"/>
      <c r="Y224" s="83"/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401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30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28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33</v>
      </c>
      <c r="O229" s="63"/>
      <c r="P229" s="63"/>
      <c r="Q229" s="63"/>
      <c r="R229" s="64"/>
      <c r="S229" s="8" t="s">
        <v>21</v>
      </c>
      <c r="T229" s="8"/>
      <c r="U229" s="14" t="s">
        <v>2</v>
      </c>
      <c r="V229" s="15"/>
      <c r="W229" s="15"/>
      <c r="X229" s="15"/>
      <c r="Y229" s="16"/>
      <c r="Z229" s="1"/>
    </row>
    <row r="230" spans="1:26" ht="23.25">
      <c r="A230" s="1"/>
      <c r="B230" s="20" t="s">
        <v>29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22</v>
      </c>
      <c r="M230" s="23" t="s">
        <v>31</v>
      </c>
      <c r="N230" s="65"/>
      <c r="O230" s="17"/>
      <c r="P230" s="66"/>
      <c r="Q230" s="23" t="s">
        <v>3</v>
      </c>
      <c r="R230" s="16"/>
      <c r="S230" s="15" t="s">
        <v>23</v>
      </c>
      <c r="T230" s="15"/>
      <c r="U230" s="20" t="s">
        <v>20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24</v>
      </c>
      <c r="M231" s="31" t="s">
        <v>24</v>
      </c>
      <c r="N231" s="29" t="s">
        <v>6</v>
      </c>
      <c r="O231" s="68" t="s">
        <v>7</v>
      </c>
      <c r="P231" s="29" t="s">
        <v>8</v>
      </c>
      <c r="Q231" s="20" t="s">
        <v>41</v>
      </c>
      <c r="R231" s="22"/>
      <c r="S231" s="27" t="s">
        <v>25</v>
      </c>
      <c r="T231" s="15"/>
      <c r="U231" s="24"/>
      <c r="V231" s="25"/>
      <c r="W231" s="1"/>
      <c r="X231" s="14" t="s">
        <v>3</v>
      </c>
      <c r="Y231" s="16"/>
      <c r="Z231" s="1"/>
    </row>
    <row r="232" spans="1:26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8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26</v>
      </c>
      <c r="M232" s="29" t="s">
        <v>32</v>
      </c>
      <c r="N232" s="29"/>
      <c r="O232" s="29"/>
      <c r="P232" s="29"/>
      <c r="Q232" s="26" t="s">
        <v>34</v>
      </c>
      <c r="R232" s="30" t="s">
        <v>34</v>
      </c>
      <c r="S232" s="112" t="s">
        <v>37</v>
      </c>
      <c r="T232" s="114" t="s">
        <v>38</v>
      </c>
      <c r="U232" s="31" t="s">
        <v>6</v>
      </c>
      <c r="V232" s="29" t="s">
        <v>9</v>
      </c>
      <c r="W232" s="26" t="s">
        <v>10</v>
      </c>
      <c r="X232" s="14" t="s">
        <v>11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35</v>
      </c>
      <c r="R233" s="38" t="s">
        <v>36</v>
      </c>
      <c r="S233" s="113"/>
      <c r="T233" s="115"/>
      <c r="U233" s="32"/>
      <c r="V233" s="33"/>
      <c r="W233" s="34"/>
      <c r="X233" s="39" t="s">
        <v>39</v>
      </c>
      <c r="Y233" s="40" t="s">
        <v>40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4" t="s">
        <v>43</v>
      </c>
      <c r="C235" s="44"/>
      <c r="D235" s="41" t="s">
        <v>43</v>
      </c>
      <c r="E235" s="41"/>
      <c r="F235" s="51" t="s">
        <v>90</v>
      </c>
      <c r="G235" s="102"/>
      <c r="H235" s="41" t="s">
        <v>130</v>
      </c>
      <c r="I235" s="45"/>
      <c r="J235" s="49" t="s">
        <v>422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>
        <f>U236+U237</f>
        <v>12133.1</v>
      </c>
      <c r="V235" s="83">
        <f>V236+V237</f>
        <v>12930.8</v>
      </c>
      <c r="W235" s="84">
        <f>W236+W237</f>
        <v>12808.5</v>
      </c>
      <c r="X235" s="82">
        <f>IF(U235=0,,W235/U235)*100</f>
        <v>105.56659056630208</v>
      </c>
      <c r="Y235" s="83">
        <f>IF(V235=0,,W235/V235)*100</f>
        <v>99.05419618275745</v>
      </c>
      <c r="Z235" s="1"/>
    </row>
    <row r="236" spans="1:26" ht="23.25">
      <c r="A236" s="1"/>
      <c r="B236" s="41"/>
      <c r="C236" s="41"/>
      <c r="D236" s="41"/>
      <c r="E236" s="41"/>
      <c r="F236" s="51"/>
      <c r="G236" s="102"/>
      <c r="H236" s="41"/>
      <c r="I236" s="45"/>
      <c r="J236" s="49" t="s">
        <v>44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>
        <v>12133.1</v>
      </c>
      <c r="V236" s="83">
        <v>12930.8</v>
      </c>
      <c r="W236" s="84">
        <v>12808.5</v>
      </c>
      <c r="X236" s="82">
        <f>IF(U236=0,,W236/U236)*100</f>
        <v>105.56659056630208</v>
      </c>
      <c r="Y236" s="83">
        <f>IF(V236=0,,W236/V236)*100</f>
        <v>99.05419618275745</v>
      </c>
      <c r="Z236" s="1"/>
    </row>
    <row r="237" spans="1:26" ht="23.25">
      <c r="A237" s="1"/>
      <c r="B237" s="44"/>
      <c r="C237" s="44"/>
      <c r="D237" s="41"/>
      <c r="E237" s="41"/>
      <c r="F237" s="51"/>
      <c r="G237" s="102"/>
      <c r="H237" s="41"/>
      <c r="I237" s="45"/>
      <c r="J237" s="49" t="s">
        <v>45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/>
      <c r="V237" s="83"/>
      <c r="W237" s="84"/>
      <c r="X237" s="82">
        <f>IF(U237=0,,W237/U237)*100</f>
        <v>0</v>
      </c>
      <c r="Y237" s="83">
        <f>IF(V237=0,,W237/V237)*100</f>
        <v>0</v>
      </c>
      <c r="Z237" s="1"/>
    </row>
    <row r="238" spans="1:26" ht="23.25">
      <c r="A238" s="1"/>
      <c r="B238" s="44"/>
      <c r="C238" s="44"/>
      <c r="D238" s="41"/>
      <c r="E238" s="41"/>
      <c r="F238" s="51"/>
      <c r="G238" s="102"/>
      <c r="H238" s="41"/>
      <c r="I238" s="45"/>
      <c r="J238" s="49" t="s">
        <v>105</v>
      </c>
      <c r="K238" s="50"/>
      <c r="L238" s="43" t="s">
        <v>94</v>
      </c>
      <c r="M238" s="71"/>
      <c r="N238" s="72">
        <v>1548</v>
      </c>
      <c r="O238" s="73">
        <v>1548</v>
      </c>
      <c r="P238" s="71">
        <v>2072</v>
      </c>
      <c r="Q238" s="79">
        <f>IF(N238=0,,(P238/N238)*100)</f>
        <v>133.8501291989664</v>
      </c>
      <c r="R238" s="80">
        <f>IF(O238=0,,(P238/O238)*100)</f>
        <v>133.8501291989664</v>
      </c>
      <c r="S238" s="79">
        <f>IF(M238=0,,(N238/M238)*100)</f>
        <v>0</v>
      </c>
      <c r="T238" s="81">
        <f>IF(M238=0,,(P238/M238)*100)</f>
        <v>0</v>
      </c>
      <c r="U238" s="82"/>
      <c r="V238" s="83"/>
      <c r="W238" s="84"/>
      <c r="X238" s="82"/>
      <c r="Y238" s="83"/>
      <c r="Z238" s="1"/>
    </row>
    <row r="239" spans="1:26" ht="23.25">
      <c r="A239" s="1"/>
      <c r="B239" s="44"/>
      <c r="C239" s="44"/>
      <c r="D239" s="41"/>
      <c r="E239" s="41"/>
      <c r="F239" s="51"/>
      <c r="G239" s="102"/>
      <c r="H239" s="41"/>
      <c r="I239" s="45"/>
      <c r="J239" s="49" t="s">
        <v>117</v>
      </c>
      <c r="K239" s="50"/>
      <c r="L239" s="43" t="s">
        <v>85</v>
      </c>
      <c r="M239" s="71"/>
      <c r="N239" s="72">
        <v>784</v>
      </c>
      <c r="O239" s="73">
        <v>784</v>
      </c>
      <c r="P239" s="71">
        <v>609</v>
      </c>
      <c r="Q239" s="79">
        <f>IF(N239=0,,(P239/N239)*100)</f>
        <v>77.67857142857143</v>
      </c>
      <c r="R239" s="80">
        <f>IF(O239=0,,(P239/O239)*100)</f>
        <v>77.67857142857143</v>
      </c>
      <c r="S239" s="79">
        <f>IF(M239=0,,(N239/M239)*100)</f>
        <v>0</v>
      </c>
      <c r="T239" s="81">
        <f>IF(M239=0,,(P239/M239)*100)</f>
        <v>0</v>
      </c>
      <c r="U239" s="82"/>
      <c r="V239" s="83"/>
      <c r="W239" s="84"/>
      <c r="X239" s="82"/>
      <c r="Y239" s="83"/>
      <c r="Z239" s="1"/>
    </row>
    <row r="240" spans="1:26" ht="23.25">
      <c r="A240" s="1"/>
      <c r="B240" s="44"/>
      <c r="C240" s="44"/>
      <c r="D240" s="41"/>
      <c r="E240" s="41"/>
      <c r="F240" s="51"/>
      <c r="G240" s="102"/>
      <c r="H240" s="41"/>
      <c r="I240" s="45"/>
      <c r="J240" s="49" t="s">
        <v>118</v>
      </c>
      <c r="K240" s="50"/>
      <c r="L240" s="43" t="s">
        <v>99</v>
      </c>
      <c r="M240" s="71"/>
      <c r="N240" s="72">
        <v>1430</v>
      </c>
      <c r="O240" s="73">
        <v>1430</v>
      </c>
      <c r="P240" s="71">
        <v>1991</v>
      </c>
      <c r="Q240" s="79">
        <f>IF(N240=0,,(P240/N240)*100)</f>
        <v>139.23076923076923</v>
      </c>
      <c r="R240" s="80">
        <f>IF(O240=0,,(P240/O240)*100)</f>
        <v>139.23076923076923</v>
      </c>
      <c r="S240" s="79">
        <f>IF(M240=0,,(N240/M240)*100)</f>
        <v>0</v>
      </c>
      <c r="T240" s="81">
        <f>IF(M240=0,,(P240/M240)*100)</f>
        <v>0</v>
      </c>
      <c r="U240" s="82"/>
      <c r="V240" s="83"/>
      <c r="W240" s="84"/>
      <c r="X240" s="82"/>
      <c r="Y240" s="83"/>
      <c r="Z240" s="1"/>
    </row>
    <row r="241" spans="1:26" ht="23.25">
      <c r="A241" s="1"/>
      <c r="B241" s="44"/>
      <c r="C241" s="44"/>
      <c r="D241" s="41"/>
      <c r="E241" s="41"/>
      <c r="F241" s="51"/>
      <c r="G241" s="102"/>
      <c r="H241" s="41"/>
      <c r="I241" s="45"/>
      <c r="J241" s="49" t="s">
        <v>119</v>
      </c>
      <c r="K241" s="50"/>
      <c r="L241" s="43" t="s">
        <v>101</v>
      </c>
      <c r="M241" s="71"/>
      <c r="N241" s="72">
        <v>1956</v>
      </c>
      <c r="O241" s="73">
        <v>1956</v>
      </c>
      <c r="P241" s="71">
        <v>1430</v>
      </c>
      <c r="Q241" s="79">
        <f>IF(N241=0,,(P241/N241)*100)</f>
        <v>73.10838445807771</v>
      </c>
      <c r="R241" s="80">
        <f>IF(O241=0,,(P241/O241)*100)</f>
        <v>73.10838445807771</v>
      </c>
      <c r="S241" s="79">
        <f>IF(M241=0,,(N241/M241)*100)</f>
        <v>0</v>
      </c>
      <c r="T241" s="81">
        <f>IF(M241=0,,(P241/M241)*100)</f>
        <v>0</v>
      </c>
      <c r="U241" s="82"/>
      <c r="V241" s="83"/>
      <c r="W241" s="84"/>
      <c r="X241" s="82"/>
      <c r="Y241" s="83"/>
      <c r="Z241" s="1"/>
    </row>
    <row r="242" spans="1:26" ht="23.25">
      <c r="A242" s="1"/>
      <c r="B242" s="44"/>
      <c r="C242" s="44"/>
      <c r="D242" s="41"/>
      <c r="E242" s="41"/>
      <c r="F242" s="51"/>
      <c r="G242" s="102"/>
      <c r="H242" s="41"/>
      <c r="I242" s="45"/>
      <c r="J242" s="49"/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/>
      <c r="V242" s="83"/>
      <c r="W242" s="84"/>
      <c r="X242" s="82"/>
      <c r="Y242" s="83"/>
      <c r="Z242" s="1"/>
    </row>
    <row r="243" spans="1:26" ht="23.25">
      <c r="A243" s="1"/>
      <c r="B243" s="44"/>
      <c r="C243" s="44"/>
      <c r="D243" s="41"/>
      <c r="E243" s="41"/>
      <c r="F243" s="51"/>
      <c r="G243" s="102"/>
      <c r="H243" s="41" t="s">
        <v>132</v>
      </c>
      <c r="I243" s="45"/>
      <c r="J243" s="49" t="s">
        <v>423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>
        <f>U244+U245</f>
        <v>14087.5</v>
      </c>
      <c r="V243" s="83">
        <f>V244+V245</f>
        <v>12626.8</v>
      </c>
      <c r="W243" s="84">
        <f>W244+W245</f>
        <v>12459.1</v>
      </c>
      <c r="X243" s="82">
        <f>IF(U243=0,,W243/U243)*100</f>
        <v>88.44081632653061</v>
      </c>
      <c r="Y243" s="83">
        <f>IF(V243=0,,W243/V243)*100</f>
        <v>98.67187252510534</v>
      </c>
      <c r="Z243" s="1"/>
    </row>
    <row r="244" spans="1:26" ht="23.25">
      <c r="A244" s="1"/>
      <c r="B244" s="44"/>
      <c r="C244" s="44"/>
      <c r="D244" s="41"/>
      <c r="E244" s="41"/>
      <c r="F244" s="51"/>
      <c r="G244" s="102"/>
      <c r="H244" s="41"/>
      <c r="I244" s="45"/>
      <c r="J244" s="49" t="s">
        <v>44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>
        <v>14087.5</v>
      </c>
      <c r="V244" s="83">
        <v>12626.8</v>
      </c>
      <c r="W244" s="84">
        <v>12459.1</v>
      </c>
      <c r="X244" s="82">
        <f>IF(U244=0,,W244/U244)*100</f>
        <v>88.44081632653061</v>
      </c>
      <c r="Y244" s="83">
        <f>IF(V244=0,,W244/V244)*100</f>
        <v>98.67187252510534</v>
      </c>
      <c r="Z244" s="1"/>
    </row>
    <row r="245" spans="1:26" ht="23.25">
      <c r="A245" s="1"/>
      <c r="B245" s="44"/>
      <c r="C245" s="44"/>
      <c r="D245" s="41"/>
      <c r="E245" s="41"/>
      <c r="F245" s="51"/>
      <c r="G245" s="102"/>
      <c r="H245" s="41"/>
      <c r="I245" s="45"/>
      <c r="J245" s="49" t="s">
        <v>45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/>
      <c r="V245" s="83"/>
      <c r="W245" s="84"/>
      <c r="X245" s="82">
        <f>IF(U245=0,,W245/U245)*100</f>
        <v>0</v>
      </c>
      <c r="Y245" s="83">
        <f>IF(V245=0,,W245/V245)*100</f>
        <v>0</v>
      </c>
      <c r="Z245" s="1"/>
    </row>
    <row r="246" spans="1:26" ht="23.25">
      <c r="A246" s="1"/>
      <c r="B246" s="44"/>
      <c r="C246" s="44"/>
      <c r="D246" s="41"/>
      <c r="E246" s="41"/>
      <c r="F246" s="51"/>
      <c r="G246" s="102"/>
      <c r="H246" s="41"/>
      <c r="I246" s="45"/>
      <c r="J246" s="49" t="s">
        <v>105</v>
      </c>
      <c r="K246" s="50"/>
      <c r="L246" s="43" t="s">
        <v>94</v>
      </c>
      <c r="M246" s="71"/>
      <c r="N246" s="72">
        <v>2215</v>
      </c>
      <c r="O246" s="73">
        <v>2215</v>
      </c>
      <c r="P246" s="71">
        <v>1949</v>
      </c>
      <c r="Q246" s="79">
        <f>IF(N246=0,,(P246/N246)*100)</f>
        <v>87.99097065462755</v>
      </c>
      <c r="R246" s="80">
        <f>IF(O246=0,,(P246/O246)*100)</f>
        <v>87.99097065462755</v>
      </c>
      <c r="S246" s="79">
        <f>IF(M246=0,,(N246/M246)*100)</f>
        <v>0</v>
      </c>
      <c r="T246" s="81">
        <f>IF(M246=0,,(P246/M246)*100)</f>
        <v>0</v>
      </c>
      <c r="U246" s="82"/>
      <c r="V246" s="83"/>
      <c r="W246" s="84"/>
      <c r="X246" s="82"/>
      <c r="Y246" s="83"/>
      <c r="Z246" s="1"/>
    </row>
    <row r="247" spans="1:26" ht="23.25">
      <c r="A247" s="1"/>
      <c r="B247" s="44"/>
      <c r="C247" s="44"/>
      <c r="D247" s="41"/>
      <c r="E247" s="41"/>
      <c r="F247" s="51"/>
      <c r="G247" s="102"/>
      <c r="H247" s="41"/>
      <c r="I247" s="45"/>
      <c r="J247" s="49" t="s">
        <v>117</v>
      </c>
      <c r="K247" s="50"/>
      <c r="L247" s="43" t="s">
        <v>85</v>
      </c>
      <c r="M247" s="71"/>
      <c r="N247" s="72">
        <v>1616</v>
      </c>
      <c r="O247" s="73">
        <v>1616</v>
      </c>
      <c r="P247" s="71">
        <v>1441</v>
      </c>
      <c r="Q247" s="79">
        <f>IF(N247=0,,(P247/N247)*100)</f>
        <v>89.17079207920791</v>
      </c>
      <c r="R247" s="80">
        <f>IF(O247=0,,(P247/O247)*100)</f>
        <v>89.17079207920791</v>
      </c>
      <c r="S247" s="79">
        <f>IF(M247=0,,(N247/M247)*100)</f>
        <v>0</v>
      </c>
      <c r="T247" s="81">
        <f>IF(M247=0,,(P247/M247)*100)</f>
        <v>0</v>
      </c>
      <c r="U247" s="82"/>
      <c r="V247" s="83"/>
      <c r="W247" s="84"/>
      <c r="X247" s="82"/>
      <c r="Y247" s="83"/>
      <c r="Z247" s="1"/>
    </row>
    <row r="248" spans="1:26" ht="23.25">
      <c r="A248" s="1"/>
      <c r="B248" s="44"/>
      <c r="C248" s="44"/>
      <c r="D248" s="41"/>
      <c r="E248" s="41"/>
      <c r="F248" s="51"/>
      <c r="G248" s="102"/>
      <c r="H248" s="41"/>
      <c r="I248" s="45"/>
      <c r="J248" s="49" t="s">
        <v>118</v>
      </c>
      <c r="K248" s="50"/>
      <c r="L248" s="43" t="s">
        <v>99</v>
      </c>
      <c r="M248" s="71"/>
      <c r="N248" s="72">
        <v>3120</v>
      </c>
      <c r="O248" s="73">
        <v>3120</v>
      </c>
      <c r="P248" s="71">
        <v>3102</v>
      </c>
      <c r="Q248" s="79">
        <f>IF(N248=0,,(P248/N248)*100)</f>
        <v>99.42307692307692</v>
      </c>
      <c r="R248" s="80">
        <f>IF(O248=0,,(P248/O248)*100)</f>
        <v>99.42307692307692</v>
      </c>
      <c r="S248" s="79">
        <f>IF(M248=0,,(N248/M248)*100)</f>
        <v>0</v>
      </c>
      <c r="T248" s="81">
        <f>IF(M248=0,,(P248/M248)*100)</f>
        <v>0</v>
      </c>
      <c r="U248" s="82"/>
      <c r="V248" s="83"/>
      <c r="W248" s="84"/>
      <c r="X248" s="82"/>
      <c r="Y248" s="83"/>
      <c r="Z248" s="1"/>
    </row>
    <row r="249" spans="1:26" ht="23.25">
      <c r="A249" s="1"/>
      <c r="B249" s="44"/>
      <c r="C249" s="44"/>
      <c r="D249" s="41"/>
      <c r="E249" s="41"/>
      <c r="F249" s="51"/>
      <c r="G249" s="102"/>
      <c r="H249" s="41"/>
      <c r="I249" s="45"/>
      <c r="J249" s="49" t="s">
        <v>119</v>
      </c>
      <c r="K249" s="50"/>
      <c r="L249" s="43" t="s">
        <v>101</v>
      </c>
      <c r="M249" s="71"/>
      <c r="N249" s="72">
        <v>861</v>
      </c>
      <c r="O249" s="73">
        <v>861</v>
      </c>
      <c r="P249" s="71">
        <v>296</v>
      </c>
      <c r="Q249" s="79">
        <f>IF(N249=0,,(P249/N249)*100)</f>
        <v>34.37862950058072</v>
      </c>
      <c r="R249" s="80">
        <f>IF(O249=0,,(P249/O249)*100)</f>
        <v>34.37862950058072</v>
      </c>
      <c r="S249" s="79">
        <f>IF(M249=0,,(N249/M249)*100)</f>
        <v>0</v>
      </c>
      <c r="T249" s="81">
        <f>IF(M249=0,,(P249/M249)*100)</f>
        <v>0</v>
      </c>
      <c r="U249" s="82"/>
      <c r="V249" s="83"/>
      <c r="W249" s="84"/>
      <c r="X249" s="82"/>
      <c r="Y249" s="83"/>
      <c r="Z249" s="1"/>
    </row>
    <row r="250" spans="1:26" ht="23.25">
      <c r="A250" s="1"/>
      <c r="B250" s="44"/>
      <c r="C250" s="44"/>
      <c r="D250" s="41"/>
      <c r="E250" s="41"/>
      <c r="F250" s="51"/>
      <c r="G250" s="102"/>
      <c r="H250" s="41"/>
      <c r="I250" s="45"/>
      <c r="J250" s="49"/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4"/>
      <c r="C251" s="44"/>
      <c r="D251" s="41"/>
      <c r="E251" s="41"/>
      <c r="F251" s="51"/>
      <c r="G251" s="102"/>
      <c r="H251" s="41" t="s">
        <v>134</v>
      </c>
      <c r="I251" s="45"/>
      <c r="J251" s="49" t="s">
        <v>424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>
        <f>U252+U253</f>
        <v>25566.6</v>
      </c>
      <c r="V251" s="83">
        <f>V252+V253</f>
        <v>19743.4</v>
      </c>
      <c r="W251" s="84">
        <f>W252+W253</f>
        <v>18999.3</v>
      </c>
      <c r="X251" s="82">
        <f>IF(U251=0,,W251/U251)*100</f>
        <v>74.31297082912863</v>
      </c>
      <c r="Y251" s="83">
        <f>IF(V251=0,,W251/V251)*100</f>
        <v>96.23114559802262</v>
      </c>
      <c r="Z251" s="1"/>
    </row>
    <row r="252" spans="1:26" ht="23.25">
      <c r="A252" s="1"/>
      <c r="B252" s="44"/>
      <c r="C252" s="44"/>
      <c r="D252" s="41"/>
      <c r="E252" s="41"/>
      <c r="F252" s="51"/>
      <c r="G252" s="102"/>
      <c r="H252" s="41"/>
      <c r="I252" s="45"/>
      <c r="J252" s="49" t="s">
        <v>44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v>25566.6</v>
      </c>
      <c r="V252" s="83">
        <v>19743.4</v>
      </c>
      <c r="W252" s="84">
        <v>18999.3</v>
      </c>
      <c r="X252" s="82">
        <f>IF(U252=0,,W252/U252)*100</f>
        <v>74.31297082912863</v>
      </c>
      <c r="Y252" s="83">
        <f>IF(V252=0,,W252/V252)*100</f>
        <v>96.23114559802262</v>
      </c>
      <c r="Z252" s="1"/>
    </row>
    <row r="253" spans="1:26" ht="23.25">
      <c r="A253" s="1"/>
      <c r="B253" s="44"/>
      <c r="C253" s="44"/>
      <c r="D253" s="41"/>
      <c r="E253" s="41"/>
      <c r="F253" s="51"/>
      <c r="G253" s="102"/>
      <c r="H253" s="41"/>
      <c r="I253" s="45"/>
      <c r="J253" s="49" t="s">
        <v>45</v>
      </c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/>
      <c r="V253" s="83"/>
      <c r="W253" s="84"/>
      <c r="X253" s="82">
        <f>IF(U253=0,,W253/U253)*100</f>
        <v>0</v>
      </c>
      <c r="Y253" s="83">
        <f>IF(V253=0,,W253/V253)*100</f>
        <v>0</v>
      </c>
      <c r="Z253" s="1"/>
    </row>
    <row r="254" spans="1:26" ht="23.25">
      <c r="A254" s="1"/>
      <c r="B254" s="44"/>
      <c r="C254" s="44"/>
      <c r="D254" s="41"/>
      <c r="E254" s="41"/>
      <c r="F254" s="51"/>
      <c r="G254" s="102"/>
      <c r="H254" s="41"/>
      <c r="I254" s="45"/>
      <c r="J254" s="49" t="s">
        <v>105</v>
      </c>
      <c r="K254" s="50"/>
      <c r="L254" s="43" t="s">
        <v>94</v>
      </c>
      <c r="M254" s="71"/>
      <c r="N254" s="72">
        <v>15191</v>
      </c>
      <c r="O254" s="73">
        <v>15191</v>
      </c>
      <c r="P254" s="71">
        <v>24181</v>
      </c>
      <c r="Q254" s="79">
        <f>IF(N254=0,,(P254/N254)*100)</f>
        <v>159.17977749983544</v>
      </c>
      <c r="R254" s="80">
        <f>IF(O254=0,,(P254/O254)*100)</f>
        <v>159.17977749983544</v>
      </c>
      <c r="S254" s="79">
        <f>IF(M254=0,,(N254/M254)*100)</f>
        <v>0</v>
      </c>
      <c r="T254" s="81">
        <f>IF(M254=0,,(P254/M254)*100)</f>
        <v>0</v>
      </c>
      <c r="U254" s="82"/>
      <c r="V254" s="83"/>
      <c r="W254" s="84"/>
      <c r="X254" s="82"/>
      <c r="Y254" s="83"/>
      <c r="Z254" s="1"/>
    </row>
    <row r="255" spans="1:26" ht="23.25">
      <c r="A255" s="1"/>
      <c r="B255" s="44"/>
      <c r="C255" s="44"/>
      <c r="D255" s="41"/>
      <c r="E255" s="41"/>
      <c r="F255" s="51"/>
      <c r="G255" s="102"/>
      <c r="H255" s="41"/>
      <c r="I255" s="45"/>
      <c r="J255" s="49" t="s">
        <v>117</v>
      </c>
      <c r="K255" s="50"/>
      <c r="L255" s="43" t="s">
        <v>85</v>
      </c>
      <c r="M255" s="71"/>
      <c r="N255" s="72">
        <v>943</v>
      </c>
      <c r="O255" s="73">
        <v>943</v>
      </c>
      <c r="P255" s="71">
        <v>1526</v>
      </c>
      <c r="Q255" s="79">
        <f>IF(N255=0,,(P255/N255)*100)</f>
        <v>161.8239660657476</v>
      </c>
      <c r="R255" s="80">
        <f>IF(O255=0,,(P255/O255)*100)</f>
        <v>161.8239660657476</v>
      </c>
      <c r="S255" s="79">
        <f>IF(M255=0,,(N255/M255)*100)</f>
        <v>0</v>
      </c>
      <c r="T255" s="81">
        <f>IF(M255=0,,(P255/M255)*100)</f>
        <v>0</v>
      </c>
      <c r="U255" s="82"/>
      <c r="V255" s="83"/>
      <c r="W255" s="84"/>
      <c r="X255" s="82"/>
      <c r="Y255" s="83"/>
      <c r="Z255" s="1"/>
    </row>
    <row r="256" spans="1:26" ht="23.25">
      <c r="A256" s="1"/>
      <c r="B256" s="44"/>
      <c r="C256" s="44"/>
      <c r="D256" s="41"/>
      <c r="E256" s="41"/>
      <c r="F256" s="51"/>
      <c r="G256" s="102"/>
      <c r="H256" s="41"/>
      <c r="I256" s="45"/>
      <c r="J256" s="49" t="s">
        <v>118</v>
      </c>
      <c r="K256" s="50"/>
      <c r="L256" s="43" t="s">
        <v>99</v>
      </c>
      <c r="M256" s="71"/>
      <c r="N256" s="72">
        <v>1886</v>
      </c>
      <c r="O256" s="73">
        <v>1886</v>
      </c>
      <c r="P256" s="71">
        <v>59785</v>
      </c>
      <c r="Q256" s="79">
        <f>IF(N256=0,,(P256/N256)*100)</f>
        <v>3169.936373276776</v>
      </c>
      <c r="R256" s="80">
        <f>IF(O256=0,,(P256/O256)*100)</f>
        <v>3169.936373276776</v>
      </c>
      <c r="S256" s="79">
        <f>IF(M256=0,,(N256/M256)*100)</f>
        <v>0</v>
      </c>
      <c r="T256" s="81">
        <f>IF(M256=0,,(P256/M256)*100)</f>
        <v>0</v>
      </c>
      <c r="U256" s="82"/>
      <c r="V256" s="83"/>
      <c r="W256" s="84"/>
      <c r="X256" s="82"/>
      <c r="Y256" s="83"/>
      <c r="Z256" s="1"/>
    </row>
    <row r="257" spans="1:26" ht="23.25">
      <c r="A257" s="1"/>
      <c r="B257" s="44"/>
      <c r="C257" s="44"/>
      <c r="D257" s="41"/>
      <c r="E257" s="41"/>
      <c r="F257" s="51"/>
      <c r="G257" s="102"/>
      <c r="H257" s="41"/>
      <c r="I257" s="45"/>
      <c r="J257" s="49" t="s">
        <v>119</v>
      </c>
      <c r="K257" s="50"/>
      <c r="L257" s="43" t="s">
        <v>101</v>
      </c>
      <c r="M257" s="71"/>
      <c r="N257" s="72">
        <v>10511</v>
      </c>
      <c r="O257" s="73">
        <v>10511</v>
      </c>
      <c r="P257" s="71">
        <v>22598</v>
      </c>
      <c r="Q257" s="79">
        <f>IF(N257=0,,(P257/N257)*100)</f>
        <v>214.99381600228332</v>
      </c>
      <c r="R257" s="80">
        <f>IF(O257=0,,(P257/O257)*100)</f>
        <v>214.99381600228332</v>
      </c>
      <c r="S257" s="79">
        <f>IF(M257=0,,(N257/M257)*100)</f>
        <v>0</v>
      </c>
      <c r="T257" s="81">
        <f>IF(M257=0,,(P257/M257)*100)</f>
        <v>0</v>
      </c>
      <c r="U257" s="82"/>
      <c r="V257" s="83"/>
      <c r="W257" s="84"/>
      <c r="X257" s="82"/>
      <c r="Y257" s="83"/>
      <c r="Z257" s="1"/>
    </row>
    <row r="258" spans="1:26" ht="23.25">
      <c r="A258" s="1"/>
      <c r="B258" s="44"/>
      <c r="C258" s="44"/>
      <c r="D258" s="41"/>
      <c r="E258" s="41"/>
      <c r="F258" s="51"/>
      <c r="G258" s="102"/>
      <c r="H258" s="41"/>
      <c r="I258" s="45"/>
      <c r="J258" s="49"/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/>
      <c r="V258" s="83"/>
      <c r="W258" s="84"/>
      <c r="X258" s="82"/>
      <c r="Y258" s="83"/>
      <c r="Z258" s="1"/>
    </row>
    <row r="259" spans="1:26" ht="23.25">
      <c r="A259" s="1"/>
      <c r="B259" s="44"/>
      <c r="C259" s="44"/>
      <c r="D259" s="41"/>
      <c r="E259" s="41"/>
      <c r="F259" s="51"/>
      <c r="G259" s="102"/>
      <c r="H259" s="41" t="s">
        <v>136</v>
      </c>
      <c r="I259" s="45"/>
      <c r="J259" s="49" t="s">
        <v>425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>U260+U261</f>
        <v>7396</v>
      </c>
      <c r="V259" s="83">
        <f>V260+V261</f>
        <v>7000.8</v>
      </c>
      <c r="W259" s="84">
        <f>W260+W261</f>
        <v>6913.4</v>
      </c>
      <c r="X259" s="82">
        <f>IF(U259=0,,W259/U259)*100</f>
        <v>93.47485127095727</v>
      </c>
      <c r="Y259" s="83">
        <f>IF(V259=0,,W259/V259)*100</f>
        <v>98.75157124900011</v>
      </c>
      <c r="Z259" s="1"/>
    </row>
    <row r="260" spans="1:26" ht="23.25">
      <c r="A260" s="1"/>
      <c r="B260" s="44"/>
      <c r="C260" s="44"/>
      <c r="D260" s="41"/>
      <c r="E260" s="41"/>
      <c r="F260" s="51"/>
      <c r="G260" s="102"/>
      <c r="H260" s="41"/>
      <c r="I260" s="45"/>
      <c r="J260" s="49" t="s">
        <v>44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v>7396</v>
      </c>
      <c r="V260" s="83">
        <v>7000.8</v>
      </c>
      <c r="W260" s="84">
        <v>6913.4</v>
      </c>
      <c r="X260" s="82">
        <f>IF(U260=0,,W260/U260)*100</f>
        <v>93.47485127095727</v>
      </c>
      <c r="Y260" s="83">
        <f>IF(V260=0,,W260/V260)*100</f>
        <v>98.75157124900011</v>
      </c>
      <c r="Z260" s="1"/>
    </row>
    <row r="261" spans="1:26" ht="23.25">
      <c r="A261" s="1"/>
      <c r="B261" s="44"/>
      <c r="C261" s="44"/>
      <c r="D261" s="41"/>
      <c r="E261" s="41"/>
      <c r="F261" s="51"/>
      <c r="G261" s="102"/>
      <c r="H261" s="41"/>
      <c r="I261" s="45"/>
      <c r="J261" s="49" t="s">
        <v>45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/>
      <c r="V261" s="83"/>
      <c r="W261" s="84"/>
      <c r="X261" s="82">
        <f>IF(U261=0,,W261/U261)*100</f>
        <v>0</v>
      </c>
      <c r="Y261" s="83">
        <f>IF(V261=0,,W261/V261)*100</f>
        <v>0</v>
      </c>
      <c r="Z261" s="1"/>
    </row>
    <row r="262" spans="1:26" ht="23.25">
      <c r="A262" s="1"/>
      <c r="B262" s="44"/>
      <c r="C262" s="44"/>
      <c r="D262" s="41"/>
      <c r="E262" s="41"/>
      <c r="F262" s="51"/>
      <c r="G262" s="102"/>
      <c r="H262" s="41"/>
      <c r="I262" s="45"/>
      <c r="J262" s="49" t="s">
        <v>105</v>
      </c>
      <c r="K262" s="50"/>
      <c r="L262" s="43" t="s">
        <v>94</v>
      </c>
      <c r="M262" s="71"/>
      <c r="N262" s="72">
        <v>547</v>
      </c>
      <c r="O262" s="73">
        <v>547</v>
      </c>
      <c r="P262" s="71">
        <v>1038</v>
      </c>
      <c r="Q262" s="79">
        <f>IF(N262=0,,(P262/N262)*100)</f>
        <v>189.76234003656307</v>
      </c>
      <c r="R262" s="80">
        <f>IF(O262=0,,(P262/O262)*100)</f>
        <v>189.76234003656307</v>
      </c>
      <c r="S262" s="79">
        <f>IF(M262=0,,(N262/M262)*100)</f>
        <v>0</v>
      </c>
      <c r="T262" s="81">
        <f>IF(M262=0,,(P262/M262)*100)</f>
        <v>0</v>
      </c>
      <c r="U262" s="82"/>
      <c r="V262" s="83"/>
      <c r="W262" s="84"/>
      <c r="X262" s="82"/>
      <c r="Y262" s="83"/>
      <c r="Z262" s="1"/>
    </row>
    <row r="263" spans="1:26" ht="23.25">
      <c r="A263" s="1"/>
      <c r="B263" s="44"/>
      <c r="C263" s="44"/>
      <c r="D263" s="41"/>
      <c r="E263" s="41"/>
      <c r="F263" s="51"/>
      <c r="G263" s="102"/>
      <c r="H263" s="41"/>
      <c r="I263" s="45"/>
      <c r="J263" s="49" t="s">
        <v>117</v>
      </c>
      <c r="K263" s="50"/>
      <c r="L263" s="43" t="s">
        <v>85</v>
      </c>
      <c r="M263" s="71"/>
      <c r="N263" s="72">
        <v>543</v>
      </c>
      <c r="O263" s="73">
        <v>543</v>
      </c>
      <c r="P263" s="71">
        <v>555</v>
      </c>
      <c r="Q263" s="79">
        <f>IF(N263=0,,(P263/N263)*100)</f>
        <v>102.20994475138122</v>
      </c>
      <c r="R263" s="80">
        <f>IF(O263=0,,(P263/O263)*100)</f>
        <v>102.20994475138122</v>
      </c>
      <c r="S263" s="79">
        <f>IF(M263=0,,(N263/M263)*100)</f>
        <v>0</v>
      </c>
      <c r="T263" s="81">
        <f>IF(M263=0,,(P263/M263)*100)</f>
        <v>0</v>
      </c>
      <c r="U263" s="82"/>
      <c r="V263" s="83"/>
      <c r="W263" s="84"/>
      <c r="X263" s="82"/>
      <c r="Y263" s="83"/>
      <c r="Z263" s="1"/>
    </row>
    <row r="264" spans="1:26" ht="23.25">
      <c r="A264" s="1"/>
      <c r="B264" s="44"/>
      <c r="C264" s="44"/>
      <c r="D264" s="41"/>
      <c r="E264" s="41"/>
      <c r="F264" s="51"/>
      <c r="G264" s="102"/>
      <c r="H264" s="41"/>
      <c r="I264" s="45"/>
      <c r="J264" s="49" t="s">
        <v>118</v>
      </c>
      <c r="K264" s="50"/>
      <c r="L264" s="43" t="s">
        <v>99</v>
      </c>
      <c r="M264" s="71"/>
      <c r="N264" s="72">
        <v>1653</v>
      </c>
      <c r="O264" s="73">
        <v>1653</v>
      </c>
      <c r="P264" s="71">
        <v>2178</v>
      </c>
      <c r="Q264" s="79">
        <f>IF(N264=0,,(P264/N264)*100)</f>
        <v>131.76043557168785</v>
      </c>
      <c r="R264" s="80">
        <f>IF(O264=0,,(P264/O264)*100)</f>
        <v>131.76043557168785</v>
      </c>
      <c r="S264" s="79">
        <f>IF(M264=0,,(N264/M264)*100)</f>
        <v>0</v>
      </c>
      <c r="T264" s="81">
        <f>IF(M264=0,,(P264/M264)*100)</f>
        <v>0</v>
      </c>
      <c r="U264" s="82"/>
      <c r="V264" s="83"/>
      <c r="W264" s="84"/>
      <c r="X264" s="82"/>
      <c r="Y264" s="83"/>
      <c r="Z264" s="1"/>
    </row>
    <row r="265" spans="1:26" ht="23.25">
      <c r="A265" s="1"/>
      <c r="B265" s="44"/>
      <c r="C265" s="44"/>
      <c r="D265" s="41"/>
      <c r="E265" s="41"/>
      <c r="F265" s="51"/>
      <c r="G265" s="102"/>
      <c r="H265" s="41"/>
      <c r="I265" s="45"/>
      <c r="J265" s="49" t="s">
        <v>119</v>
      </c>
      <c r="K265" s="50"/>
      <c r="L265" s="43" t="s">
        <v>101</v>
      </c>
      <c r="M265" s="71"/>
      <c r="N265" s="72">
        <v>791</v>
      </c>
      <c r="O265" s="73">
        <v>791</v>
      </c>
      <c r="P265" s="71">
        <v>842</v>
      </c>
      <c r="Q265" s="79">
        <f>IF(N265=0,,(P265/N265)*100)</f>
        <v>106.44753476611884</v>
      </c>
      <c r="R265" s="80">
        <f>IF(O265=0,,(P265/O265)*100)</f>
        <v>106.44753476611884</v>
      </c>
      <c r="S265" s="79">
        <f>IF(M265=0,,(N265/M265)*100)</f>
        <v>0</v>
      </c>
      <c r="T265" s="81">
        <f>IF(M265=0,,(P265/M265)*100)</f>
        <v>0</v>
      </c>
      <c r="U265" s="82"/>
      <c r="V265" s="83"/>
      <c r="W265" s="84"/>
      <c r="X265" s="82"/>
      <c r="Y265" s="83"/>
      <c r="Z265" s="1"/>
    </row>
    <row r="266" spans="1:26" ht="23.25">
      <c r="A266" s="1"/>
      <c r="B266" s="44"/>
      <c r="C266" s="44"/>
      <c r="D266" s="41"/>
      <c r="E266" s="41"/>
      <c r="F266" s="51"/>
      <c r="G266" s="102"/>
      <c r="H266" s="41"/>
      <c r="I266" s="45"/>
      <c r="J266" s="49"/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/>
      <c r="V266" s="83"/>
      <c r="W266" s="84"/>
      <c r="X266" s="82"/>
      <c r="Y266" s="83"/>
      <c r="Z266" s="1"/>
    </row>
    <row r="267" spans="1:26" ht="23.25">
      <c r="A267" s="1"/>
      <c r="B267" s="44"/>
      <c r="C267" s="44"/>
      <c r="D267" s="41"/>
      <c r="E267" s="41"/>
      <c r="F267" s="51"/>
      <c r="G267" s="102"/>
      <c r="H267" s="41" t="s">
        <v>138</v>
      </c>
      <c r="I267" s="45"/>
      <c r="J267" s="49" t="s">
        <v>426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>
        <f>U268+U269</f>
        <v>7523.1</v>
      </c>
      <c r="V267" s="83">
        <f>V268+V269</f>
        <v>7468.8</v>
      </c>
      <c r="W267" s="84">
        <f>W268+W269</f>
        <v>7408.2</v>
      </c>
      <c r="X267" s="82">
        <f>IF(U267=0,,W267/U267)*100</f>
        <v>98.47270407145989</v>
      </c>
      <c r="Y267" s="83">
        <f>IF(V267=0,,W267/V267)*100</f>
        <v>99.18862467866325</v>
      </c>
      <c r="Z267" s="1"/>
    </row>
    <row r="268" spans="1:26" ht="23.25">
      <c r="A268" s="1"/>
      <c r="B268" s="44"/>
      <c r="C268" s="44"/>
      <c r="D268" s="41"/>
      <c r="E268" s="41"/>
      <c r="F268" s="51"/>
      <c r="G268" s="102"/>
      <c r="H268" s="41"/>
      <c r="I268" s="45"/>
      <c r="J268" s="49" t="s">
        <v>44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>
        <v>7523.1</v>
      </c>
      <c r="V268" s="83">
        <v>7468.8</v>
      </c>
      <c r="W268" s="84">
        <v>7408.2</v>
      </c>
      <c r="X268" s="82">
        <f>IF(U268=0,,W268/U268)*100</f>
        <v>98.47270407145989</v>
      </c>
      <c r="Y268" s="83">
        <f>IF(V268=0,,W268/V268)*100</f>
        <v>99.18862467866325</v>
      </c>
      <c r="Z268" s="1"/>
    </row>
    <row r="269" spans="1:26" ht="23.25">
      <c r="A269" s="1"/>
      <c r="B269" s="44"/>
      <c r="C269" s="44"/>
      <c r="D269" s="44"/>
      <c r="E269" s="44"/>
      <c r="F269" s="51"/>
      <c r="G269" s="43"/>
      <c r="H269" s="44"/>
      <c r="I269" s="45"/>
      <c r="J269" s="49" t="s">
        <v>45</v>
      </c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/>
      <c r="V269" s="83"/>
      <c r="W269" s="84"/>
      <c r="X269" s="82">
        <f>IF(U269=0,,W269/U269)*100</f>
        <v>0</v>
      </c>
      <c r="Y269" s="83">
        <f>IF(V269=0,,W269/V269)*100</f>
        <v>0</v>
      </c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400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30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28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33</v>
      </c>
      <c r="O274" s="63"/>
      <c r="P274" s="63"/>
      <c r="Q274" s="63"/>
      <c r="R274" s="64"/>
      <c r="S274" s="8" t="s">
        <v>21</v>
      </c>
      <c r="T274" s="8"/>
      <c r="U274" s="14" t="s">
        <v>2</v>
      </c>
      <c r="V274" s="15"/>
      <c r="W274" s="15"/>
      <c r="X274" s="15"/>
      <c r="Y274" s="16"/>
      <c r="Z274" s="1"/>
    </row>
    <row r="275" spans="1:26" ht="23.25">
      <c r="A275" s="1"/>
      <c r="B275" s="20" t="s">
        <v>29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22</v>
      </c>
      <c r="M275" s="23" t="s">
        <v>31</v>
      </c>
      <c r="N275" s="65"/>
      <c r="O275" s="17"/>
      <c r="P275" s="66"/>
      <c r="Q275" s="23" t="s">
        <v>3</v>
      </c>
      <c r="R275" s="16"/>
      <c r="S275" s="15" t="s">
        <v>23</v>
      </c>
      <c r="T275" s="15"/>
      <c r="U275" s="20" t="s">
        <v>20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24</v>
      </c>
      <c r="M276" s="31" t="s">
        <v>24</v>
      </c>
      <c r="N276" s="29" t="s">
        <v>6</v>
      </c>
      <c r="O276" s="68" t="s">
        <v>7</v>
      </c>
      <c r="P276" s="29" t="s">
        <v>8</v>
      </c>
      <c r="Q276" s="20" t="s">
        <v>41</v>
      </c>
      <c r="R276" s="22"/>
      <c r="S276" s="27" t="s">
        <v>25</v>
      </c>
      <c r="T276" s="15"/>
      <c r="U276" s="24"/>
      <c r="V276" s="25"/>
      <c r="W276" s="1"/>
      <c r="X276" s="14" t="s">
        <v>3</v>
      </c>
      <c r="Y276" s="16"/>
      <c r="Z276" s="1"/>
    </row>
    <row r="277" spans="1:26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8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26</v>
      </c>
      <c r="M277" s="29" t="s">
        <v>32</v>
      </c>
      <c r="N277" s="29"/>
      <c r="O277" s="29"/>
      <c r="P277" s="29"/>
      <c r="Q277" s="26" t="s">
        <v>34</v>
      </c>
      <c r="R277" s="30" t="s">
        <v>34</v>
      </c>
      <c r="S277" s="112" t="s">
        <v>37</v>
      </c>
      <c r="T277" s="114" t="s">
        <v>38</v>
      </c>
      <c r="U277" s="31" t="s">
        <v>6</v>
      </c>
      <c r="V277" s="29" t="s">
        <v>9</v>
      </c>
      <c r="W277" s="26" t="s">
        <v>10</v>
      </c>
      <c r="X277" s="14" t="s">
        <v>11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35</v>
      </c>
      <c r="R278" s="38" t="s">
        <v>36</v>
      </c>
      <c r="S278" s="113"/>
      <c r="T278" s="115"/>
      <c r="U278" s="32"/>
      <c r="V278" s="33"/>
      <c r="W278" s="34"/>
      <c r="X278" s="39" t="s">
        <v>39</v>
      </c>
      <c r="Y278" s="40" t="s">
        <v>40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4" t="s">
        <v>43</v>
      </c>
      <c r="C280" s="44"/>
      <c r="D280" s="41" t="s">
        <v>43</v>
      </c>
      <c r="E280" s="41"/>
      <c r="F280" s="51" t="s">
        <v>90</v>
      </c>
      <c r="G280" s="102"/>
      <c r="H280" s="41"/>
      <c r="I280" s="45"/>
      <c r="J280" s="49" t="s">
        <v>105</v>
      </c>
      <c r="K280" s="50"/>
      <c r="L280" s="43" t="s">
        <v>94</v>
      </c>
      <c r="M280" s="71"/>
      <c r="N280" s="72">
        <v>2107</v>
      </c>
      <c r="O280" s="73">
        <v>2107</v>
      </c>
      <c r="P280" s="71">
        <v>1869</v>
      </c>
      <c r="Q280" s="79">
        <f>IF(N280=0,,(P280/N280)*100)</f>
        <v>88.70431893687709</v>
      </c>
      <c r="R280" s="80">
        <f>IF(O280=0,,(P280/O280)*100)</f>
        <v>88.70431893687709</v>
      </c>
      <c r="S280" s="79">
        <f>IF(M280=0,,(N280/M280)*100)</f>
        <v>0</v>
      </c>
      <c r="T280" s="81">
        <f>IF(M280=0,,(P280/M280)*100)</f>
        <v>0</v>
      </c>
      <c r="U280" s="82"/>
      <c r="V280" s="83"/>
      <c r="W280" s="84"/>
      <c r="X280" s="82"/>
      <c r="Y280" s="83"/>
      <c r="Z280" s="1"/>
    </row>
    <row r="281" spans="1:26" ht="23.25">
      <c r="A281" s="1"/>
      <c r="B281" s="41"/>
      <c r="C281" s="41"/>
      <c r="D281" s="41"/>
      <c r="E281" s="41"/>
      <c r="F281" s="51"/>
      <c r="G281" s="102"/>
      <c r="H281" s="41"/>
      <c r="I281" s="45"/>
      <c r="J281" s="49" t="s">
        <v>117</v>
      </c>
      <c r="K281" s="50"/>
      <c r="L281" s="43" t="s">
        <v>85</v>
      </c>
      <c r="M281" s="71"/>
      <c r="N281" s="72">
        <v>905</v>
      </c>
      <c r="O281" s="73">
        <v>905</v>
      </c>
      <c r="P281" s="71">
        <v>832</v>
      </c>
      <c r="Q281" s="79">
        <f>IF(N281=0,,(P281/N281)*100)</f>
        <v>91.93370165745857</v>
      </c>
      <c r="R281" s="80">
        <f>IF(O281=0,,(P281/O281)*100)</f>
        <v>91.93370165745857</v>
      </c>
      <c r="S281" s="79">
        <f>IF(M281=0,,(N281/M281)*100)</f>
        <v>0</v>
      </c>
      <c r="T281" s="81">
        <f>IF(M281=0,,(P281/M281)*100)</f>
        <v>0</v>
      </c>
      <c r="U281" s="82"/>
      <c r="V281" s="83"/>
      <c r="W281" s="84"/>
      <c r="X281" s="82"/>
      <c r="Y281" s="83"/>
      <c r="Z281" s="1"/>
    </row>
    <row r="282" spans="1:26" ht="23.25">
      <c r="A282" s="1"/>
      <c r="B282" s="44"/>
      <c r="C282" s="44"/>
      <c r="D282" s="41"/>
      <c r="E282" s="41"/>
      <c r="F282" s="51"/>
      <c r="G282" s="102"/>
      <c r="H282" s="41"/>
      <c r="I282" s="45"/>
      <c r="J282" s="49" t="s">
        <v>118</v>
      </c>
      <c r="K282" s="50"/>
      <c r="L282" s="43" t="s">
        <v>99</v>
      </c>
      <c r="M282" s="71"/>
      <c r="N282" s="72">
        <v>2071</v>
      </c>
      <c r="O282" s="73">
        <v>2071</v>
      </c>
      <c r="P282" s="71">
        <v>6248</v>
      </c>
      <c r="Q282" s="79">
        <f>IF(N282=0,,(P282/N282)*100)</f>
        <v>301.69000482858524</v>
      </c>
      <c r="R282" s="80">
        <f>IF(O282=0,,(P282/O282)*100)</f>
        <v>301.69000482858524</v>
      </c>
      <c r="S282" s="79">
        <f>IF(M282=0,,(N282/M282)*100)</f>
        <v>0</v>
      </c>
      <c r="T282" s="81">
        <f>IF(M282=0,,(P282/M282)*100)</f>
        <v>0</v>
      </c>
      <c r="U282" s="82"/>
      <c r="V282" s="83"/>
      <c r="W282" s="84"/>
      <c r="X282" s="82"/>
      <c r="Y282" s="83"/>
      <c r="Z282" s="1"/>
    </row>
    <row r="283" spans="1:26" ht="23.25">
      <c r="A283" s="1"/>
      <c r="B283" s="44"/>
      <c r="C283" s="44"/>
      <c r="D283" s="41"/>
      <c r="E283" s="41"/>
      <c r="F283" s="51"/>
      <c r="G283" s="102"/>
      <c r="H283" s="41"/>
      <c r="I283" s="45"/>
      <c r="J283" s="49" t="s">
        <v>119</v>
      </c>
      <c r="K283" s="50"/>
      <c r="L283" s="43" t="s">
        <v>101</v>
      </c>
      <c r="M283" s="71"/>
      <c r="N283" s="72">
        <v>1317</v>
      </c>
      <c r="O283" s="73">
        <v>1317</v>
      </c>
      <c r="P283" s="71">
        <v>1311</v>
      </c>
      <c r="Q283" s="79">
        <f>IF(N283=0,,(P283/N283)*100)</f>
        <v>99.54441913439635</v>
      </c>
      <c r="R283" s="80">
        <f>IF(O283=0,,(P283/O283)*100)</f>
        <v>99.54441913439635</v>
      </c>
      <c r="S283" s="79">
        <f>IF(M283=0,,(N283/M283)*100)</f>
        <v>0</v>
      </c>
      <c r="T283" s="81">
        <f>IF(M283=0,,(P283/M283)*100)</f>
        <v>0</v>
      </c>
      <c r="U283" s="82"/>
      <c r="V283" s="83"/>
      <c r="W283" s="84"/>
      <c r="X283" s="82"/>
      <c r="Y283" s="83"/>
      <c r="Z283" s="1"/>
    </row>
    <row r="284" spans="1:26" ht="23.25">
      <c r="A284" s="1"/>
      <c r="B284" s="44"/>
      <c r="C284" s="44"/>
      <c r="D284" s="41"/>
      <c r="E284" s="41"/>
      <c r="F284" s="51"/>
      <c r="G284" s="102"/>
      <c r="H284" s="41"/>
      <c r="I284" s="45"/>
      <c r="J284" s="49"/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/>
      <c r="W284" s="84"/>
      <c r="X284" s="82"/>
      <c r="Y284" s="83"/>
      <c r="Z284" s="1"/>
    </row>
    <row r="285" spans="1:26" ht="23.25">
      <c r="A285" s="1"/>
      <c r="B285" s="44"/>
      <c r="C285" s="44"/>
      <c r="D285" s="41"/>
      <c r="E285" s="41"/>
      <c r="F285" s="51"/>
      <c r="G285" s="102"/>
      <c r="H285" s="41" t="s">
        <v>140</v>
      </c>
      <c r="I285" s="45"/>
      <c r="J285" s="49" t="s">
        <v>427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>
        <f>U286+U287</f>
        <v>8751.6</v>
      </c>
      <c r="V285" s="83">
        <f>V286+V287</f>
        <v>9370.1</v>
      </c>
      <c r="W285" s="84">
        <f>W286+W287</f>
        <v>9200.9</v>
      </c>
      <c r="X285" s="82">
        <f>IF(U285=0,,W285/U285)*100</f>
        <v>105.13391836921248</v>
      </c>
      <c r="Y285" s="83">
        <f>IF(V285=0,,W285/V285)*100</f>
        <v>98.1942561979061</v>
      </c>
      <c r="Z285" s="1"/>
    </row>
    <row r="286" spans="1:26" ht="23.25">
      <c r="A286" s="1"/>
      <c r="B286" s="44"/>
      <c r="C286" s="44"/>
      <c r="D286" s="41"/>
      <c r="E286" s="41"/>
      <c r="F286" s="51"/>
      <c r="G286" s="102"/>
      <c r="H286" s="41"/>
      <c r="I286" s="45"/>
      <c r="J286" s="49" t="s">
        <v>44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>
        <v>8751.6</v>
      </c>
      <c r="V286" s="83">
        <v>9370.1</v>
      </c>
      <c r="W286" s="84">
        <v>9200.9</v>
      </c>
      <c r="X286" s="82">
        <f>IF(U286=0,,W286/U286)*100</f>
        <v>105.13391836921248</v>
      </c>
      <c r="Y286" s="83">
        <f>IF(V286=0,,W286/V286)*100</f>
        <v>98.1942561979061</v>
      </c>
      <c r="Z286" s="1"/>
    </row>
    <row r="287" spans="1:26" ht="23.25">
      <c r="A287" s="1"/>
      <c r="B287" s="44"/>
      <c r="C287" s="44"/>
      <c r="D287" s="41"/>
      <c r="E287" s="41"/>
      <c r="F287" s="51"/>
      <c r="G287" s="102"/>
      <c r="H287" s="41"/>
      <c r="I287" s="45"/>
      <c r="J287" s="49" t="s">
        <v>45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/>
      <c r="V287" s="83"/>
      <c r="W287" s="84"/>
      <c r="X287" s="82">
        <f>IF(U287=0,,W287/U287)*100</f>
        <v>0</v>
      </c>
      <c r="Y287" s="83">
        <f>IF(V287=0,,W287/V287)*100</f>
        <v>0</v>
      </c>
      <c r="Z287" s="1"/>
    </row>
    <row r="288" spans="1:26" ht="23.25">
      <c r="A288" s="1"/>
      <c r="B288" s="44"/>
      <c r="C288" s="44"/>
      <c r="D288" s="41"/>
      <c r="E288" s="41"/>
      <c r="F288" s="51"/>
      <c r="G288" s="102"/>
      <c r="H288" s="41"/>
      <c r="I288" s="45"/>
      <c r="J288" s="49" t="s">
        <v>105</v>
      </c>
      <c r="K288" s="50"/>
      <c r="L288" s="43" t="s">
        <v>94</v>
      </c>
      <c r="M288" s="71"/>
      <c r="N288" s="72">
        <v>1509</v>
      </c>
      <c r="O288" s="73">
        <v>1509</v>
      </c>
      <c r="P288" s="71">
        <v>1177</v>
      </c>
      <c r="Q288" s="79">
        <f>IF(N288=0,,(P288/N288)*100)</f>
        <v>77.99867461895295</v>
      </c>
      <c r="R288" s="80">
        <f>IF(O288=0,,(P288/O288)*100)</f>
        <v>77.99867461895295</v>
      </c>
      <c r="S288" s="79">
        <f>IF(M288=0,,(N288/M288)*100)</f>
        <v>0</v>
      </c>
      <c r="T288" s="81">
        <f>IF(M288=0,,(P288/M288)*100)</f>
        <v>0</v>
      </c>
      <c r="U288" s="82"/>
      <c r="V288" s="83"/>
      <c r="W288" s="84"/>
      <c r="X288" s="82"/>
      <c r="Y288" s="83"/>
      <c r="Z288" s="1"/>
    </row>
    <row r="289" spans="1:26" ht="23.25">
      <c r="A289" s="1"/>
      <c r="B289" s="44"/>
      <c r="C289" s="44"/>
      <c r="D289" s="41"/>
      <c r="E289" s="41"/>
      <c r="F289" s="51"/>
      <c r="G289" s="102"/>
      <c r="H289" s="41"/>
      <c r="I289" s="45"/>
      <c r="J289" s="49" t="s">
        <v>117</v>
      </c>
      <c r="K289" s="50"/>
      <c r="L289" s="43" t="s">
        <v>85</v>
      </c>
      <c r="M289" s="71"/>
      <c r="N289" s="72">
        <v>306</v>
      </c>
      <c r="O289" s="73">
        <v>306</v>
      </c>
      <c r="P289" s="71">
        <v>505</v>
      </c>
      <c r="Q289" s="79">
        <f>IF(N289=0,,(P289/N289)*100)</f>
        <v>165.03267973856208</v>
      </c>
      <c r="R289" s="80">
        <f>IF(O289=0,,(P289/O289)*100)</f>
        <v>165.03267973856208</v>
      </c>
      <c r="S289" s="79">
        <f>IF(M289=0,,(N289/M289)*100)</f>
        <v>0</v>
      </c>
      <c r="T289" s="81">
        <f>IF(M289=0,,(P289/M289)*100)</f>
        <v>0</v>
      </c>
      <c r="U289" s="82"/>
      <c r="V289" s="83"/>
      <c r="W289" s="84"/>
      <c r="X289" s="82"/>
      <c r="Y289" s="83"/>
      <c r="Z289" s="1"/>
    </row>
    <row r="290" spans="1:26" ht="23.25">
      <c r="A290" s="1"/>
      <c r="B290" s="44"/>
      <c r="C290" s="44"/>
      <c r="D290" s="41"/>
      <c r="E290" s="41"/>
      <c r="F290" s="51"/>
      <c r="G290" s="102"/>
      <c r="H290" s="41"/>
      <c r="I290" s="45"/>
      <c r="J290" s="49" t="s">
        <v>118</v>
      </c>
      <c r="K290" s="50"/>
      <c r="L290" s="43" t="s">
        <v>99</v>
      </c>
      <c r="M290" s="71"/>
      <c r="N290" s="72">
        <v>1244</v>
      </c>
      <c r="O290" s="73">
        <v>1244</v>
      </c>
      <c r="P290" s="71">
        <v>2101</v>
      </c>
      <c r="Q290" s="79">
        <f>IF(N290=0,,(P290/N290)*100)</f>
        <v>168.89067524115754</v>
      </c>
      <c r="R290" s="80">
        <f>IF(O290=0,,(P290/O290)*100)</f>
        <v>168.89067524115754</v>
      </c>
      <c r="S290" s="79">
        <f>IF(M290=0,,(N290/M290)*100)</f>
        <v>0</v>
      </c>
      <c r="T290" s="81">
        <f>IF(M290=0,,(P290/M290)*100)</f>
        <v>0</v>
      </c>
      <c r="U290" s="82"/>
      <c r="V290" s="83"/>
      <c r="W290" s="84"/>
      <c r="X290" s="82"/>
      <c r="Y290" s="83"/>
      <c r="Z290" s="1"/>
    </row>
    <row r="291" spans="1:26" ht="23.25">
      <c r="A291" s="1"/>
      <c r="B291" s="44"/>
      <c r="C291" s="44"/>
      <c r="D291" s="41"/>
      <c r="E291" s="41"/>
      <c r="F291" s="51"/>
      <c r="G291" s="102"/>
      <c r="H291" s="41"/>
      <c r="I291" s="45"/>
      <c r="J291" s="49" t="s">
        <v>119</v>
      </c>
      <c r="K291" s="50"/>
      <c r="L291" s="43" t="s">
        <v>101</v>
      </c>
      <c r="M291" s="71"/>
      <c r="N291" s="72">
        <v>234</v>
      </c>
      <c r="O291" s="73">
        <v>234</v>
      </c>
      <c r="P291" s="71">
        <v>614</v>
      </c>
      <c r="Q291" s="79">
        <f>IF(N291=0,,(P291/N291)*100)</f>
        <v>262.3931623931624</v>
      </c>
      <c r="R291" s="80">
        <f>IF(O291=0,,(P291/O291)*100)</f>
        <v>262.3931623931624</v>
      </c>
      <c r="S291" s="79">
        <f>IF(M291=0,,(N291/M291)*100)</f>
        <v>0</v>
      </c>
      <c r="T291" s="81">
        <f>IF(M291=0,,(P291/M291)*100)</f>
        <v>0</v>
      </c>
      <c r="U291" s="82"/>
      <c r="V291" s="83"/>
      <c r="W291" s="84"/>
      <c r="X291" s="82"/>
      <c r="Y291" s="83"/>
      <c r="Z291" s="1"/>
    </row>
    <row r="292" spans="1:26" ht="23.25">
      <c r="A292" s="1"/>
      <c r="B292" s="44"/>
      <c r="C292" s="44"/>
      <c r="D292" s="41"/>
      <c r="E292" s="41"/>
      <c r="F292" s="51"/>
      <c r="G292" s="102"/>
      <c r="H292" s="41"/>
      <c r="I292" s="45"/>
      <c r="J292" s="49"/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/>
      <c r="V292" s="83"/>
      <c r="W292" s="84"/>
      <c r="X292" s="82"/>
      <c r="Y292" s="83"/>
      <c r="Z292" s="1"/>
    </row>
    <row r="293" spans="1:26" ht="23.25">
      <c r="A293" s="1"/>
      <c r="B293" s="44"/>
      <c r="C293" s="44"/>
      <c r="D293" s="41"/>
      <c r="E293" s="41"/>
      <c r="F293" s="51"/>
      <c r="G293" s="102"/>
      <c r="H293" s="41" t="s">
        <v>142</v>
      </c>
      <c r="I293" s="45"/>
      <c r="J293" s="49" t="s">
        <v>428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>
        <f>U294+U295</f>
        <v>4454.5</v>
      </c>
      <c r="V293" s="83">
        <f>V294+V295</f>
        <v>4558.4</v>
      </c>
      <c r="W293" s="84">
        <f>W294+W295</f>
        <v>4390.4</v>
      </c>
      <c r="X293" s="82">
        <f>IF(U293=0,,W293/U293)*100</f>
        <v>98.5610057245482</v>
      </c>
      <c r="Y293" s="83">
        <f>IF(V293=0,,W293/V293)*100</f>
        <v>96.31449631449631</v>
      </c>
      <c r="Z293" s="1"/>
    </row>
    <row r="294" spans="1:26" ht="23.25">
      <c r="A294" s="1"/>
      <c r="B294" s="44"/>
      <c r="C294" s="44"/>
      <c r="D294" s="41"/>
      <c r="E294" s="41"/>
      <c r="F294" s="51"/>
      <c r="G294" s="102"/>
      <c r="H294" s="41"/>
      <c r="I294" s="45"/>
      <c r="J294" s="49" t="s">
        <v>44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>
        <v>4454.5</v>
      </c>
      <c r="V294" s="83">
        <v>4558.4</v>
      </c>
      <c r="W294" s="84">
        <v>4390.4</v>
      </c>
      <c r="X294" s="82">
        <f>IF(U294=0,,W294/U294)*100</f>
        <v>98.5610057245482</v>
      </c>
      <c r="Y294" s="83">
        <f>IF(V294=0,,W294/V294)*100</f>
        <v>96.31449631449631</v>
      </c>
      <c r="Z294" s="1"/>
    </row>
    <row r="295" spans="1:26" ht="23.25">
      <c r="A295" s="1"/>
      <c r="B295" s="44"/>
      <c r="C295" s="44"/>
      <c r="D295" s="41"/>
      <c r="E295" s="41"/>
      <c r="F295" s="51"/>
      <c r="G295" s="102"/>
      <c r="H295" s="41"/>
      <c r="I295" s="45"/>
      <c r="J295" s="49" t="s">
        <v>45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/>
      <c r="V295" s="83"/>
      <c r="W295" s="84"/>
      <c r="X295" s="82">
        <f>IF(U295=0,,W295/U295)*100</f>
        <v>0</v>
      </c>
      <c r="Y295" s="83">
        <f>IF(V295=0,,W295/V295)*100</f>
        <v>0</v>
      </c>
      <c r="Z295" s="1"/>
    </row>
    <row r="296" spans="1:26" ht="23.25">
      <c r="A296" s="1"/>
      <c r="B296" s="44"/>
      <c r="C296" s="44"/>
      <c r="D296" s="41"/>
      <c r="E296" s="41"/>
      <c r="F296" s="51"/>
      <c r="G296" s="102"/>
      <c r="H296" s="41"/>
      <c r="I296" s="45"/>
      <c r="J296" s="49" t="s">
        <v>105</v>
      </c>
      <c r="K296" s="50"/>
      <c r="L296" s="43" t="s">
        <v>94</v>
      </c>
      <c r="M296" s="71"/>
      <c r="N296" s="72">
        <v>1688</v>
      </c>
      <c r="O296" s="73">
        <v>1688</v>
      </c>
      <c r="P296" s="71">
        <v>1063</v>
      </c>
      <c r="Q296" s="79">
        <f>IF(N296=0,,(P296/N296)*100)</f>
        <v>62.9739336492891</v>
      </c>
      <c r="R296" s="80">
        <f>IF(O296=0,,(P296/O296)*100)</f>
        <v>62.9739336492891</v>
      </c>
      <c r="S296" s="79">
        <f>IF(M296=0,,(N296/M296)*100)</f>
        <v>0</v>
      </c>
      <c r="T296" s="81">
        <f>IF(M296=0,,(P296/M296)*100)</f>
        <v>0</v>
      </c>
      <c r="U296" s="82"/>
      <c r="V296" s="83"/>
      <c r="W296" s="84"/>
      <c r="X296" s="82"/>
      <c r="Y296" s="83"/>
      <c r="Z296" s="1"/>
    </row>
    <row r="297" spans="1:26" ht="23.25">
      <c r="A297" s="1"/>
      <c r="B297" s="44"/>
      <c r="C297" s="44"/>
      <c r="D297" s="41"/>
      <c r="E297" s="41"/>
      <c r="F297" s="51"/>
      <c r="G297" s="102"/>
      <c r="H297" s="41"/>
      <c r="I297" s="45"/>
      <c r="J297" s="49" t="s">
        <v>117</v>
      </c>
      <c r="K297" s="50"/>
      <c r="L297" s="43" t="s">
        <v>85</v>
      </c>
      <c r="M297" s="71"/>
      <c r="N297" s="72">
        <v>660</v>
      </c>
      <c r="O297" s="73">
        <v>660</v>
      </c>
      <c r="P297" s="71">
        <v>288</v>
      </c>
      <c r="Q297" s="79">
        <f>IF(N297=0,,(P297/N297)*100)</f>
        <v>43.63636363636363</v>
      </c>
      <c r="R297" s="80">
        <f>IF(O297=0,,(P297/O297)*100)</f>
        <v>43.63636363636363</v>
      </c>
      <c r="S297" s="79">
        <f>IF(M297=0,,(N297/M297)*100)</f>
        <v>0</v>
      </c>
      <c r="T297" s="81">
        <f>IF(M297=0,,(P297/M297)*100)</f>
        <v>0</v>
      </c>
      <c r="U297" s="82"/>
      <c r="V297" s="83"/>
      <c r="W297" s="84"/>
      <c r="X297" s="82"/>
      <c r="Y297" s="83"/>
      <c r="Z297" s="1"/>
    </row>
    <row r="298" spans="1:26" ht="23.25">
      <c r="A298" s="1"/>
      <c r="B298" s="44"/>
      <c r="C298" s="44"/>
      <c r="D298" s="41"/>
      <c r="E298" s="41"/>
      <c r="F298" s="51"/>
      <c r="G298" s="102"/>
      <c r="H298" s="41"/>
      <c r="I298" s="45"/>
      <c r="J298" s="49" t="s">
        <v>118</v>
      </c>
      <c r="K298" s="50"/>
      <c r="L298" s="43" t="s">
        <v>99</v>
      </c>
      <c r="M298" s="71"/>
      <c r="N298" s="72">
        <v>480</v>
      </c>
      <c r="O298" s="73">
        <v>480</v>
      </c>
      <c r="P298" s="71">
        <v>2006</v>
      </c>
      <c r="Q298" s="79">
        <f>IF(N298=0,,(P298/N298)*100)</f>
        <v>417.91666666666663</v>
      </c>
      <c r="R298" s="80">
        <f>IF(O298=0,,(P298/O298)*100)</f>
        <v>417.91666666666663</v>
      </c>
      <c r="S298" s="79">
        <f>IF(M298=0,,(N298/M298)*100)</f>
        <v>0</v>
      </c>
      <c r="T298" s="81">
        <f>IF(M298=0,,(P298/M298)*100)</f>
        <v>0</v>
      </c>
      <c r="U298" s="82"/>
      <c r="V298" s="83"/>
      <c r="W298" s="84"/>
      <c r="X298" s="82"/>
      <c r="Y298" s="83"/>
      <c r="Z298" s="1"/>
    </row>
    <row r="299" spans="1:26" ht="23.25">
      <c r="A299" s="1"/>
      <c r="B299" s="44"/>
      <c r="C299" s="44"/>
      <c r="D299" s="41"/>
      <c r="E299" s="41"/>
      <c r="F299" s="51"/>
      <c r="G299" s="102"/>
      <c r="H299" s="41"/>
      <c r="I299" s="45"/>
      <c r="J299" s="49" t="s">
        <v>119</v>
      </c>
      <c r="K299" s="50"/>
      <c r="L299" s="43" t="s">
        <v>101</v>
      </c>
      <c r="M299" s="71"/>
      <c r="N299" s="72">
        <v>1776</v>
      </c>
      <c r="O299" s="73">
        <v>1776</v>
      </c>
      <c r="P299" s="71">
        <v>818</v>
      </c>
      <c r="Q299" s="79">
        <f>IF(N299=0,,(P299/N299)*100)</f>
        <v>46.05855855855856</v>
      </c>
      <c r="R299" s="80">
        <f>IF(O299=0,,(P299/O299)*100)</f>
        <v>46.05855855855856</v>
      </c>
      <c r="S299" s="79">
        <f>IF(M299=0,,(N299/M299)*100)</f>
        <v>0</v>
      </c>
      <c r="T299" s="81">
        <f>IF(M299=0,,(P299/M299)*100)</f>
        <v>0</v>
      </c>
      <c r="U299" s="82"/>
      <c r="V299" s="83"/>
      <c r="W299" s="84"/>
      <c r="X299" s="82"/>
      <c r="Y299" s="83"/>
      <c r="Z299" s="1"/>
    </row>
    <row r="300" spans="1:26" ht="23.25">
      <c r="A300" s="1"/>
      <c r="B300" s="44"/>
      <c r="C300" s="44"/>
      <c r="D300" s="41"/>
      <c r="E300" s="41"/>
      <c r="F300" s="51"/>
      <c r="G300" s="102"/>
      <c r="H300" s="41"/>
      <c r="I300" s="45"/>
      <c r="J300" s="49"/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/>
      <c r="V300" s="83"/>
      <c r="W300" s="84"/>
      <c r="X300" s="82"/>
      <c r="Y300" s="83"/>
      <c r="Z300" s="1"/>
    </row>
    <row r="301" spans="1:26" ht="23.25">
      <c r="A301" s="1"/>
      <c r="B301" s="44"/>
      <c r="C301" s="44"/>
      <c r="D301" s="41"/>
      <c r="E301" s="41"/>
      <c r="F301" s="51"/>
      <c r="G301" s="102"/>
      <c r="H301" s="41" t="s">
        <v>144</v>
      </c>
      <c r="I301" s="45"/>
      <c r="J301" s="49" t="s">
        <v>429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>
        <f>U302+U303</f>
        <v>16903.3</v>
      </c>
      <c r="V301" s="83">
        <f>V302+V303</f>
        <v>17069.6</v>
      </c>
      <c r="W301" s="84">
        <f>W302+W303</f>
        <v>17032.5</v>
      </c>
      <c r="X301" s="82">
        <f>IF(U301=0,,W301/U301)*100</f>
        <v>100.7643477900765</v>
      </c>
      <c r="Y301" s="83">
        <f>IF(V301=0,,W301/V301)*100</f>
        <v>99.78265454375031</v>
      </c>
      <c r="Z301" s="1"/>
    </row>
    <row r="302" spans="1:26" ht="23.25">
      <c r="A302" s="1"/>
      <c r="B302" s="44"/>
      <c r="C302" s="44"/>
      <c r="D302" s="41"/>
      <c r="E302" s="41"/>
      <c r="F302" s="51"/>
      <c r="G302" s="102"/>
      <c r="H302" s="41"/>
      <c r="I302" s="45"/>
      <c r="J302" s="49" t="s">
        <v>44</v>
      </c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>
        <v>16903.3</v>
      </c>
      <c r="V302" s="83">
        <v>17069.6</v>
      </c>
      <c r="W302" s="84">
        <v>17032.5</v>
      </c>
      <c r="X302" s="82">
        <f>IF(U302=0,,W302/U302)*100</f>
        <v>100.7643477900765</v>
      </c>
      <c r="Y302" s="83">
        <f>IF(V302=0,,W302/V302)*100</f>
        <v>99.78265454375031</v>
      </c>
      <c r="Z302" s="1"/>
    </row>
    <row r="303" spans="1:26" ht="23.25">
      <c r="A303" s="1"/>
      <c r="B303" s="44"/>
      <c r="C303" s="44"/>
      <c r="D303" s="41"/>
      <c r="E303" s="41"/>
      <c r="F303" s="51"/>
      <c r="G303" s="102"/>
      <c r="H303" s="41"/>
      <c r="I303" s="45"/>
      <c r="J303" s="49" t="s">
        <v>45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/>
      <c r="V303" s="83"/>
      <c r="W303" s="84"/>
      <c r="X303" s="82">
        <f>IF(U303=0,,W303/U303)*100</f>
        <v>0</v>
      </c>
      <c r="Y303" s="83">
        <f>IF(V303=0,,W303/V303)*100</f>
        <v>0</v>
      </c>
      <c r="Z303" s="1"/>
    </row>
    <row r="304" spans="1:26" ht="23.25">
      <c r="A304" s="1"/>
      <c r="B304" s="44"/>
      <c r="C304" s="44"/>
      <c r="D304" s="41"/>
      <c r="E304" s="41"/>
      <c r="F304" s="51"/>
      <c r="G304" s="102"/>
      <c r="H304" s="41"/>
      <c r="I304" s="45"/>
      <c r="J304" s="49" t="s">
        <v>105</v>
      </c>
      <c r="K304" s="50"/>
      <c r="L304" s="43" t="s">
        <v>94</v>
      </c>
      <c r="M304" s="71"/>
      <c r="N304" s="72">
        <v>2372</v>
      </c>
      <c r="O304" s="73">
        <v>2372</v>
      </c>
      <c r="P304" s="71">
        <v>4809</v>
      </c>
      <c r="Q304" s="79">
        <f>IF(N304=0,,(P304/N304)*100)</f>
        <v>202.74030354131534</v>
      </c>
      <c r="R304" s="80">
        <f>IF(O304=0,,(P304/O304)*100)</f>
        <v>202.74030354131534</v>
      </c>
      <c r="S304" s="79">
        <f>IF(M304=0,,(N304/M304)*100)</f>
        <v>0</v>
      </c>
      <c r="T304" s="81">
        <f>IF(M304=0,,(P304/M304)*100)</f>
        <v>0</v>
      </c>
      <c r="U304" s="82"/>
      <c r="V304" s="83"/>
      <c r="W304" s="84"/>
      <c r="X304" s="82"/>
      <c r="Y304" s="83"/>
      <c r="Z304" s="1"/>
    </row>
    <row r="305" spans="1:26" ht="23.25">
      <c r="A305" s="1"/>
      <c r="B305" s="44"/>
      <c r="C305" s="44"/>
      <c r="D305" s="41"/>
      <c r="E305" s="41"/>
      <c r="F305" s="51"/>
      <c r="G305" s="102"/>
      <c r="H305" s="41"/>
      <c r="I305" s="45"/>
      <c r="J305" s="49" t="s">
        <v>117</v>
      </c>
      <c r="K305" s="50"/>
      <c r="L305" s="43" t="s">
        <v>85</v>
      </c>
      <c r="M305" s="71"/>
      <c r="N305" s="72">
        <v>1000</v>
      </c>
      <c r="O305" s="73">
        <v>1000</v>
      </c>
      <c r="P305" s="71">
        <v>1486</v>
      </c>
      <c r="Q305" s="79">
        <f>IF(N305=0,,(P305/N305)*100)</f>
        <v>148.6</v>
      </c>
      <c r="R305" s="80">
        <f>IF(O305=0,,(P305/O305)*100)</f>
        <v>148.6</v>
      </c>
      <c r="S305" s="79">
        <f>IF(M305=0,,(N305/M305)*100)</f>
        <v>0</v>
      </c>
      <c r="T305" s="81">
        <f>IF(M305=0,,(P305/M305)*100)</f>
        <v>0</v>
      </c>
      <c r="U305" s="82"/>
      <c r="V305" s="83"/>
      <c r="W305" s="84"/>
      <c r="X305" s="82"/>
      <c r="Y305" s="83"/>
      <c r="Z305" s="1"/>
    </row>
    <row r="306" spans="1:26" ht="23.25">
      <c r="A306" s="1"/>
      <c r="B306" s="44"/>
      <c r="C306" s="44"/>
      <c r="D306" s="41"/>
      <c r="E306" s="41"/>
      <c r="F306" s="51"/>
      <c r="G306" s="102"/>
      <c r="H306" s="41"/>
      <c r="I306" s="45"/>
      <c r="J306" s="49" t="s">
        <v>118</v>
      </c>
      <c r="K306" s="50"/>
      <c r="L306" s="43" t="s">
        <v>99</v>
      </c>
      <c r="M306" s="71"/>
      <c r="N306" s="72">
        <v>27910</v>
      </c>
      <c r="O306" s="73">
        <v>27910</v>
      </c>
      <c r="P306" s="71">
        <v>27869</v>
      </c>
      <c r="Q306" s="79">
        <f>IF(N306=0,,(P306/N306)*100)</f>
        <v>99.85309924758151</v>
      </c>
      <c r="R306" s="80">
        <f>IF(O306=0,,(P306/O306)*100)</f>
        <v>99.85309924758151</v>
      </c>
      <c r="S306" s="79">
        <f>IF(M306=0,,(N306/M306)*100)</f>
        <v>0</v>
      </c>
      <c r="T306" s="81">
        <f>IF(M306=0,,(P306/M306)*100)</f>
        <v>0</v>
      </c>
      <c r="U306" s="82"/>
      <c r="V306" s="83"/>
      <c r="W306" s="84"/>
      <c r="X306" s="82"/>
      <c r="Y306" s="83"/>
      <c r="Z306" s="1"/>
    </row>
    <row r="307" spans="1:26" ht="23.25">
      <c r="A307" s="1"/>
      <c r="B307" s="44"/>
      <c r="C307" s="44"/>
      <c r="D307" s="41"/>
      <c r="E307" s="41"/>
      <c r="F307" s="51"/>
      <c r="G307" s="102"/>
      <c r="H307" s="41"/>
      <c r="I307" s="45"/>
      <c r="J307" s="49" t="s">
        <v>119</v>
      </c>
      <c r="K307" s="50"/>
      <c r="L307" s="43" t="s">
        <v>101</v>
      </c>
      <c r="M307" s="71"/>
      <c r="N307" s="72">
        <v>2307</v>
      </c>
      <c r="O307" s="73">
        <v>2307</v>
      </c>
      <c r="P307" s="71">
        <v>2596</v>
      </c>
      <c r="Q307" s="79">
        <f>IF(N307=0,,(P307/N307)*100)</f>
        <v>112.52709146077156</v>
      </c>
      <c r="R307" s="80">
        <f>IF(O307=0,,(P307/O307)*100)</f>
        <v>112.52709146077156</v>
      </c>
      <c r="S307" s="79">
        <f>IF(M307=0,,(N307/M307)*100)</f>
        <v>0</v>
      </c>
      <c r="T307" s="81">
        <f>IF(M307=0,,(P307/M307)*100)</f>
        <v>0</v>
      </c>
      <c r="U307" s="82"/>
      <c r="V307" s="83"/>
      <c r="W307" s="84"/>
      <c r="X307" s="82"/>
      <c r="Y307" s="83"/>
      <c r="Z307" s="1"/>
    </row>
    <row r="308" spans="1:26" ht="23.25">
      <c r="A308" s="1"/>
      <c r="B308" s="44"/>
      <c r="C308" s="44"/>
      <c r="D308" s="41"/>
      <c r="E308" s="41"/>
      <c r="F308" s="51"/>
      <c r="G308" s="102"/>
      <c r="H308" s="41"/>
      <c r="I308" s="45"/>
      <c r="J308" s="49"/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/>
      <c r="V308" s="83"/>
      <c r="W308" s="84"/>
      <c r="X308" s="82"/>
      <c r="Y308" s="83"/>
      <c r="Z308" s="1"/>
    </row>
    <row r="309" spans="1:26" ht="23.25">
      <c r="A309" s="1"/>
      <c r="B309" s="44"/>
      <c r="C309" s="44"/>
      <c r="D309" s="41"/>
      <c r="E309" s="41"/>
      <c r="F309" s="51"/>
      <c r="G309" s="102"/>
      <c r="H309" s="41" t="s">
        <v>146</v>
      </c>
      <c r="I309" s="45"/>
      <c r="J309" s="49" t="s">
        <v>430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>
        <f>U310+U311</f>
        <v>12082.1</v>
      </c>
      <c r="V309" s="83">
        <f>V310+V311</f>
        <v>11102</v>
      </c>
      <c r="W309" s="84">
        <f>W310+W311</f>
        <v>10870.4</v>
      </c>
      <c r="X309" s="82">
        <f>IF(U309=0,,W309/U309)*100</f>
        <v>89.97111429304508</v>
      </c>
      <c r="Y309" s="83">
        <f>IF(V309=0,,W309/V309)*100</f>
        <v>97.91388938929923</v>
      </c>
      <c r="Z309" s="1"/>
    </row>
    <row r="310" spans="1:26" ht="23.25">
      <c r="A310" s="1"/>
      <c r="B310" s="44"/>
      <c r="C310" s="44"/>
      <c r="D310" s="41"/>
      <c r="E310" s="41"/>
      <c r="F310" s="51"/>
      <c r="G310" s="102"/>
      <c r="H310" s="41"/>
      <c r="I310" s="45"/>
      <c r="J310" s="49" t="s">
        <v>44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>
        <v>12082.1</v>
      </c>
      <c r="V310" s="83">
        <v>11102</v>
      </c>
      <c r="W310" s="84">
        <v>10870.4</v>
      </c>
      <c r="X310" s="82">
        <f>IF(U310=0,,W310/U310)*100</f>
        <v>89.97111429304508</v>
      </c>
      <c r="Y310" s="83">
        <f>IF(V310=0,,W310/V310)*100</f>
        <v>97.91388938929923</v>
      </c>
      <c r="Z310" s="1"/>
    </row>
    <row r="311" spans="1:26" ht="23.25">
      <c r="A311" s="1"/>
      <c r="B311" s="44"/>
      <c r="C311" s="44"/>
      <c r="D311" s="44"/>
      <c r="E311" s="44"/>
      <c r="F311" s="51"/>
      <c r="G311" s="43"/>
      <c r="H311" s="44"/>
      <c r="I311" s="45"/>
      <c r="J311" s="49" t="s">
        <v>45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>
        <f>IF(U311=0,,W311/U311)*100</f>
        <v>0</v>
      </c>
      <c r="Y311" s="83">
        <f>IF(V311=0,,W311/V311)*100</f>
        <v>0</v>
      </c>
      <c r="Z311" s="1"/>
    </row>
    <row r="312" spans="1:26" ht="23.25">
      <c r="A312" s="1"/>
      <c r="B312" s="44"/>
      <c r="C312" s="44"/>
      <c r="D312" s="44"/>
      <c r="E312" s="44"/>
      <c r="F312" s="42"/>
      <c r="G312" s="43"/>
      <c r="H312" s="44"/>
      <c r="I312" s="45"/>
      <c r="J312" s="49" t="s">
        <v>105</v>
      </c>
      <c r="K312" s="50"/>
      <c r="L312" s="43" t="s">
        <v>94</v>
      </c>
      <c r="M312" s="71"/>
      <c r="N312" s="72">
        <v>4924</v>
      </c>
      <c r="O312" s="73">
        <v>4924</v>
      </c>
      <c r="P312" s="71">
        <v>5817</v>
      </c>
      <c r="Q312" s="79">
        <f>IF(N312=0,,(P312/N312)*100)</f>
        <v>118.13566206336313</v>
      </c>
      <c r="R312" s="80">
        <f>IF(O312=0,,(P312/O312)*100)</f>
        <v>118.13566206336313</v>
      </c>
      <c r="S312" s="79">
        <f>IF(M312=0,,(N312/M312)*100)</f>
        <v>0</v>
      </c>
      <c r="T312" s="81">
        <f>IF(M312=0,,(P312/M312)*100)</f>
        <v>0</v>
      </c>
      <c r="U312" s="82"/>
      <c r="V312" s="83"/>
      <c r="W312" s="84"/>
      <c r="X312" s="82"/>
      <c r="Y312" s="83"/>
      <c r="Z312" s="1"/>
    </row>
    <row r="313" spans="1:26" ht="23.25">
      <c r="A313" s="1"/>
      <c r="B313" s="44"/>
      <c r="C313" s="44"/>
      <c r="D313" s="44"/>
      <c r="E313" s="44"/>
      <c r="F313" s="51"/>
      <c r="G313" s="43"/>
      <c r="H313" s="44"/>
      <c r="I313" s="45"/>
      <c r="J313" s="49" t="s">
        <v>117</v>
      </c>
      <c r="K313" s="50"/>
      <c r="L313" s="43" t="s">
        <v>85</v>
      </c>
      <c r="M313" s="71"/>
      <c r="N313" s="72">
        <v>960</v>
      </c>
      <c r="O313" s="73">
        <v>960</v>
      </c>
      <c r="P313" s="71">
        <v>1166</v>
      </c>
      <c r="Q313" s="79">
        <f>IF(N313=0,,(P313/N313)*100)</f>
        <v>121.45833333333333</v>
      </c>
      <c r="R313" s="80">
        <f>IF(O313=0,,(P313/O313)*100)</f>
        <v>121.45833333333333</v>
      </c>
      <c r="S313" s="79">
        <f>IF(M313=0,,(N313/M313)*100)</f>
        <v>0</v>
      </c>
      <c r="T313" s="81">
        <f>IF(M313=0,,(P313/M313)*100)</f>
        <v>0</v>
      </c>
      <c r="U313" s="82"/>
      <c r="V313" s="83"/>
      <c r="W313" s="84"/>
      <c r="X313" s="82"/>
      <c r="Y313" s="83"/>
      <c r="Z313" s="1"/>
    </row>
    <row r="314" spans="1:26" ht="23.25">
      <c r="A314" s="1"/>
      <c r="B314" s="44"/>
      <c r="C314" s="44"/>
      <c r="D314" s="44"/>
      <c r="E314" s="44"/>
      <c r="F314" s="51"/>
      <c r="G314" s="43"/>
      <c r="H314" s="44"/>
      <c r="I314" s="45"/>
      <c r="J314" s="49"/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/>
      <c r="V314" s="83"/>
      <c r="W314" s="84"/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399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30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28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33</v>
      </c>
      <c r="O319" s="63"/>
      <c r="P319" s="63"/>
      <c r="Q319" s="63"/>
      <c r="R319" s="64"/>
      <c r="S319" s="8" t="s">
        <v>21</v>
      </c>
      <c r="T319" s="8"/>
      <c r="U319" s="14" t="s">
        <v>2</v>
      </c>
      <c r="V319" s="15"/>
      <c r="W319" s="15"/>
      <c r="X319" s="15"/>
      <c r="Y319" s="16"/>
      <c r="Z319" s="1"/>
    </row>
    <row r="320" spans="1:26" ht="23.25">
      <c r="A320" s="1"/>
      <c r="B320" s="20" t="s">
        <v>29</v>
      </c>
      <c r="C320" s="21"/>
      <c r="D320" s="21"/>
      <c r="E320" s="21"/>
      <c r="F320" s="21"/>
      <c r="G320" s="21"/>
      <c r="H320" s="62"/>
      <c r="I320" s="1"/>
      <c r="J320" s="2" t="s">
        <v>4</v>
      </c>
      <c r="K320" s="18"/>
      <c r="L320" s="23" t="s">
        <v>22</v>
      </c>
      <c r="M320" s="23" t="s">
        <v>31</v>
      </c>
      <c r="N320" s="65"/>
      <c r="O320" s="17"/>
      <c r="P320" s="66"/>
      <c r="Q320" s="23" t="s">
        <v>3</v>
      </c>
      <c r="R320" s="16"/>
      <c r="S320" s="15" t="s">
        <v>23</v>
      </c>
      <c r="T320" s="15"/>
      <c r="U320" s="20" t="s">
        <v>20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24</v>
      </c>
      <c r="M321" s="31" t="s">
        <v>24</v>
      </c>
      <c r="N321" s="29" t="s">
        <v>6</v>
      </c>
      <c r="O321" s="68" t="s">
        <v>7</v>
      </c>
      <c r="P321" s="29" t="s">
        <v>8</v>
      </c>
      <c r="Q321" s="20" t="s">
        <v>41</v>
      </c>
      <c r="R321" s="22"/>
      <c r="S321" s="27" t="s">
        <v>25</v>
      </c>
      <c r="T321" s="15"/>
      <c r="U321" s="24"/>
      <c r="V321" s="25"/>
      <c r="W321" s="1"/>
      <c r="X321" s="14" t="s">
        <v>3</v>
      </c>
      <c r="Y321" s="16"/>
      <c r="Z321" s="1"/>
    </row>
    <row r="322" spans="1:26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8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26</v>
      </c>
      <c r="M322" s="29" t="s">
        <v>32</v>
      </c>
      <c r="N322" s="29"/>
      <c r="O322" s="29"/>
      <c r="P322" s="29"/>
      <c r="Q322" s="26" t="s">
        <v>34</v>
      </c>
      <c r="R322" s="30" t="s">
        <v>34</v>
      </c>
      <c r="S322" s="112" t="s">
        <v>37</v>
      </c>
      <c r="T322" s="114" t="s">
        <v>38</v>
      </c>
      <c r="U322" s="31" t="s">
        <v>6</v>
      </c>
      <c r="V322" s="29" t="s">
        <v>9</v>
      </c>
      <c r="W322" s="26" t="s">
        <v>10</v>
      </c>
      <c r="X322" s="14" t="s">
        <v>11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35</v>
      </c>
      <c r="R323" s="38" t="s">
        <v>36</v>
      </c>
      <c r="S323" s="113"/>
      <c r="T323" s="115"/>
      <c r="U323" s="32"/>
      <c r="V323" s="33"/>
      <c r="W323" s="34"/>
      <c r="X323" s="39" t="s">
        <v>39</v>
      </c>
      <c r="Y323" s="40" t="s">
        <v>40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4" t="s">
        <v>43</v>
      </c>
      <c r="C325" s="44"/>
      <c r="D325" s="41" t="s">
        <v>43</v>
      </c>
      <c r="E325" s="41"/>
      <c r="F325" s="51" t="s">
        <v>90</v>
      </c>
      <c r="G325" s="102"/>
      <c r="H325" s="41"/>
      <c r="I325" s="45"/>
      <c r="J325" s="49" t="s">
        <v>118</v>
      </c>
      <c r="K325" s="50"/>
      <c r="L325" s="43" t="s">
        <v>99</v>
      </c>
      <c r="M325" s="71"/>
      <c r="N325" s="72">
        <v>4536</v>
      </c>
      <c r="O325" s="73">
        <v>4536</v>
      </c>
      <c r="P325" s="71">
        <v>3782</v>
      </c>
      <c r="Q325" s="79">
        <f>IF(N325=0,,(P325/N325)*100)</f>
        <v>83.37742504409171</v>
      </c>
      <c r="R325" s="80">
        <f>IF(O325=0,,(P325/O325)*100)</f>
        <v>83.37742504409171</v>
      </c>
      <c r="S325" s="79">
        <f>IF(M325=0,,(N325/M325)*100)</f>
        <v>0</v>
      </c>
      <c r="T325" s="81">
        <f>IF(M325=0,,(P325/M325)*100)</f>
        <v>0</v>
      </c>
      <c r="U325" s="82"/>
      <c r="V325" s="83"/>
      <c r="W325" s="84"/>
      <c r="X325" s="82"/>
      <c r="Y325" s="83"/>
      <c r="Z325" s="1"/>
    </row>
    <row r="326" spans="1:26" ht="23.25">
      <c r="A326" s="1"/>
      <c r="B326" s="41"/>
      <c r="C326" s="41"/>
      <c r="D326" s="41"/>
      <c r="E326" s="41"/>
      <c r="F326" s="51"/>
      <c r="G326" s="102"/>
      <c r="H326" s="41"/>
      <c r="I326" s="45"/>
      <c r="J326" s="49" t="s">
        <v>119</v>
      </c>
      <c r="K326" s="50"/>
      <c r="L326" s="43" t="s">
        <v>101</v>
      </c>
      <c r="M326" s="71"/>
      <c r="N326" s="72">
        <v>3418</v>
      </c>
      <c r="O326" s="73">
        <v>3418</v>
      </c>
      <c r="P326" s="71">
        <v>4584</v>
      </c>
      <c r="Q326" s="79">
        <f>IF(N326=0,,(P326/N326)*100)</f>
        <v>134.11351667641895</v>
      </c>
      <c r="R326" s="80">
        <f>IF(O326=0,,(P326/O326)*100)</f>
        <v>134.11351667641895</v>
      </c>
      <c r="S326" s="79">
        <f>IF(M326=0,,(N326/M326)*100)</f>
        <v>0</v>
      </c>
      <c r="T326" s="81">
        <f>IF(M326=0,,(P326/M326)*100)</f>
        <v>0</v>
      </c>
      <c r="U326" s="82"/>
      <c r="V326" s="83"/>
      <c r="W326" s="84"/>
      <c r="X326" s="82"/>
      <c r="Y326" s="83"/>
      <c r="Z326" s="1"/>
    </row>
    <row r="327" spans="1:26" ht="23.25">
      <c r="A327" s="1"/>
      <c r="B327" s="44"/>
      <c r="C327" s="44"/>
      <c r="D327" s="41"/>
      <c r="E327" s="41"/>
      <c r="F327" s="51"/>
      <c r="G327" s="102"/>
      <c r="H327" s="41"/>
      <c r="I327" s="45"/>
      <c r="J327" s="49"/>
      <c r="K327" s="50"/>
      <c r="L327" s="43"/>
      <c r="M327" s="71"/>
      <c r="N327" s="72"/>
      <c r="O327" s="73"/>
      <c r="P327" s="71"/>
      <c r="Q327" s="79"/>
      <c r="R327" s="80"/>
      <c r="S327" s="79"/>
      <c r="T327" s="81"/>
      <c r="U327" s="82"/>
      <c r="V327" s="83"/>
      <c r="W327" s="84"/>
      <c r="X327" s="82"/>
      <c r="Y327" s="83"/>
      <c r="Z327" s="1"/>
    </row>
    <row r="328" spans="1:26" ht="23.25">
      <c r="A328" s="1"/>
      <c r="B328" s="44"/>
      <c r="C328" s="44"/>
      <c r="D328" s="41"/>
      <c r="E328" s="41"/>
      <c r="F328" s="51"/>
      <c r="G328" s="102"/>
      <c r="H328" s="41" t="s">
        <v>148</v>
      </c>
      <c r="I328" s="45"/>
      <c r="J328" s="49" t="s">
        <v>431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f>U329+U330</f>
        <v>10294.6</v>
      </c>
      <c r="V328" s="83">
        <f>V329+V330</f>
        <v>9244.7</v>
      </c>
      <c r="W328" s="84">
        <f>W329+W330</f>
        <v>8973.6</v>
      </c>
      <c r="X328" s="82">
        <f>IF(U328=0,,W328/U328)*100</f>
        <v>87.16802984088746</v>
      </c>
      <c r="Y328" s="83">
        <f>IF(V328=0,,W328/V328)*100</f>
        <v>97.06750895107467</v>
      </c>
      <c r="Z328" s="1"/>
    </row>
    <row r="329" spans="1:26" ht="23.25">
      <c r="A329" s="1"/>
      <c r="B329" s="44"/>
      <c r="C329" s="44"/>
      <c r="D329" s="41"/>
      <c r="E329" s="41"/>
      <c r="F329" s="51"/>
      <c r="G329" s="102"/>
      <c r="H329" s="41"/>
      <c r="I329" s="45"/>
      <c r="J329" s="49" t="s">
        <v>44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>
        <v>10294.6</v>
      </c>
      <c r="V329" s="83">
        <v>9244.7</v>
      </c>
      <c r="W329" s="84">
        <v>8973.6</v>
      </c>
      <c r="X329" s="82">
        <f>IF(U329=0,,W329/U329)*100</f>
        <v>87.16802984088746</v>
      </c>
      <c r="Y329" s="83">
        <f>IF(V329=0,,W329/V329)*100</f>
        <v>97.06750895107467</v>
      </c>
      <c r="Z329" s="1"/>
    </row>
    <row r="330" spans="1:26" ht="23.25">
      <c r="A330" s="1"/>
      <c r="B330" s="44"/>
      <c r="C330" s="44"/>
      <c r="D330" s="41"/>
      <c r="E330" s="41"/>
      <c r="F330" s="51"/>
      <c r="G330" s="102"/>
      <c r="H330" s="41"/>
      <c r="I330" s="45"/>
      <c r="J330" s="49" t="s">
        <v>45</v>
      </c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/>
      <c r="V330" s="83"/>
      <c r="W330" s="84"/>
      <c r="X330" s="82">
        <f>IF(U330=0,,W330/U330)*100</f>
        <v>0</v>
      </c>
      <c r="Y330" s="83">
        <f>IF(V330=0,,W330/V330)*100</f>
        <v>0</v>
      </c>
      <c r="Z330" s="1"/>
    </row>
    <row r="331" spans="1:26" ht="23.25">
      <c r="A331" s="1"/>
      <c r="B331" s="44"/>
      <c r="C331" s="44"/>
      <c r="D331" s="41"/>
      <c r="E331" s="41"/>
      <c r="F331" s="51"/>
      <c r="G331" s="102"/>
      <c r="H331" s="41"/>
      <c r="I331" s="45"/>
      <c r="J331" s="49" t="s">
        <v>105</v>
      </c>
      <c r="K331" s="50"/>
      <c r="L331" s="43" t="s">
        <v>94</v>
      </c>
      <c r="M331" s="71"/>
      <c r="N331" s="72">
        <v>1695</v>
      </c>
      <c r="O331" s="73">
        <v>1695</v>
      </c>
      <c r="P331" s="71">
        <v>2847</v>
      </c>
      <c r="Q331" s="79">
        <f>IF(N331=0,,(P331/N331)*100)</f>
        <v>167.9646017699115</v>
      </c>
      <c r="R331" s="80">
        <f>IF(O331=0,,(P331/O331)*100)</f>
        <v>167.9646017699115</v>
      </c>
      <c r="S331" s="79">
        <f>IF(M331=0,,(N331/M331)*100)</f>
        <v>0</v>
      </c>
      <c r="T331" s="81">
        <f>IF(M331=0,,(P331/M331)*100)</f>
        <v>0</v>
      </c>
      <c r="U331" s="82"/>
      <c r="V331" s="83"/>
      <c r="W331" s="84"/>
      <c r="X331" s="82"/>
      <c r="Y331" s="83"/>
      <c r="Z331" s="1"/>
    </row>
    <row r="332" spans="1:26" ht="23.25">
      <c r="A332" s="1"/>
      <c r="B332" s="44"/>
      <c r="C332" s="44"/>
      <c r="D332" s="41"/>
      <c r="E332" s="41"/>
      <c r="F332" s="51"/>
      <c r="G332" s="102"/>
      <c r="H332" s="41"/>
      <c r="I332" s="45"/>
      <c r="J332" s="49" t="s">
        <v>117</v>
      </c>
      <c r="K332" s="50"/>
      <c r="L332" s="43" t="s">
        <v>85</v>
      </c>
      <c r="M332" s="71"/>
      <c r="N332" s="72">
        <v>948</v>
      </c>
      <c r="O332" s="73">
        <v>948</v>
      </c>
      <c r="P332" s="71">
        <v>1039</v>
      </c>
      <c r="Q332" s="79">
        <f>IF(N332=0,,(P332/N332)*100)</f>
        <v>109.59915611814345</v>
      </c>
      <c r="R332" s="80">
        <f>IF(O332=0,,(P332/O332)*100)</f>
        <v>109.59915611814345</v>
      </c>
      <c r="S332" s="79">
        <f>IF(M332=0,,(N332/M332)*100)</f>
        <v>0</v>
      </c>
      <c r="T332" s="81">
        <f>IF(M332=0,,(P332/M332)*100)</f>
        <v>0</v>
      </c>
      <c r="U332" s="82"/>
      <c r="V332" s="83"/>
      <c r="W332" s="84"/>
      <c r="X332" s="82"/>
      <c r="Y332" s="83"/>
      <c r="Z332" s="1"/>
    </row>
    <row r="333" spans="1:26" ht="23.25">
      <c r="A333" s="1"/>
      <c r="B333" s="44"/>
      <c r="C333" s="44"/>
      <c r="D333" s="41"/>
      <c r="E333" s="41"/>
      <c r="F333" s="51"/>
      <c r="G333" s="102"/>
      <c r="H333" s="41"/>
      <c r="I333" s="45"/>
      <c r="J333" s="49" t="s">
        <v>118</v>
      </c>
      <c r="K333" s="50"/>
      <c r="L333" s="43" t="s">
        <v>99</v>
      </c>
      <c r="M333" s="71"/>
      <c r="N333" s="72">
        <v>1395</v>
      </c>
      <c r="O333" s="73">
        <v>1395</v>
      </c>
      <c r="P333" s="71">
        <v>2775</v>
      </c>
      <c r="Q333" s="79">
        <f>IF(N333=0,,(P333/N333)*100)</f>
        <v>198.9247311827957</v>
      </c>
      <c r="R333" s="80">
        <f>IF(O333=0,,(P333/O333)*100)</f>
        <v>198.9247311827957</v>
      </c>
      <c r="S333" s="79">
        <f>IF(M333=0,,(N333/M333)*100)</f>
        <v>0</v>
      </c>
      <c r="T333" s="81">
        <f>IF(M333=0,,(P333/M333)*100)</f>
        <v>0</v>
      </c>
      <c r="U333" s="82"/>
      <c r="V333" s="83"/>
      <c r="W333" s="84"/>
      <c r="X333" s="82"/>
      <c r="Y333" s="83"/>
      <c r="Z333" s="1"/>
    </row>
    <row r="334" spans="1:26" ht="23.25">
      <c r="A334" s="1"/>
      <c r="B334" s="44"/>
      <c r="C334" s="44"/>
      <c r="D334" s="41"/>
      <c r="E334" s="41"/>
      <c r="F334" s="51"/>
      <c r="G334" s="102"/>
      <c r="H334" s="41"/>
      <c r="I334" s="45"/>
      <c r="J334" s="49" t="s">
        <v>119</v>
      </c>
      <c r="K334" s="50"/>
      <c r="L334" s="43" t="s">
        <v>101</v>
      </c>
      <c r="M334" s="71"/>
      <c r="N334" s="72">
        <v>1392</v>
      </c>
      <c r="O334" s="73">
        <v>1392</v>
      </c>
      <c r="P334" s="71">
        <v>995</v>
      </c>
      <c r="Q334" s="79">
        <f>IF(N334=0,,(P334/N334)*100)</f>
        <v>71.47988505747126</v>
      </c>
      <c r="R334" s="80">
        <f>IF(O334=0,,(P334/O334)*100)</f>
        <v>71.47988505747126</v>
      </c>
      <c r="S334" s="79">
        <f>IF(M334=0,,(N334/M334)*100)</f>
        <v>0</v>
      </c>
      <c r="T334" s="81">
        <f>IF(M334=0,,(P334/M334)*100)</f>
        <v>0</v>
      </c>
      <c r="U334" s="82"/>
      <c r="V334" s="83"/>
      <c r="W334" s="84"/>
      <c r="X334" s="82"/>
      <c r="Y334" s="83"/>
      <c r="Z334" s="1"/>
    </row>
    <row r="335" spans="1:26" ht="23.25">
      <c r="A335" s="1"/>
      <c r="B335" s="44"/>
      <c r="C335" s="44"/>
      <c r="D335" s="41"/>
      <c r="E335" s="41"/>
      <c r="F335" s="51"/>
      <c r="G335" s="102"/>
      <c r="H335" s="41"/>
      <c r="I335" s="45"/>
      <c r="J335" s="49"/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/>
      <c r="V335" s="83"/>
      <c r="W335" s="84"/>
      <c r="X335" s="82"/>
      <c r="Y335" s="83"/>
      <c r="Z335" s="1"/>
    </row>
    <row r="336" spans="1:26" ht="23.25">
      <c r="A336" s="1"/>
      <c r="B336" s="44"/>
      <c r="C336" s="44"/>
      <c r="D336" s="41"/>
      <c r="E336" s="41"/>
      <c r="F336" s="51"/>
      <c r="G336" s="102"/>
      <c r="H336" s="41" t="s">
        <v>150</v>
      </c>
      <c r="I336" s="45"/>
      <c r="J336" s="49" t="s">
        <v>432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>
        <f>U337+U338</f>
        <v>5749.8</v>
      </c>
      <c r="V336" s="83">
        <f>V337+V338</f>
        <v>5619.7</v>
      </c>
      <c r="W336" s="84">
        <f>W337+W338</f>
        <v>5516</v>
      </c>
      <c r="X336" s="82">
        <f>IF(U336=0,,W336/U336)*100</f>
        <v>95.93377160944728</v>
      </c>
      <c r="Y336" s="83">
        <f>IF(V336=0,,W336/V336)*100</f>
        <v>98.15470576721178</v>
      </c>
      <c r="Z336" s="1"/>
    </row>
    <row r="337" spans="1:26" ht="23.25">
      <c r="A337" s="1"/>
      <c r="B337" s="44"/>
      <c r="C337" s="44"/>
      <c r="D337" s="41"/>
      <c r="E337" s="41"/>
      <c r="F337" s="51"/>
      <c r="G337" s="102"/>
      <c r="H337" s="41"/>
      <c r="I337" s="45"/>
      <c r="J337" s="49" t="s">
        <v>44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v>5749.8</v>
      </c>
      <c r="V337" s="83">
        <v>5619.7</v>
      </c>
      <c r="W337" s="84">
        <v>5516</v>
      </c>
      <c r="X337" s="82">
        <f>IF(U337=0,,W337/U337)*100</f>
        <v>95.93377160944728</v>
      </c>
      <c r="Y337" s="83">
        <f>IF(V337=0,,W337/V337)*100</f>
        <v>98.15470576721178</v>
      </c>
      <c r="Z337" s="1"/>
    </row>
    <row r="338" spans="1:26" ht="23.25">
      <c r="A338" s="1"/>
      <c r="B338" s="44"/>
      <c r="C338" s="44"/>
      <c r="D338" s="41"/>
      <c r="E338" s="41"/>
      <c r="F338" s="51"/>
      <c r="G338" s="102"/>
      <c r="H338" s="41"/>
      <c r="I338" s="45"/>
      <c r="J338" s="49" t="s">
        <v>45</v>
      </c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/>
      <c r="V338" s="83"/>
      <c r="W338" s="84"/>
      <c r="X338" s="82">
        <f>IF(U338=0,,W338/U338)*100</f>
        <v>0</v>
      </c>
      <c r="Y338" s="83">
        <f>IF(V338=0,,W338/V338)*100</f>
        <v>0</v>
      </c>
      <c r="Z338" s="1"/>
    </row>
    <row r="339" spans="1:26" ht="23.25">
      <c r="A339" s="1"/>
      <c r="B339" s="44"/>
      <c r="C339" s="44"/>
      <c r="D339" s="41"/>
      <c r="E339" s="41"/>
      <c r="F339" s="51"/>
      <c r="G339" s="102"/>
      <c r="H339" s="41"/>
      <c r="I339" s="45"/>
      <c r="J339" s="49" t="s">
        <v>105</v>
      </c>
      <c r="K339" s="50"/>
      <c r="L339" s="43" t="s">
        <v>94</v>
      </c>
      <c r="M339" s="71"/>
      <c r="N339" s="72">
        <v>2166</v>
      </c>
      <c r="O339" s="73">
        <v>2166</v>
      </c>
      <c r="P339" s="71">
        <v>1443</v>
      </c>
      <c r="Q339" s="79">
        <f>IF(N339=0,,(P339/N339)*100)</f>
        <v>66.62049861495845</v>
      </c>
      <c r="R339" s="80">
        <f>IF(O339=0,,(P339/O339)*100)</f>
        <v>66.62049861495845</v>
      </c>
      <c r="S339" s="79">
        <f>IF(M339=0,,(N339/M339)*100)</f>
        <v>0</v>
      </c>
      <c r="T339" s="81">
        <f>IF(M339=0,,(P339/M339)*100)</f>
        <v>0</v>
      </c>
      <c r="U339" s="82"/>
      <c r="V339" s="83"/>
      <c r="W339" s="84"/>
      <c r="X339" s="82"/>
      <c r="Y339" s="83"/>
      <c r="Z339" s="1"/>
    </row>
    <row r="340" spans="1:26" ht="23.25">
      <c r="A340" s="1"/>
      <c r="B340" s="44"/>
      <c r="C340" s="44"/>
      <c r="D340" s="41"/>
      <c r="E340" s="41"/>
      <c r="F340" s="51"/>
      <c r="G340" s="102"/>
      <c r="H340" s="41"/>
      <c r="I340" s="45"/>
      <c r="J340" s="49" t="s">
        <v>117</v>
      </c>
      <c r="K340" s="50"/>
      <c r="L340" s="43" t="s">
        <v>85</v>
      </c>
      <c r="M340" s="71"/>
      <c r="N340" s="72">
        <v>253</v>
      </c>
      <c r="O340" s="73">
        <v>253</v>
      </c>
      <c r="P340" s="71">
        <v>421</v>
      </c>
      <c r="Q340" s="79">
        <f>IF(N340=0,,(P340/N340)*100)</f>
        <v>166.40316205533597</v>
      </c>
      <c r="R340" s="80">
        <f>IF(O340=0,,(P340/O340)*100)</f>
        <v>166.40316205533597</v>
      </c>
      <c r="S340" s="79">
        <f>IF(M340=0,,(N340/M340)*100)</f>
        <v>0</v>
      </c>
      <c r="T340" s="81">
        <f>IF(M340=0,,(P340/M340)*100)</f>
        <v>0</v>
      </c>
      <c r="U340" s="82"/>
      <c r="V340" s="83"/>
      <c r="W340" s="84"/>
      <c r="X340" s="82"/>
      <c r="Y340" s="83"/>
      <c r="Z340" s="1"/>
    </row>
    <row r="341" spans="1:26" ht="23.25">
      <c r="A341" s="1"/>
      <c r="B341" s="44"/>
      <c r="C341" s="44"/>
      <c r="D341" s="41"/>
      <c r="E341" s="41"/>
      <c r="F341" s="51"/>
      <c r="G341" s="102"/>
      <c r="H341" s="41"/>
      <c r="I341" s="45"/>
      <c r="J341" s="49" t="s">
        <v>118</v>
      </c>
      <c r="K341" s="50"/>
      <c r="L341" s="43" t="s">
        <v>99</v>
      </c>
      <c r="M341" s="71"/>
      <c r="N341" s="72">
        <v>1610</v>
      </c>
      <c r="O341" s="73">
        <v>1610</v>
      </c>
      <c r="P341" s="71">
        <v>1239</v>
      </c>
      <c r="Q341" s="79">
        <f>IF(N341=0,,(P341/N341)*100)</f>
        <v>76.95652173913044</v>
      </c>
      <c r="R341" s="80">
        <f>IF(O341=0,,(P341/O341)*100)</f>
        <v>76.95652173913044</v>
      </c>
      <c r="S341" s="79">
        <f>IF(M341=0,,(N341/M341)*100)</f>
        <v>0</v>
      </c>
      <c r="T341" s="81">
        <f>IF(M341=0,,(P341/M341)*100)</f>
        <v>0</v>
      </c>
      <c r="U341" s="82"/>
      <c r="V341" s="83"/>
      <c r="W341" s="84"/>
      <c r="X341" s="82"/>
      <c r="Y341" s="83"/>
      <c r="Z341" s="1"/>
    </row>
    <row r="342" spans="1:26" ht="23.25">
      <c r="A342" s="1"/>
      <c r="B342" s="44"/>
      <c r="C342" s="44"/>
      <c r="D342" s="41"/>
      <c r="E342" s="41"/>
      <c r="F342" s="51"/>
      <c r="G342" s="102"/>
      <c r="H342" s="41"/>
      <c r="I342" s="45"/>
      <c r="J342" s="49" t="s">
        <v>119</v>
      </c>
      <c r="K342" s="50"/>
      <c r="L342" s="43" t="s">
        <v>101</v>
      </c>
      <c r="M342" s="71"/>
      <c r="N342" s="72">
        <v>722</v>
      </c>
      <c r="O342" s="73">
        <v>722</v>
      </c>
      <c r="P342" s="71">
        <v>731</v>
      </c>
      <c r="Q342" s="79">
        <f>IF(N342=0,,(P342/N342)*100)</f>
        <v>101.24653739612188</v>
      </c>
      <c r="R342" s="80">
        <f>IF(O342=0,,(P342/O342)*100)</f>
        <v>101.24653739612188</v>
      </c>
      <c r="S342" s="79">
        <f>IF(M342=0,,(N342/M342)*100)</f>
        <v>0</v>
      </c>
      <c r="T342" s="81">
        <f>IF(M342=0,,(P342/M342)*100)</f>
        <v>0</v>
      </c>
      <c r="U342" s="82"/>
      <c r="V342" s="83"/>
      <c r="W342" s="84"/>
      <c r="X342" s="82"/>
      <c r="Y342" s="83"/>
      <c r="Z342" s="1"/>
    </row>
    <row r="343" spans="1:26" ht="23.25">
      <c r="A343" s="1"/>
      <c r="B343" s="44"/>
      <c r="C343" s="44"/>
      <c r="D343" s="41"/>
      <c r="E343" s="41"/>
      <c r="F343" s="51"/>
      <c r="G343" s="102"/>
      <c r="H343" s="41"/>
      <c r="I343" s="45"/>
      <c r="J343" s="49"/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/>
      <c r="V343" s="83"/>
      <c r="W343" s="84"/>
      <c r="X343" s="82"/>
      <c r="Y343" s="83"/>
      <c r="Z343" s="1"/>
    </row>
    <row r="344" spans="1:26" ht="23.25">
      <c r="A344" s="1"/>
      <c r="B344" s="44"/>
      <c r="C344" s="44"/>
      <c r="D344" s="41"/>
      <c r="E344" s="41"/>
      <c r="F344" s="51"/>
      <c r="G344" s="102"/>
      <c r="H344" s="41" t="s">
        <v>152</v>
      </c>
      <c r="I344" s="45"/>
      <c r="J344" s="49" t="s">
        <v>433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>
        <f>U345+U346</f>
        <v>5658.8</v>
      </c>
      <c r="V344" s="83">
        <f>V345+V346</f>
        <v>5134.3</v>
      </c>
      <c r="W344" s="84">
        <f>W345+W346</f>
        <v>4903.9</v>
      </c>
      <c r="X344" s="82">
        <f>IF(U344=0,,W344/U344)*100</f>
        <v>86.6597158408143</v>
      </c>
      <c r="Y344" s="83">
        <f>IF(V344=0,,W344/V344)*100</f>
        <v>95.51253335410863</v>
      </c>
      <c r="Z344" s="1"/>
    </row>
    <row r="345" spans="1:26" ht="23.25">
      <c r="A345" s="1"/>
      <c r="B345" s="44"/>
      <c r="C345" s="44"/>
      <c r="D345" s="41"/>
      <c r="E345" s="41"/>
      <c r="F345" s="51"/>
      <c r="G345" s="102"/>
      <c r="H345" s="41"/>
      <c r="I345" s="45"/>
      <c r="J345" s="49" t="s">
        <v>44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>
        <v>5658.8</v>
      </c>
      <c r="V345" s="83">
        <v>5134.3</v>
      </c>
      <c r="W345" s="84">
        <v>4903.9</v>
      </c>
      <c r="X345" s="82">
        <f>IF(U345=0,,W345/U345)*100</f>
        <v>86.6597158408143</v>
      </c>
      <c r="Y345" s="83">
        <f>IF(V345=0,,W345/V345)*100</f>
        <v>95.51253335410863</v>
      </c>
      <c r="Z345" s="1"/>
    </row>
    <row r="346" spans="1:26" ht="23.25">
      <c r="A346" s="1"/>
      <c r="B346" s="44"/>
      <c r="C346" s="44"/>
      <c r="D346" s="41"/>
      <c r="E346" s="41"/>
      <c r="F346" s="51"/>
      <c r="G346" s="102"/>
      <c r="H346" s="41"/>
      <c r="I346" s="45"/>
      <c r="J346" s="49" t="s">
        <v>45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/>
      <c r="V346" s="83"/>
      <c r="W346" s="84"/>
      <c r="X346" s="82">
        <f>IF(U346=0,,W346/U346)*100</f>
        <v>0</v>
      </c>
      <c r="Y346" s="83">
        <f>IF(V346=0,,W346/V346)*100</f>
        <v>0</v>
      </c>
      <c r="Z346" s="1"/>
    </row>
    <row r="347" spans="1:26" ht="23.25">
      <c r="A347" s="1"/>
      <c r="B347" s="44"/>
      <c r="C347" s="44"/>
      <c r="D347" s="41"/>
      <c r="E347" s="41"/>
      <c r="F347" s="51"/>
      <c r="G347" s="102"/>
      <c r="H347" s="41"/>
      <c r="I347" s="45"/>
      <c r="J347" s="49" t="s">
        <v>105</v>
      </c>
      <c r="K347" s="50"/>
      <c r="L347" s="43" t="s">
        <v>94</v>
      </c>
      <c r="M347" s="71"/>
      <c r="N347" s="72">
        <v>486</v>
      </c>
      <c r="O347" s="73">
        <v>486</v>
      </c>
      <c r="P347" s="71">
        <v>482</v>
      </c>
      <c r="Q347" s="79">
        <f>IF(N347=0,,(P347/N347)*100)</f>
        <v>99.1769547325103</v>
      </c>
      <c r="R347" s="80">
        <f>IF(O347=0,,(P347/O347)*100)</f>
        <v>99.1769547325103</v>
      </c>
      <c r="S347" s="79">
        <f>IF(M347=0,,(N347/M347)*100)</f>
        <v>0</v>
      </c>
      <c r="T347" s="81">
        <f>IF(M347=0,,(P347/M347)*100)</f>
        <v>0</v>
      </c>
      <c r="U347" s="82"/>
      <c r="V347" s="83"/>
      <c r="W347" s="84"/>
      <c r="X347" s="82"/>
      <c r="Y347" s="83"/>
      <c r="Z347" s="1"/>
    </row>
    <row r="348" spans="1:26" ht="23.25">
      <c r="A348" s="1"/>
      <c r="B348" s="44"/>
      <c r="C348" s="44"/>
      <c r="D348" s="41"/>
      <c r="E348" s="41"/>
      <c r="F348" s="51"/>
      <c r="G348" s="102"/>
      <c r="H348" s="41"/>
      <c r="I348" s="45"/>
      <c r="J348" s="49" t="s">
        <v>117</v>
      </c>
      <c r="K348" s="50"/>
      <c r="L348" s="43" t="s">
        <v>85</v>
      </c>
      <c r="M348" s="71"/>
      <c r="N348" s="72">
        <v>337</v>
      </c>
      <c r="O348" s="73">
        <v>337</v>
      </c>
      <c r="P348" s="71">
        <v>393</v>
      </c>
      <c r="Q348" s="79">
        <f>IF(N348=0,,(P348/N348)*100)</f>
        <v>116.61721068249258</v>
      </c>
      <c r="R348" s="80">
        <f>IF(O348=0,,(P348/O348)*100)</f>
        <v>116.61721068249258</v>
      </c>
      <c r="S348" s="79">
        <f>IF(M348=0,,(N348/M348)*100)</f>
        <v>0</v>
      </c>
      <c r="T348" s="81">
        <f>IF(M348=0,,(P348/M348)*100)</f>
        <v>0</v>
      </c>
      <c r="U348" s="82"/>
      <c r="V348" s="83"/>
      <c r="W348" s="84"/>
      <c r="X348" s="82"/>
      <c r="Y348" s="83"/>
      <c r="Z348" s="1"/>
    </row>
    <row r="349" spans="1:26" ht="23.25">
      <c r="A349" s="1"/>
      <c r="B349" s="44"/>
      <c r="C349" s="44"/>
      <c r="D349" s="41"/>
      <c r="E349" s="41"/>
      <c r="F349" s="51"/>
      <c r="G349" s="102"/>
      <c r="H349" s="41"/>
      <c r="I349" s="45"/>
      <c r="J349" s="49" t="s">
        <v>118</v>
      </c>
      <c r="K349" s="50"/>
      <c r="L349" s="43" t="s">
        <v>99</v>
      </c>
      <c r="M349" s="71"/>
      <c r="N349" s="72">
        <v>1611</v>
      </c>
      <c r="O349" s="73">
        <v>1611</v>
      </c>
      <c r="P349" s="71">
        <v>1254</v>
      </c>
      <c r="Q349" s="79">
        <f>IF(N349=0,,(P349/N349)*100)</f>
        <v>77.83985102420856</v>
      </c>
      <c r="R349" s="80">
        <f>IF(O349=0,,(P349/O349)*100)</f>
        <v>77.83985102420856</v>
      </c>
      <c r="S349" s="79">
        <f>IF(M349=0,,(N349/M349)*100)</f>
        <v>0</v>
      </c>
      <c r="T349" s="81">
        <f>IF(M349=0,,(P349/M349)*100)</f>
        <v>0</v>
      </c>
      <c r="U349" s="82"/>
      <c r="V349" s="83"/>
      <c r="W349" s="84"/>
      <c r="X349" s="82"/>
      <c r="Y349" s="83"/>
      <c r="Z349" s="1"/>
    </row>
    <row r="350" spans="1:26" ht="23.25">
      <c r="A350" s="1"/>
      <c r="B350" s="44"/>
      <c r="C350" s="44"/>
      <c r="D350" s="41"/>
      <c r="E350" s="41"/>
      <c r="F350" s="51"/>
      <c r="G350" s="102"/>
      <c r="H350" s="41"/>
      <c r="I350" s="45"/>
      <c r="J350" s="49" t="s">
        <v>119</v>
      </c>
      <c r="K350" s="50"/>
      <c r="L350" s="43" t="s">
        <v>101</v>
      </c>
      <c r="M350" s="71"/>
      <c r="N350" s="72">
        <v>458</v>
      </c>
      <c r="O350" s="73">
        <v>458</v>
      </c>
      <c r="P350" s="71">
        <v>771</v>
      </c>
      <c r="Q350" s="79">
        <f>IF(N350=0,,(P350/N350)*100)</f>
        <v>168.34061135371178</v>
      </c>
      <c r="R350" s="80">
        <f>IF(O350=0,,(P350/O350)*100)</f>
        <v>168.34061135371178</v>
      </c>
      <c r="S350" s="79">
        <f>IF(M350=0,,(N350/M350)*100)</f>
        <v>0</v>
      </c>
      <c r="T350" s="81">
        <f>IF(M350=0,,(P350/M350)*100)</f>
        <v>0</v>
      </c>
      <c r="U350" s="82"/>
      <c r="V350" s="83"/>
      <c r="W350" s="84"/>
      <c r="X350" s="82"/>
      <c r="Y350" s="83"/>
      <c r="Z350" s="1"/>
    </row>
    <row r="351" spans="1:26" ht="23.25">
      <c r="A351" s="1"/>
      <c r="B351" s="44"/>
      <c r="C351" s="44"/>
      <c r="D351" s="41"/>
      <c r="E351" s="41"/>
      <c r="F351" s="51"/>
      <c r="G351" s="102"/>
      <c r="H351" s="41"/>
      <c r="I351" s="45"/>
      <c r="J351" s="49"/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/>
      <c r="V351" s="83"/>
      <c r="W351" s="84"/>
      <c r="X351" s="82"/>
      <c r="Y351" s="83"/>
      <c r="Z351" s="1"/>
    </row>
    <row r="352" spans="1:26" ht="23.25">
      <c r="A352" s="1"/>
      <c r="B352" s="44"/>
      <c r="C352" s="44"/>
      <c r="D352" s="41"/>
      <c r="E352" s="41"/>
      <c r="F352" s="51"/>
      <c r="G352" s="102"/>
      <c r="H352" s="41" t="s">
        <v>154</v>
      </c>
      <c r="I352" s="45"/>
      <c r="J352" s="49" t="s">
        <v>434</v>
      </c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>
        <f>U353+U354</f>
        <v>10865.6</v>
      </c>
      <c r="V352" s="83">
        <f>V353+V354</f>
        <v>9896.1</v>
      </c>
      <c r="W352" s="84">
        <f>W353+W354</f>
        <v>9788.7</v>
      </c>
      <c r="X352" s="82">
        <f>IF(U352=0,,W352/U352)*100</f>
        <v>90.08890443233693</v>
      </c>
      <c r="Y352" s="83">
        <f>IF(V352=0,,W352/V352)*100</f>
        <v>98.9147239821748</v>
      </c>
      <c r="Z352" s="1"/>
    </row>
    <row r="353" spans="1:26" ht="23.25">
      <c r="A353" s="1"/>
      <c r="B353" s="44"/>
      <c r="C353" s="44"/>
      <c r="D353" s="41"/>
      <c r="E353" s="41"/>
      <c r="F353" s="51"/>
      <c r="G353" s="102"/>
      <c r="H353" s="41"/>
      <c r="I353" s="45"/>
      <c r="J353" s="49" t="s">
        <v>44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>
        <v>10865.6</v>
      </c>
      <c r="V353" s="83">
        <v>9896.1</v>
      </c>
      <c r="W353" s="84">
        <v>9788.7</v>
      </c>
      <c r="X353" s="82">
        <f>IF(U353=0,,W353/U353)*100</f>
        <v>90.08890443233693</v>
      </c>
      <c r="Y353" s="83">
        <f>IF(V353=0,,W353/V353)*100</f>
        <v>98.9147239821748</v>
      </c>
      <c r="Z353" s="1"/>
    </row>
    <row r="354" spans="1:26" ht="23.25">
      <c r="A354" s="1"/>
      <c r="B354" s="44"/>
      <c r="C354" s="44"/>
      <c r="D354" s="41"/>
      <c r="E354" s="41"/>
      <c r="F354" s="51"/>
      <c r="G354" s="102"/>
      <c r="H354" s="41"/>
      <c r="I354" s="45"/>
      <c r="J354" s="49" t="s">
        <v>45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/>
      <c r="V354" s="83"/>
      <c r="W354" s="84"/>
      <c r="X354" s="82">
        <f>IF(U354=0,,W354/U354)*100</f>
        <v>0</v>
      </c>
      <c r="Y354" s="83">
        <f>IF(V354=0,,W354/V354)*100</f>
        <v>0</v>
      </c>
      <c r="Z354" s="1"/>
    </row>
    <row r="355" spans="1:26" ht="23.25">
      <c r="A355" s="1"/>
      <c r="B355" s="44"/>
      <c r="C355" s="44"/>
      <c r="D355" s="41"/>
      <c r="E355" s="41"/>
      <c r="F355" s="51"/>
      <c r="G355" s="102"/>
      <c r="H355" s="41"/>
      <c r="I355" s="45"/>
      <c r="J355" s="49" t="s">
        <v>105</v>
      </c>
      <c r="K355" s="50"/>
      <c r="L355" s="43" t="s">
        <v>94</v>
      </c>
      <c r="M355" s="71"/>
      <c r="N355" s="72">
        <v>715</v>
      </c>
      <c r="O355" s="73">
        <v>715</v>
      </c>
      <c r="P355" s="71">
        <v>1339</v>
      </c>
      <c r="Q355" s="79">
        <f>IF(N355=0,,(P355/N355)*100)</f>
        <v>187.27272727272728</v>
      </c>
      <c r="R355" s="80">
        <f>IF(O355=0,,(P355/O355)*100)</f>
        <v>187.27272727272728</v>
      </c>
      <c r="S355" s="79">
        <f>IF(M355=0,,(N355/M355)*100)</f>
        <v>0</v>
      </c>
      <c r="T355" s="81">
        <f>IF(M355=0,,(P355/M355)*100)</f>
        <v>0</v>
      </c>
      <c r="U355" s="82"/>
      <c r="V355" s="83"/>
      <c r="W355" s="84"/>
      <c r="X355" s="82"/>
      <c r="Y355" s="83"/>
      <c r="Z355" s="1"/>
    </row>
    <row r="356" spans="1:26" ht="23.25">
      <c r="A356" s="1"/>
      <c r="B356" s="44"/>
      <c r="C356" s="44"/>
      <c r="D356" s="41"/>
      <c r="E356" s="41"/>
      <c r="F356" s="51"/>
      <c r="G356" s="102"/>
      <c r="H356" s="41"/>
      <c r="I356" s="45"/>
      <c r="J356" s="49" t="s">
        <v>117</v>
      </c>
      <c r="K356" s="50"/>
      <c r="L356" s="43" t="s">
        <v>85</v>
      </c>
      <c r="M356" s="71"/>
      <c r="N356" s="72">
        <v>403</v>
      </c>
      <c r="O356" s="73">
        <v>403</v>
      </c>
      <c r="P356" s="71">
        <v>470</v>
      </c>
      <c r="Q356" s="79">
        <f>IF(N356=0,,(P356/N356)*100)</f>
        <v>116.62531017369726</v>
      </c>
      <c r="R356" s="80">
        <f>IF(O356=0,,(P356/O356)*100)</f>
        <v>116.62531017369726</v>
      </c>
      <c r="S356" s="79">
        <f>IF(M356=0,,(N356/M356)*100)</f>
        <v>0</v>
      </c>
      <c r="T356" s="81">
        <f>IF(M356=0,,(P356/M356)*100)</f>
        <v>0</v>
      </c>
      <c r="U356" s="82"/>
      <c r="V356" s="83"/>
      <c r="W356" s="84"/>
      <c r="X356" s="82"/>
      <c r="Y356" s="83"/>
      <c r="Z356" s="1"/>
    </row>
    <row r="357" spans="1:26" ht="23.25">
      <c r="A357" s="1"/>
      <c r="B357" s="44"/>
      <c r="C357" s="44"/>
      <c r="D357" s="41"/>
      <c r="E357" s="41"/>
      <c r="F357" s="51"/>
      <c r="G357" s="102"/>
      <c r="H357" s="41"/>
      <c r="I357" s="45"/>
      <c r="J357" s="49" t="s">
        <v>118</v>
      </c>
      <c r="K357" s="50"/>
      <c r="L357" s="43" t="s">
        <v>99</v>
      </c>
      <c r="M357" s="71"/>
      <c r="N357" s="72">
        <v>3612</v>
      </c>
      <c r="O357" s="73">
        <v>3612</v>
      </c>
      <c r="P357" s="71">
        <v>4606</v>
      </c>
      <c r="Q357" s="79">
        <f>IF(N357=0,,(P357/N357)*100)</f>
        <v>127.51937984496125</v>
      </c>
      <c r="R357" s="80">
        <f>IF(O357=0,,(P357/O357)*100)</f>
        <v>127.51937984496125</v>
      </c>
      <c r="S357" s="79">
        <f>IF(M357=0,,(N357/M357)*100)</f>
        <v>0</v>
      </c>
      <c r="T357" s="81">
        <f>IF(M357=0,,(P357/M357)*100)</f>
        <v>0</v>
      </c>
      <c r="U357" s="82"/>
      <c r="V357" s="83"/>
      <c r="W357" s="84"/>
      <c r="X357" s="82"/>
      <c r="Y357" s="83"/>
      <c r="Z357" s="1"/>
    </row>
    <row r="358" spans="1:26" ht="23.25">
      <c r="A358" s="1"/>
      <c r="B358" s="44"/>
      <c r="C358" s="44"/>
      <c r="D358" s="41"/>
      <c r="E358" s="41"/>
      <c r="F358" s="51"/>
      <c r="G358" s="102"/>
      <c r="H358" s="41"/>
      <c r="I358" s="45"/>
      <c r="J358" s="49" t="s">
        <v>119</v>
      </c>
      <c r="K358" s="50"/>
      <c r="L358" s="43" t="s">
        <v>101</v>
      </c>
      <c r="M358" s="71"/>
      <c r="N358" s="72">
        <v>2239</v>
      </c>
      <c r="O358" s="73">
        <v>2239</v>
      </c>
      <c r="P358" s="71">
        <v>1223</v>
      </c>
      <c r="Q358" s="79">
        <f>IF(N358=0,,(P358/N358)*100)</f>
        <v>54.622599374720856</v>
      </c>
      <c r="R358" s="80">
        <f>IF(O358=0,,(P358/O358)*100)</f>
        <v>54.622599374720856</v>
      </c>
      <c r="S358" s="79">
        <f>IF(M358=0,,(N358/M358)*100)</f>
        <v>0</v>
      </c>
      <c r="T358" s="81">
        <f>IF(M358=0,,(P358/M358)*100)</f>
        <v>0</v>
      </c>
      <c r="U358" s="82"/>
      <c r="V358" s="83"/>
      <c r="W358" s="84"/>
      <c r="X358" s="82"/>
      <c r="Y358" s="83"/>
      <c r="Z358" s="1"/>
    </row>
    <row r="359" spans="1:26" ht="23.25">
      <c r="A359" s="1"/>
      <c r="B359" s="44"/>
      <c r="C359" s="44"/>
      <c r="D359" s="41"/>
      <c r="E359" s="41"/>
      <c r="F359" s="51"/>
      <c r="G359" s="102"/>
      <c r="H359" s="41"/>
      <c r="I359" s="45"/>
      <c r="J359" s="49"/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/>
      <c r="V359" s="83"/>
      <c r="W359" s="84"/>
      <c r="X359" s="82"/>
      <c r="Y359" s="83"/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398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30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28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33</v>
      </c>
      <c r="O364" s="63"/>
      <c r="P364" s="63"/>
      <c r="Q364" s="63"/>
      <c r="R364" s="64"/>
      <c r="S364" s="8" t="s">
        <v>21</v>
      </c>
      <c r="T364" s="8"/>
      <c r="U364" s="14" t="s">
        <v>2</v>
      </c>
      <c r="V364" s="15"/>
      <c r="W364" s="15"/>
      <c r="X364" s="15"/>
      <c r="Y364" s="16"/>
      <c r="Z364" s="1"/>
    </row>
    <row r="365" spans="1:26" ht="23.25">
      <c r="A365" s="1"/>
      <c r="B365" s="20" t="s">
        <v>29</v>
      </c>
      <c r="C365" s="21"/>
      <c r="D365" s="21"/>
      <c r="E365" s="21"/>
      <c r="F365" s="21"/>
      <c r="G365" s="21"/>
      <c r="H365" s="62"/>
      <c r="I365" s="1"/>
      <c r="J365" s="2" t="s">
        <v>4</v>
      </c>
      <c r="K365" s="18"/>
      <c r="L365" s="23" t="s">
        <v>22</v>
      </c>
      <c r="M365" s="23" t="s">
        <v>31</v>
      </c>
      <c r="N365" s="65"/>
      <c r="O365" s="17"/>
      <c r="P365" s="66"/>
      <c r="Q365" s="23" t="s">
        <v>3</v>
      </c>
      <c r="R365" s="16"/>
      <c r="S365" s="15" t="s">
        <v>23</v>
      </c>
      <c r="T365" s="15"/>
      <c r="U365" s="20" t="s">
        <v>20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24</v>
      </c>
      <c r="M366" s="31" t="s">
        <v>24</v>
      </c>
      <c r="N366" s="29" t="s">
        <v>6</v>
      </c>
      <c r="O366" s="68" t="s">
        <v>7</v>
      </c>
      <c r="P366" s="29" t="s">
        <v>8</v>
      </c>
      <c r="Q366" s="20" t="s">
        <v>41</v>
      </c>
      <c r="R366" s="22"/>
      <c r="S366" s="27" t="s">
        <v>25</v>
      </c>
      <c r="T366" s="15"/>
      <c r="U366" s="24"/>
      <c r="V366" s="25"/>
      <c r="W366" s="1"/>
      <c r="X366" s="14" t="s">
        <v>3</v>
      </c>
      <c r="Y366" s="16"/>
      <c r="Z366" s="1"/>
    </row>
    <row r="367" spans="1:26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8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26</v>
      </c>
      <c r="M367" s="29" t="s">
        <v>32</v>
      </c>
      <c r="N367" s="29"/>
      <c r="O367" s="29"/>
      <c r="P367" s="29"/>
      <c r="Q367" s="26" t="s">
        <v>34</v>
      </c>
      <c r="R367" s="30" t="s">
        <v>34</v>
      </c>
      <c r="S367" s="112" t="s">
        <v>37</v>
      </c>
      <c r="T367" s="114" t="s">
        <v>38</v>
      </c>
      <c r="U367" s="31" t="s">
        <v>6</v>
      </c>
      <c r="V367" s="29" t="s">
        <v>9</v>
      </c>
      <c r="W367" s="26" t="s">
        <v>10</v>
      </c>
      <c r="X367" s="14" t="s">
        <v>11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35</v>
      </c>
      <c r="R368" s="38" t="s">
        <v>36</v>
      </c>
      <c r="S368" s="113"/>
      <c r="T368" s="115"/>
      <c r="U368" s="32"/>
      <c r="V368" s="33"/>
      <c r="W368" s="34"/>
      <c r="X368" s="39" t="s">
        <v>39</v>
      </c>
      <c r="Y368" s="40" t="s">
        <v>40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4" t="s">
        <v>43</v>
      </c>
      <c r="C370" s="44"/>
      <c r="D370" s="41" t="s">
        <v>43</v>
      </c>
      <c r="E370" s="41"/>
      <c r="F370" s="51" t="s">
        <v>90</v>
      </c>
      <c r="G370" s="102"/>
      <c r="H370" s="41" t="s">
        <v>156</v>
      </c>
      <c r="I370" s="45"/>
      <c r="J370" s="49" t="s">
        <v>435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>
        <f>U371+U372</f>
        <v>9494.4</v>
      </c>
      <c r="V370" s="83">
        <f>V371+V372</f>
        <v>9090.1</v>
      </c>
      <c r="W370" s="84">
        <f>W371+W372</f>
        <v>8934.3</v>
      </c>
      <c r="X370" s="82">
        <f>IF(U370=0,,W370/U370)*100</f>
        <v>94.1007330637007</v>
      </c>
      <c r="Y370" s="83">
        <f>IF(V370=0,,W370/V370)*100</f>
        <v>98.28604745822376</v>
      </c>
      <c r="Z370" s="1"/>
    </row>
    <row r="371" spans="1:26" ht="23.25">
      <c r="A371" s="1"/>
      <c r="B371" s="41"/>
      <c r="C371" s="41"/>
      <c r="D371" s="41"/>
      <c r="E371" s="41"/>
      <c r="F371" s="51"/>
      <c r="G371" s="102"/>
      <c r="H371" s="41"/>
      <c r="I371" s="45"/>
      <c r="J371" s="49" t="s">
        <v>44</v>
      </c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>
        <v>9494.4</v>
      </c>
      <c r="V371" s="83">
        <v>9090.1</v>
      </c>
      <c r="W371" s="84">
        <v>8934.3</v>
      </c>
      <c r="X371" s="82">
        <f>IF(U371=0,,W371/U371)*100</f>
        <v>94.1007330637007</v>
      </c>
      <c r="Y371" s="83">
        <f>IF(V371=0,,W371/V371)*100</f>
        <v>98.28604745822376</v>
      </c>
      <c r="Z371" s="1"/>
    </row>
    <row r="372" spans="1:26" ht="23.25">
      <c r="A372" s="1"/>
      <c r="B372" s="44"/>
      <c r="C372" s="44"/>
      <c r="D372" s="41"/>
      <c r="E372" s="41"/>
      <c r="F372" s="51"/>
      <c r="G372" s="102"/>
      <c r="H372" s="41"/>
      <c r="I372" s="45"/>
      <c r="J372" s="49" t="s">
        <v>45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/>
      <c r="V372" s="83"/>
      <c r="W372" s="84"/>
      <c r="X372" s="82">
        <f>IF(U372=0,,W372/U372)*100</f>
        <v>0</v>
      </c>
      <c r="Y372" s="83">
        <f>IF(V372=0,,W372/V372)*100</f>
        <v>0</v>
      </c>
      <c r="Z372" s="1"/>
    </row>
    <row r="373" spans="1:26" ht="23.25">
      <c r="A373" s="1"/>
      <c r="B373" s="44"/>
      <c r="C373" s="44"/>
      <c r="D373" s="41"/>
      <c r="E373" s="41"/>
      <c r="F373" s="51"/>
      <c r="G373" s="102"/>
      <c r="H373" s="41"/>
      <c r="I373" s="45"/>
      <c r="J373" s="49" t="s">
        <v>105</v>
      </c>
      <c r="K373" s="50"/>
      <c r="L373" s="43" t="s">
        <v>94</v>
      </c>
      <c r="M373" s="71"/>
      <c r="N373" s="72">
        <v>2052</v>
      </c>
      <c r="O373" s="73">
        <v>2052</v>
      </c>
      <c r="P373" s="71">
        <v>2064</v>
      </c>
      <c r="Q373" s="79">
        <f>IF(N373=0,,(P373/N373)*100)</f>
        <v>100.58479532163742</v>
      </c>
      <c r="R373" s="80">
        <f>IF(O373=0,,(P373/O373)*100)</f>
        <v>100.58479532163742</v>
      </c>
      <c r="S373" s="79">
        <f>IF(M373=0,,(N373/M373)*100)</f>
        <v>0</v>
      </c>
      <c r="T373" s="81">
        <f>IF(M373=0,,(P373/M373)*100)</f>
        <v>0</v>
      </c>
      <c r="U373" s="82"/>
      <c r="V373" s="83"/>
      <c r="W373" s="84"/>
      <c r="X373" s="82"/>
      <c r="Y373" s="83"/>
      <c r="Z373" s="1"/>
    </row>
    <row r="374" spans="1:26" ht="23.25">
      <c r="A374" s="1"/>
      <c r="B374" s="44"/>
      <c r="C374" s="44"/>
      <c r="D374" s="41"/>
      <c r="E374" s="41"/>
      <c r="F374" s="51"/>
      <c r="G374" s="102"/>
      <c r="H374" s="41"/>
      <c r="I374" s="45"/>
      <c r="J374" s="49" t="s">
        <v>117</v>
      </c>
      <c r="K374" s="50"/>
      <c r="L374" s="43" t="s">
        <v>85</v>
      </c>
      <c r="M374" s="71"/>
      <c r="N374" s="72">
        <v>751</v>
      </c>
      <c r="O374" s="73">
        <v>751</v>
      </c>
      <c r="P374" s="71">
        <v>828</v>
      </c>
      <c r="Q374" s="79">
        <f>IF(N374=0,,(P374/N374)*100)</f>
        <v>110.25299600532622</v>
      </c>
      <c r="R374" s="80">
        <f>IF(O374=0,,(P374/O374)*100)</f>
        <v>110.25299600532622</v>
      </c>
      <c r="S374" s="79">
        <f>IF(M374=0,,(N374/M374)*100)</f>
        <v>0</v>
      </c>
      <c r="T374" s="81">
        <f>IF(M374=0,,(P374/M374)*100)</f>
        <v>0</v>
      </c>
      <c r="U374" s="82"/>
      <c r="V374" s="83"/>
      <c r="W374" s="84"/>
      <c r="X374" s="82"/>
      <c r="Y374" s="83"/>
      <c r="Z374" s="1"/>
    </row>
    <row r="375" spans="1:26" ht="23.25">
      <c r="A375" s="1"/>
      <c r="B375" s="44"/>
      <c r="C375" s="44"/>
      <c r="D375" s="41"/>
      <c r="E375" s="41"/>
      <c r="F375" s="51"/>
      <c r="G375" s="102"/>
      <c r="H375" s="41"/>
      <c r="I375" s="45"/>
      <c r="J375" s="49" t="s">
        <v>118</v>
      </c>
      <c r="K375" s="50"/>
      <c r="L375" s="43" t="s">
        <v>99</v>
      </c>
      <c r="M375" s="71"/>
      <c r="N375" s="72">
        <v>4254</v>
      </c>
      <c r="O375" s="73">
        <v>4254</v>
      </c>
      <c r="P375" s="71">
        <v>1147</v>
      </c>
      <c r="Q375" s="79">
        <f>IF(N375=0,,(P375/N375)*100)</f>
        <v>26.962858486130703</v>
      </c>
      <c r="R375" s="80">
        <f>IF(O375=0,,(P375/O375)*100)</f>
        <v>26.962858486130703</v>
      </c>
      <c r="S375" s="79">
        <f>IF(M375=0,,(N375/M375)*100)</f>
        <v>0</v>
      </c>
      <c r="T375" s="81">
        <f>IF(M375=0,,(P375/M375)*100)</f>
        <v>0</v>
      </c>
      <c r="U375" s="82"/>
      <c r="V375" s="83"/>
      <c r="W375" s="84"/>
      <c r="X375" s="82"/>
      <c r="Y375" s="83"/>
      <c r="Z375" s="1"/>
    </row>
    <row r="376" spans="1:26" ht="23.25">
      <c r="A376" s="1"/>
      <c r="B376" s="44"/>
      <c r="C376" s="44"/>
      <c r="D376" s="41"/>
      <c r="E376" s="41"/>
      <c r="F376" s="51"/>
      <c r="G376" s="102"/>
      <c r="H376" s="41"/>
      <c r="I376" s="45"/>
      <c r="J376" s="49" t="s">
        <v>119</v>
      </c>
      <c r="K376" s="50"/>
      <c r="L376" s="43" t="s">
        <v>101</v>
      </c>
      <c r="M376" s="71"/>
      <c r="N376" s="72">
        <v>1684</v>
      </c>
      <c r="O376" s="73">
        <v>1684</v>
      </c>
      <c r="P376" s="71">
        <v>777</v>
      </c>
      <c r="Q376" s="79">
        <f>IF(N376=0,,(P376/N376)*100)</f>
        <v>46.14014251781472</v>
      </c>
      <c r="R376" s="80">
        <f>IF(O376=0,,(P376/O376)*100)</f>
        <v>46.14014251781472</v>
      </c>
      <c r="S376" s="79">
        <f>IF(M376=0,,(N376/M376)*100)</f>
        <v>0</v>
      </c>
      <c r="T376" s="81">
        <f>IF(M376=0,,(P376/M376)*100)</f>
        <v>0</v>
      </c>
      <c r="U376" s="82"/>
      <c r="V376" s="83"/>
      <c r="W376" s="84"/>
      <c r="X376" s="82"/>
      <c r="Y376" s="83"/>
      <c r="Z376" s="1"/>
    </row>
    <row r="377" spans="1:26" ht="23.25">
      <c r="A377" s="1"/>
      <c r="B377" s="44"/>
      <c r="C377" s="44"/>
      <c r="D377" s="41"/>
      <c r="E377" s="41"/>
      <c r="F377" s="51"/>
      <c r="G377" s="102"/>
      <c r="H377" s="41"/>
      <c r="I377" s="45"/>
      <c r="J377" s="49"/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/>
      <c r="V377" s="83"/>
      <c r="W377" s="84"/>
      <c r="X377" s="82"/>
      <c r="Y377" s="83"/>
      <c r="Z377" s="1"/>
    </row>
    <row r="378" spans="1:26" ht="23.25">
      <c r="A378" s="1"/>
      <c r="B378" s="44"/>
      <c r="C378" s="44"/>
      <c r="D378" s="41"/>
      <c r="E378" s="41"/>
      <c r="F378" s="51"/>
      <c r="G378" s="102"/>
      <c r="H378" s="41" t="s">
        <v>158</v>
      </c>
      <c r="I378" s="45"/>
      <c r="J378" s="49" t="s">
        <v>436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>
        <f>U379+U380</f>
        <v>7411.6</v>
      </c>
      <c r="V378" s="83">
        <f>V379+V380</f>
        <v>6953.5</v>
      </c>
      <c r="W378" s="84">
        <f>W379+W380</f>
        <v>6939.3</v>
      </c>
      <c r="X378" s="82">
        <f>IF(U378=0,,W378/U378)*100</f>
        <v>93.62755680284958</v>
      </c>
      <c r="Y378" s="83">
        <f>IF(V378=0,,W378/V378)*100</f>
        <v>99.79578629467176</v>
      </c>
      <c r="Z378" s="1"/>
    </row>
    <row r="379" spans="1:26" ht="23.25">
      <c r="A379" s="1"/>
      <c r="B379" s="44"/>
      <c r="C379" s="44"/>
      <c r="D379" s="41"/>
      <c r="E379" s="41"/>
      <c r="F379" s="51"/>
      <c r="G379" s="102"/>
      <c r="H379" s="41"/>
      <c r="I379" s="45"/>
      <c r="J379" s="49" t="s">
        <v>44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>
        <v>7411.6</v>
      </c>
      <c r="V379" s="83">
        <v>6953.5</v>
      </c>
      <c r="W379" s="84">
        <v>6939.3</v>
      </c>
      <c r="X379" s="82">
        <f>IF(U379=0,,W379/U379)*100</f>
        <v>93.62755680284958</v>
      </c>
      <c r="Y379" s="83">
        <f>IF(V379=0,,W379/V379)*100</f>
        <v>99.79578629467176</v>
      </c>
      <c r="Z379" s="1"/>
    </row>
    <row r="380" spans="1:26" ht="23.25">
      <c r="A380" s="1"/>
      <c r="B380" s="44"/>
      <c r="C380" s="44"/>
      <c r="D380" s="41"/>
      <c r="E380" s="41"/>
      <c r="F380" s="51"/>
      <c r="G380" s="102"/>
      <c r="H380" s="41"/>
      <c r="I380" s="45"/>
      <c r="J380" s="49" t="s">
        <v>45</v>
      </c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/>
      <c r="V380" s="83"/>
      <c r="W380" s="84"/>
      <c r="X380" s="82">
        <f>IF(U380=0,,W380/U380)*100</f>
        <v>0</v>
      </c>
      <c r="Y380" s="83">
        <f>IF(V380=0,,W380/V380)*100</f>
        <v>0</v>
      </c>
      <c r="Z380" s="1"/>
    </row>
    <row r="381" spans="1:26" ht="23.25">
      <c r="A381" s="1"/>
      <c r="B381" s="44"/>
      <c r="C381" s="44"/>
      <c r="D381" s="41"/>
      <c r="E381" s="41"/>
      <c r="F381" s="51"/>
      <c r="G381" s="102"/>
      <c r="H381" s="41"/>
      <c r="I381" s="45"/>
      <c r="J381" s="49" t="s">
        <v>105</v>
      </c>
      <c r="K381" s="50"/>
      <c r="L381" s="43" t="s">
        <v>94</v>
      </c>
      <c r="M381" s="71"/>
      <c r="N381" s="72">
        <v>1387</v>
      </c>
      <c r="O381" s="73">
        <v>1387</v>
      </c>
      <c r="P381" s="71">
        <v>1645</v>
      </c>
      <c r="Q381" s="79">
        <f>IF(N381=0,,(P381/N381)*100)</f>
        <v>118.60129776496035</v>
      </c>
      <c r="R381" s="80">
        <f>IF(O381=0,,(P381/O381)*100)</f>
        <v>118.60129776496035</v>
      </c>
      <c r="S381" s="79">
        <f>IF(M381=0,,(N381/M381)*100)</f>
        <v>0</v>
      </c>
      <c r="T381" s="81">
        <f>IF(M381=0,,(P381/M381)*100)</f>
        <v>0</v>
      </c>
      <c r="U381" s="82"/>
      <c r="V381" s="83"/>
      <c r="W381" s="84"/>
      <c r="X381" s="82"/>
      <c r="Y381" s="83"/>
      <c r="Z381" s="1"/>
    </row>
    <row r="382" spans="1:26" ht="23.25">
      <c r="A382" s="1"/>
      <c r="B382" s="44"/>
      <c r="C382" s="44"/>
      <c r="D382" s="41"/>
      <c r="E382" s="41"/>
      <c r="F382" s="51"/>
      <c r="G382" s="102"/>
      <c r="H382" s="41"/>
      <c r="I382" s="45"/>
      <c r="J382" s="49" t="s">
        <v>117</v>
      </c>
      <c r="K382" s="50"/>
      <c r="L382" s="43" t="s">
        <v>85</v>
      </c>
      <c r="M382" s="71"/>
      <c r="N382" s="72">
        <v>230</v>
      </c>
      <c r="O382" s="73">
        <v>230</v>
      </c>
      <c r="P382" s="71">
        <v>342</v>
      </c>
      <c r="Q382" s="79">
        <f>IF(N382=0,,(P382/N382)*100)</f>
        <v>148.69565217391306</v>
      </c>
      <c r="R382" s="80">
        <f>IF(O382=0,,(P382/O382)*100)</f>
        <v>148.69565217391306</v>
      </c>
      <c r="S382" s="79">
        <f>IF(M382=0,,(N382/M382)*100)</f>
        <v>0</v>
      </c>
      <c r="T382" s="81">
        <f>IF(M382=0,,(P382/M382)*100)</f>
        <v>0</v>
      </c>
      <c r="U382" s="82"/>
      <c r="V382" s="83"/>
      <c r="W382" s="84"/>
      <c r="X382" s="82"/>
      <c r="Y382" s="83"/>
      <c r="Z382" s="1"/>
    </row>
    <row r="383" spans="1:26" ht="23.25">
      <c r="A383" s="1"/>
      <c r="B383" s="44"/>
      <c r="C383" s="44"/>
      <c r="D383" s="41"/>
      <c r="E383" s="41"/>
      <c r="F383" s="51"/>
      <c r="G383" s="102"/>
      <c r="H383" s="41"/>
      <c r="I383" s="45"/>
      <c r="J383" s="49" t="s">
        <v>118</v>
      </c>
      <c r="K383" s="50"/>
      <c r="L383" s="43" t="s">
        <v>99</v>
      </c>
      <c r="M383" s="71"/>
      <c r="N383" s="72">
        <v>1668</v>
      </c>
      <c r="O383" s="73">
        <v>1668</v>
      </c>
      <c r="P383" s="71">
        <v>2470</v>
      </c>
      <c r="Q383" s="79">
        <f>IF(N383=0,,(P383/N383)*100)</f>
        <v>148.08153477218224</v>
      </c>
      <c r="R383" s="80">
        <f>IF(O383=0,,(P383/O383)*100)</f>
        <v>148.08153477218224</v>
      </c>
      <c r="S383" s="79">
        <f>IF(M383=0,,(N383/M383)*100)</f>
        <v>0</v>
      </c>
      <c r="T383" s="81">
        <f>IF(M383=0,,(P383/M383)*100)</f>
        <v>0</v>
      </c>
      <c r="U383" s="82"/>
      <c r="V383" s="83"/>
      <c r="W383" s="84"/>
      <c r="X383" s="82"/>
      <c r="Y383" s="83"/>
      <c r="Z383" s="1"/>
    </row>
    <row r="384" spans="1:26" ht="23.25">
      <c r="A384" s="1"/>
      <c r="B384" s="44"/>
      <c r="C384" s="44"/>
      <c r="D384" s="41"/>
      <c r="E384" s="41"/>
      <c r="F384" s="51"/>
      <c r="G384" s="102"/>
      <c r="H384" s="41"/>
      <c r="I384" s="45"/>
      <c r="J384" s="49" t="s">
        <v>119</v>
      </c>
      <c r="K384" s="50"/>
      <c r="L384" s="43" t="s">
        <v>101</v>
      </c>
      <c r="M384" s="71"/>
      <c r="N384" s="72">
        <v>993</v>
      </c>
      <c r="O384" s="73">
        <v>993</v>
      </c>
      <c r="P384" s="71">
        <v>1076</v>
      </c>
      <c r="Q384" s="79">
        <f>IF(N384=0,,(P384/N384)*100)</f>
        <v>108.35850956696878</v>
      </c>
      <c r="R384" s="80">
        <f>IF(O384=0,,(P384/O384)*100)</f>
        <v>108.35850956696878</v>
      </c>
      <c r="S384" s="79">
        <f>IF(M384=0,,(N384/M384)*100)</f>
        <v>0</v>
      </c>
      <c r="T384" s="81">
        <f>IF(M384=0,,(P384/M384)*100)</f>
        <v>0</v>
      </c>
      <c r="U384" s="82"/>
      <c r="V384" s="83"/>
      <c r="W384" s="84"/>
      <c r="X384" s="82"/>
      <c r="Y384" s="83"/>
      <c r="Z384" s="1"/>
    </row>
    <row r="385" spans="1:26" ht="23.25">
      <c r="A385" s="1"/>
      <c r="B385" s="44"/>
      <c r="C385" s="44"/>
      <c r="D385" s="41"/>
      <c r="E385" s="41"/>
      <c r="F385" s="51"/>
      <c r="G385" s="102"/>
      <c r="H385" s="41"/>
      <c r="I385" s="45"/>
      <c r="J385" s="49"/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/>
      <c r="V385" s="83"/>
      <c r="W385" s="84"/>
      <c r="X385" s="82"/>
      <c r="Y385" s="83"/>
      <c r="Z385" s="1"/>
    </row>
    <row r="386" spans="1:26" ht="23.25">
      <c r="A386" s="1"/>
      <c r="B386" s="44"/>
      <c r="C386" s="44"/>
      <c r="D386" s="41"/>
      <c r="E386" s="41"/>
      <c r="F386" s="51"/>
      <c r="G386" s="102"/>
      <c r="H386" s="41" t="s">
        <v>160</v>
      </c>
      <c r="I386" s="45"/>
      <c r="J386" s="49" t="s">
        <v>437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>
        <f>U387+U388</f>
        <v>4762.3</v>
      </c>
      <c r="V386" s="83">
        <f>V387+V388</f>
        <v>5286</v>
      </c>
      <c r="W386" s="84">
        <f>W387+W388</f>
        <v>5191.2</v>
      </c>
      <c r="X386" s="82">
        <f>IF(U386=0,,W386/U386)*100</f>
        <v>109.00615248934338</v>
      </c>
      <c r="Y386" s="83">
        <f>IF(V386=0,,W386/V386)*100</f>
        <v>98.20658342792281</v>
      </c>
      <c r="Z386" s="1"/>
    </row>
    <row r="387" spans="1:26" ht="23.25">
      <c r="A387" s="1"/>
      <c r="B387" s="44"/>
      <c r="C387" s="44"/>
      <c r="D387" s="41"/>
      <c r="E387" s="41"/>
      <c r="F387" s="51"/>
      <c r="G387" s="102"/>
      <c r="H387" s="41"/>
      <c r="I387" s="45"/>
      <c r="J387" s="49" t="s">
        <v>44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>
        <v>4762.3</v>
      </c>
      <c r="V387" s="83">
        <v>5286</v>
      </c>
      <c r="W387" s="84">
        <v>5191.2</v>
      </c>
      <c r="X387" s="82">
        <f>IF(U387=0,,W387/U387)*100</f>
        <v>109.00615248934338</v>
      </c>
      <c r="Y387" s="83">
        <f>IF(V387=0,,W387/V387)*100</f>
        <v>98.20658342792281</v>
      </c>
      <c r="Z387" s="1"/>
    </row>
    <row r="388" spans="1:26" ht="23.25">
      <c r="A388" s="1"/>
      <c r="B388" s="44"/>
      <c r="C388" s="44"/>
      <c r="D388" s="41"/>
      <c r="E388" s="41"/>
      <c r="F388" s="51"/>
      <c r="G388" s="102"/>
      <c r="H388" s="41"/>
      <c r="I388" s="45"/>
      <c r="J388" s="49" t="s">
        <v>45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/>
      <c r="V388" s="83"/>
      <c r="W388" s="84"/>
      <c r="X388" s="82">
        <f>IF(U388=0,,W388/U388)*100</f>
        <v>0</v>
      </c>
      <c r="Y388" s="83">
        <f>IF(V388=0,,W388/V388)*100</f>
        <v>0</v>
      </c>
      <c r="Z388" s="1"/>
    </row>
    <row r="389" spans="1:26" ht="23.25">
      <c r="A389" s="1"/>
      <c r="B389" s="44"/>
      <c r="C389" s="44"/>
      <c r="D389" s="41"/>
      <c r="E389" s="41"/>
      <c r="F389" s="51"/>
      <c r="G389" s="102"/>
      <c r="H389" s="41"/>
      <c r="I389" s="45"/>
      <c r="J389" s="49" t="s">
        <v>105</v>
      </c>
      <c r="K389" s="50"/>
      <c r="L389" s="43" t="s">
        <v>94</v>
      </c>
      <c r="M389" s="71"/>
      <c r="N389" s="72">
        <v>450</v>
      </c>
      <c r="O389" s="73">
        <v>450</v>
      </c>
      <c r="P389" s="71">
        <v>984</v>
      </c>
      <c r="Q389" s="79">
        <f>IF(N389=0,,(P389/N389)*100)</f>
        <v>218.66666666666666</v>
      </c>
      <c r="R389" s="80">
        <f>IF(O389=0,,(P389/O389)*100)</f>
        <v>218.66666666666666</v>
      </c>
      <c r="S389" s="79">
        <f>IF(M389=0,,(N389/M389)*100)</f>
        <v>0</v>
      </c>
      <c r="T389" s="81">
        <f>IF(M389=0,,(P389/M389)*100)</f>
        <v>0</v>
      </c>
      <c r="U389" s="82"/>
      <c r="V389" s="83"/>
      <c r="W389" s="84"/>
      <c r="X389" s="82"/>
      <c r="Y389" s="83"/>
      <c r="Z389" s="1"/>
    </row>
    <row r="390" spans="1:26" ht="23.25">
      <c r="A390" s="1"/>
      <c r="B390" s="44"/>
      <c r="C390" s="44"/>
      <c r="D390" s="41"/>
      <c r="E390" s="41"/>
      <c r="F390" s="51"/>
      <c r="G390" s="102"/>
      <c r="H390" s="41"/>
      <c r="I390" s="45"/>
      <c r="J390" s="49" t="s">
        <v>117</v>
      </c>
      <c r="K390" s="50"/>
      <c r="L390" s="43" t="s">
        <v>85</v>
      </c>
      <c r="M390" s="71"/>
      <c r="N390" s="72">
        <v>81</v>
      </c>
      <c r="O390" s="73">
        <v>81</v>
      </c>
      <c r="P390" s="71">
        <v>288</v>
      </c>
      <c r="Q390" s="79">
        <f>IF(N390=0,,(P390/N390)*100)</f>
        <v>355.55555555555554</v>
      </c>
      <c r="R390" s="80">
        <f>IF(O390=0,,(P390/O390)*100)</f>
        <v>355.55555555555554</v>
      </c>
      <c r="S390" s="79">
        <f>IF(M390=0,,(N390/M390)*100)</f>
        <v>0</v>
      </c>
      <c r="T390" s="81">
        <f>IF(M390=0,,(P390/M390)*100)</f>
        <v>0</v>
      </c>
      <c r="U390" s="82"/>
      <c r="V390" s="83"/>
      <c r="W390" s="84"/>
      <c r="X390" s="82"/>
      <c r="Y390" s="83"/>
      <c r="Z390" s="1"/>
    </row>
    <row r="391" spans="1:26" ht="23.25">
      <c r="A391" s="1"/>
      <c r="B391" s="44"/>
      <c r="C391" s="44"/>
      <c r="D391" s="41"/>
      <c r="E391" s="41"/>
      <c r="F391" s="51"/>
      <c r="G391" s="102"/>
      <c r="H391" s="41"/>
      <c r="I391" s="45"/>
      <c r="J391" s="49" t="s">
        <v>118</v>
      </c>
      <c r="K391" s="50"/>
      <c r="L391" s="43" t="s">
        <v>99</v>
      </c>
      <c r="M391" s="71"/>
      <c r="N391" s="72">
        <v>36</v>
      </c>
      <c r="O391" s="73">
        <v>36</v>
      </c>
      <c r="P391" s="71">
        <v>580</v>
      </c>
      <c r="Q391" s="79">
        <f>IF(N391=0,,(P391/N391)*100)</f>
        <v>1611.111111111111</v>
      </c>
      <c r="R391" s="80">
        <f>IF(O391=0,,(P391/O391)*100)</f>
        <v>1611.111111111111</v>
      </c>
      <c r="S391" s="79">
        <f>IF(M391=0,,(N391/M391)*100)</f>
        <v>0</v>
      </c>
      <c r="T391" s="81">
        <f>IF(M391=0,,(P391/M391)*100)</f>
        <v>0</v>
      </c>
      <c r="U391" s="82"/>
      <c r="V391" s="83"/>
      <c r="W391" s="84"/>
      <c r="X391" s="82"/>
      <c r="Y391" s="83"/>
      <c r="Z391" s="1"/>
    </row>
    <row r="392" spans="1:26" ht="23.25">
      <c r="A392" s="1"/>
      <c r="B392" s="44"/>
      <c r="C392" s="44"/>
      <c r="D392" s="41"/>
      <c r="E392" s="41"/>
      <c r="F392" s="51"/>
      <c r="G392" s="102"/>
      <c r="H392" s="41"/>
      <c r="I392" s="45"/>
      <c r="J392" s="49" t="s">
        <v>119</v>
      </c>
      <c r="K392" s="50"/>
      <c r="L392" s="43" t="s">
        <v>101</v>
      </c>
      <c r="M392" s="71"/>
      <c r="N392" s="72">
        <v>96</v>
      </c>
      <c r="O392" s="73">
        <v>96</v>
      </c>
      <c r="P392" s="71">
        <v>133</v>
      </c>
      <c r="Q392" s="79">
        <f>IF(N392=0,,(P392/N392)*100)</f>
        <v>138.54166666666669</v>
      </c>
      <c r="R392" s="80">
        <f>IF(O392=0,,(P392/O392)*100)</f>
        <v>138.54166666666669</v>
      </c>
      <c r="S392" s="79">
        <f>IF(M392=0,,(N392/M392)*100)</f>
        <v>0</v>
      </c>
      <c r="T392" s="81">
        <f>IF(M392=0,,(P392/M392)*100)</f>
        <v>0</v>
      </c>
      <c r="U392" s="82"/>
      <c r="V392" s="83"/>
      <c r="W392" s="84"/>
      <c r="X392" s="82"/>
      <c r="Y392" s="83"/>
      <c r="Z392" s="1"/>
    </row>
    <row r="393" spans="1:26" ht="23.25">
      <c r="A393" s="1"/>
      <c r="B393" s="44"/>
      <c r="C393" s="44"/>
      <c r="D393" s="41"/>
      <c r="E393" s="41"/>
      <c r="F393" s="51"/>
      <c r="G393" s="102"/>
      <c r="H393" s="41"/>
      <c r="I393" s="45"/>
      <c r="J393" s="49"/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/>
      <c r="V393" s="83"/>
      <c r="W393" s="84"/>
      <c r="X393" s="82"/>
      <c r="Y393" s="83"/>
      <c r="Z393" s="1"/>
    </row>
    <row r="394" spans="1:26" ht="23.25">
      <c r="A394" s="1"/>
      <c r="B394" s="44"/>
      <c r="C394" s="44"/>
      <c r="D394" s="41"/>
      <c r="E394" s="41"/>
      <c r="F394" s="51"/>
      <c r="G394" s="102"/>
      <c r="H394" s="41" t="s">
        <v>162</v>
      </c>
      <c r="I394" s="45"/>
      <c r="J394" s="49" t="s">
        <v>438</v>
      </c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>
        <f>U395+U396</f>
        <v>5546.8</v>
      </c>
      <c r="V394" s="83">
        <f>V395+V396</f>
        <v>5634.8</v>
      </c>
      <c r="W394" s="84">
        <f>W395+W396</f>
        <v>5609</v>
      </c>
      <c r="X394" s="82">
        <f>IF(U394=0,,W394/U394)*100</f>
        <v>101.12136727482512</v>
      </c>
      <c r="Y394" s="83">
        <f>IF(V394=0,,W394/V394)*100</f>
        <v>99.54213104280541</v>
      </c>
      <c r="Z394" s="1"/>
    </row>
    <row r="395" spans="1:26" ht="23.25">
      <c r="A395" s="1"/>
      <c r="B395" s="44"/>
      <c r="C395" s="44"/>
      <c r="D395" s="41"/>
      <c r="E395" s="41"/>
      <c r="F395" s="51"/>
      <c r="G395" s="102"/>
      <c r="H395" s="41"/>
      <c r="I395" s="45"/>
      <c r="J395" s="49" t="s">
        <v>44</v>
      </c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>
        <v>5546.8</v>
      </c>
      <c r="V395" s="83">
        <v>5634.8</v>
      </c>
      <c r="W395" s="84">
        <v>5609</v>
      </c>
      <c r="X395" s="82">
        <f>IF(U395=0,,W395/U395)*100</f>
        <v>101.12136727482512</v>
      </c>
      <c r="Y395" s="83">
        <f>IF(V395=0,,W395/V395)*100</f>
        <v>99.54213104280541</v>
      </c>
      <c r="Z395" s="1"/>
    </row>
    <row r="396" spans="1:26" ht="23.25">
      <c r="A396" s="1"/>
      <c r="B396" s="44"/>
      <c r="C396" s="44"/>
      <c r="D396" s="41"/>
      <c r="E396" s="41"/>
      <c r="F396" s="51"/>
      <c r="G396" s="102"/>
      <c r="H396" s="41"/>
      <c r="I396" s="45"/>
      <c r="J396" s="49" t="s">
        <v>45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/>
      <c r="V396" s="83"/>
      <c r="W396" s="84"/>
      <c r="X396" s="82">
        <f>IF(U396=0,,W396/U396)*100</f>
        <v>0</v>
      </c>
      <c r="Y396" s="83">
        <f>IF(V396=0,,W396/V396)*100</f>
        <v>0</v>
      </c>
      <c r="Z396" s="1"/>
    </row>
    <row r="397" spans="1:26" ht="23.25">
      <c r="A397" s="1"/>
      <c r="B397" s="44"/>
      <c r="C397" s="44"/>
      <c r="D397" s="41"/>
      <c r="E397" s="41"/>
      <c r="F397" s="51"/>
      <c r="G397" s="102"/>
      <c r="H397" s="41"/>
      <c r="I397" s="45"/>
      <c r="J397" s="49" t="s">
        <v>105</v>
      </c>
      <c r="K397" s="50"/>
      <c r="L397" s="43" t="s">
        <v>94</v>
      </c>
      <c r="M397" s="71"/>
      <c r="N397" s="72">
        <v>798</v>
      </c>
      <c r="O397" s="73">
        <v>798</v>
      </c>
      <c r="P397" s="71">
        <v>289</v>
      </c>
      <c r="Q397" s="79">
        <f>IF(N397=0,,(P397/N397)*100)</f>
        <v>36.2155388471178</v>
      </c>
      <c r="R397" s="80">
        <f>IF(O397=0,,(P397/O397)*100)</f>
        <v>36.2155388471178</v>
      </c>
      <c r="S397" s="79">
        <f>IF(M397=0,,(N397/M397)*100)</f>
        <v>0</v>
      </c>
      <c r="T397" s="81">
        <f>IF(M397=0,,(P397/M397)*100)</f>
        <v>0</v>
      </c>
      <c r="U397" s="82"/>
      <c r="V397" s="83"/>
      <c r="W397" s="84"/>
      <c r="X397" s="82"/>
      <c r="Y397" s="83"/>
      <c r="Z397" s="1"/>
    </row>
    <row r="398" spans="1:26" ht="23.25">
      <c r="A398" s="1"/>
      <c r="B398" s="44"/>
      <c r="C398" s="44"/>
      <c r="D398" s="41"/>
      <c r="E398" s="41"/>
      <c r="F398" s="51"/>
      <c r="G398" s="102"/>
      <c r="H398" s="41"/>
      <c r="I398" s="45"/>
      <c r="J398" s="49" t="s">
        <v>117</v>
      </c>
      <c r="K398" s="50"/>
      <c r="L398" s="43" t="s">
        <v>85</v>
      </c>
      <c r="M398" s="71"/>
      <c r="N398" s="72">
        <v>475</v>
      </c>
      <c r="O398" s="73">
        <v>475</v>
      </c>
      <c r="P398" s="71">
        <v>188</v>
      </c>
      <c r="Q398" s="79">
        <f>IF(N398=0,,(P398/N398)*100)</f>
        <v>39.578947368421055</v>
      </c>
      <c r="R398" s="80">
        <f>IF(O398=0,,(P398/O398)*100)</f>
        <v>39.578947368421055</v>
      </c>
      <c r="S398" s="79">
        <f>IF(M398=0,,(N398/M398)*100)</f>
        <v>0</v>
      </c>
      <c r="T398" s="81">
        <f>IF(M398=0,,(P398/M398)*100)</f>
        <v>0</v>
      </c>
      <c r="U398" s="82"/>
      <c r="V398" s="83"/>
      <c r="W398" s="84"/>
      <c r="X398" s="82"/>
      <c r="Y398" s="83"/>
      <c r="Z398" s="1"/>
    </row>
    <row r="399" spans="1:26" ht="23.25">
      <c r="A399" s="1"/>
      <c r="B399" s="44"/>
      <c r="C399" s="44"/>
      <c r="D399" s="41"/>
      <c r="E399" s="41"/>
      <c r="F399" s="51"/>
      <c r="G399" s="102"/>
      <c r="H399" s="41"/>
      <c r="I399" s="45"/>
      <c r="J399" s="49" t="s">
        <v>118</v>
      </c>
      <c r="K399" s="50"/>
      <c r="L399" s="43" t="s">
        <v>99</v>
      </c>
      <c r="M399" s="71"/>
      <c r="N399" s="72">
        <v>707</v>
      </c>
      <c r="O399" s="73">
        <v>707</v>
      </c>
      <c r="P399" s="71">
        <v>880</v>
      </c>
      <c r="Q399" s="79">
        <f>IF(N399=0,,(P399/N399)*100)</f>
        <v>124.46958981612445</v>
      </c>
      <c r="R399" s="80">
        <f>IF(O399=0,,(P399/O399)*100)</f>
        <v>124.46958981612445</v>
      </c>
      <c r="S399" s="79">
        <f>IF(M399=0,,(N399/M399)*100)</f>
        <v>0</v>
      </c>
      <c r="T399" s="81">
        <f>IF(M399=0,,(P399/M399)*100)</f>
        <v>0</v>
      </c>
      <c r="U399" s="82"/>
      <c r="V399" s="83"/>
      <c r="W399" s="84"/>
      <c r="X399" s="82"/>
      <c r="Y399" s="83"/>
      <c r="Z399" s="1"/>
    </row>
    <row r="400" spans="1:26" ht="23.25">
      <c r="A400" s="1"/>
      <c r="B400" s="44"/>
      <c r="C400" s="44"/>
      <c r="D400" s="41"/>
      <c r="E400" s="41"/>
      <c r="F400" s="51"/>
      <c r="G400" s="102"/>
      <c r="H400" s="41"/>
      <c r="I400" s="45"/>
      <c r="J400" s="49" t="s">
        <v>119</v>
      </c>
      <c r="K400" s="50"/>
      <c r="L400" s="43" t="s">
        <v>101</v>
      </c>
      <c r="M400" s="71"/>
      <c r="N400" s="72">
        <v>372</v>
      </c>
      <c r="O400" s="73">
        <v>372</v>
      </c>
      <c r="P400" s="71">
        <v>720</v>
      </c>
      <c r="Q400" s="79">
        <f>IF(N400=0,,(P400/N400)*100)</f>
        <v>193.5483870967742</v>
      </c>
      <c r="R400" s="80">
        <f>IF(O400=0,,(P400/O400)*100)</f>
        <v>193.5483870967742</v>
      </c>
      <c r="S400" s="79">
        <f>IF(M400=0,,(N400/M400)*100)</f>
        <v>0</v>
      </c>
      <c r="T400" s="81">
        <f>IF(M400=0,,(P400/M400)*100)</f>
        <v>0</v>
      </c>
      <c r="U400" s="82"/>
      <c r="V400" s="83"/>
      <c r="W400" s="84"/>
      <c r="X400" s="82"/>
      <c r="Y400" s="83"/>
      <c r="Z400" s="1"/>
    </row>
    <row r="401" spans="1:26" ht="23.25">
      <c r="A401" s="1"/>
      <c r="B401" s="44"/>
      <c r="C401" s="44"/>
      <c r="D401" s="41"/>
      <c r="E401" s="41"/>
      <c r="F401" s="51"/>
      <c r="G401" s="102"/>
      <c r="H401" s="41"/>
      <c r="I401" s="45"/>
      <c r="J401" s="49"/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/>
      <c r="V401" s="83"/>
      <c r="W401" s="84"/>
      <c r="X401" s="82"/>
      <c r="Y401" s="83"/>
      <c r="Z401" s="1"/>
    </row>
    <row r="402" spans="1:26" ht="23.25">
      <c r="A402" s="1"/>
      <c r="B402" s="44"/>
      <c r="C402" s="44"/>
      <c r="D402" s="41"/>
      <c r="E402" s="41"/>
      <c r="F402" s="51"/>
      <c r="G402" s="102"/>
      <c r="H402" s="41" t="s">
        <v>164</v>
      </c>
      <c r="I402" s="45"/>
      <c r="J402" s="49" t="s">
        <v>165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f>U403+U404</f>
        <v>5803.6</v>
      </c>
      <c r="V402" s="83">
        <f>V403+V404</f>
        <v>5612.6</v>
      </c>
      <c r="W402" s="84">
        <f>W403+W404</f>
        <v>5592.3</v>
      </c>
      <c r="X402" s="82">
        <f>IF(U402=0,,W402/U402)*100</f>
        <v>96.35915638569163</v>
      </c>
      <c r="Y402" s="83">
        <f>IF(V402=0,,W402/V402)*100</f>
        <v>99.63831379396358</v>
      </c>
      <c r="Z402" s="1"/>
    </row>
    <row r="403" spans="1:26" ht="23.25">
      <c r="A403" s="1"/>
      <c r="B403" s="44"/>
      <c r="C403" s="44"/>
      <c r="D403" s="41"/>
      <c r="E403" s="41"/>
      <c r="F403" s="51"/>
      <c r="G403" s="102"/>
      <c r="H403" s="41"/>
      <c r="I403" s="45"/>
      <c r="J403" s="49" t="s">
        <v>44</v>
      </c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>
        <v>5803.6</v>
      </c>
      <c r="V403" s="83">
        <v>5612.6</v>
      </c>
      <c r="W403" s="84">
        <v>5592.3</v>
      </c>
      <c r="X403" s="82">
        <f>IF(U403=0,,W403/U403)*100</f>
        <v>96.35915638569163</v>
      </c>
      <c r="Y403" s="83">
        <f>IF(V403=0,,W403/V403)*100</f>
        <v>99.63831379396358</v>
      </c>
      <c r="Z403" s="1"/>
    </row>
    <row r="404" spans="1:26" ht="23.25">
      <c r="A404" s="1"/>
      <c r="B404" s="44"/>
      <c r="C404" s="44"/>
      <c r="D404" s="44"/>
      <c r="E404" s="44"/>
      <c r="F404" s="51"/>
      <c r="G404" s="43"/>
      <c r="H404" s="44"/>
      <c r="I404" s="45"/>
      <c r="J404" s="49" t="s">
        <v>45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/>
      <c r="V404" s="83"/>
      <c r="W404" s="84"/>
      <c r="X404" s="82">
        <f>IF(U404=0,,W404/U404)*100</f>
        <v>0</v>
      </c>
      <c r="Y404" s="83">
        <f>IF(V404=0,,W404/V404)*100</f>
        <v>0</v>
      </c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397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30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28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33</v>
      </c>
      <c r="O409" s="63"/>
      <c r="P409" s="63"/>
      <c r="Q409" s="63"/>
      <c r="R409" s="64"/>
      <c r="S409" s="8" t="s">
        <v>21</v>
      </c>
      <c r="T409" s="8"/>
      <c r="U409" s="14" t="s">
        <v>2</v>
      </c>
      <c r="V409" s="15"/>
      <c r="W409" s="15"/>
      <c r="X409" s="15"/>
      <c r="Y409" s="16"/>
      <c r="Z409" s="1"/>
    </row>
    <row r="410" spans="1:26" ht="23.25">
      <c r="A410" s="1"/>
      <c r="B410" s="20" t="s">
        <v>29</v>
      </c>
      <c r="C410" s="21"/>
      <c r="D410" s="21"/>
      <c r="E410" s="21"/>
      <c r="F410" s="21"/>
      <c r="G410" s="21"/>
      <c r="H410" s="62"/>
      <c r="I410" s="1"/>
      <c r="J410" s="2" t="s">
        <v>4</v>
      </c>
      <c r="K410" s="18"/>
      <c r="L410" s="23" t="s">
        <v>22</v>
      </c>
      <c r="M410" s="23" t="s">
        <v>31</v>
      </c>
      <c r="N410" s="65"/>
      <c r="O410" s="17"/>
      <c r="P410" s="66"/>
      <c r="Q410" s="23" t="s">
        <v>3</v>
      </c>
      <c r="R410" s="16"/>
      <c r="S410" s="15" t="s">
        <v>23</v>
      </c>
      <c r="T410" s="15"/>
      <c r="U410" s="20" t="s">
        <v>20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24</v>
      </c>
      <c r="M411" s="31" t="s">
        <v>24</v>
      </c>
      <c r="N411" s="29" t="s">
        <v>6</v>
      </c>
      <c r="O411" s="68" t="s">
        <v>7</v>
      </c>
      <c r="P411" s="29" t="s">
        <v>8</v>
      </c>
      <c r="Q411" s="20" t="s">
        <v>41</v>
      </c>
      <c r="R411" s="22"/>
      <c r="S411" s="27" t="s">
        <v>25</v>
      </c>
      <c r="T411" s="15"/>
      <c r="U411" s="24"/>
      <c r="V411" s="25"/>
      <c r="W411" s="1"/>
      <c r="X411" s="14" t="s">
        <v>3</v>
      </c>
      <c r="Y411" s="16"/>
      <c r="Z411" s="1"/>
    </row>
    <row r="412" spans="1:26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8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26</v>
      </c>
      <c r="M412" s="29" t="s">
        <v>32</v>
      </c>
      <c r="N412" s="29"/>
      <c r="O412" s="29"/>
      <c r="P412" s="29"/>
      <c r="Q412" s="26" t="s">
        <v>34</v>
      </c>
      <c r="R412" s="30" t="s">
        <v>34</v>
      </c>
      <c r="S412" s="112" t="s">
        <v>37</v>
      </c>
      <c r="T412" s="114" t="s">
        <v>38</v>
      </c>
      <c r="U412" s="31" t="s">
        <v>6</v>
      </c>
      <c r="V412" s="29" t="s">
        <v>9</v>
      </c>
      <c r="W412" s="26" t="s">
        <v>10</v>
      </c>
      <c r="X412" s="14" t="s">
        <v>11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35</v>
      </c>
      <c r="R413" s="38" t="s">
        <v>36</v>
      </c>
      <c r="S413" s="113"/>
      <c r="T413" s="115"/>
      <c r="U413" s="32"/>
      <c r="V413" s="33"/>
      <c r="W413" s="34"/>
      <c r="X413" s="39" t="s">
        <v>39</v>
      </c>
      <c r="Y413" s="40" t="s">
        <v>40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4" t="s">
        <v>43</v>
      </c>
      <c r="C415" s="44"/>
      <c r="D415" s="41" t="s">
        <v>43</v>
      </c>
      <c r="E415" s="41"/>
      <c r="F415" s="51" t="s">
        <v>90</v>
      </c>
      <c r="G415" s="102"/>
      <c r="H415" s="41"/>
      <c r="I415" s="45"/>
      <c r="J415" s="49" t="s">
        <v>105</v>
      </c>
      <c r="K415" s="50"/>
      <c r="L415" s="43" t="s">
        <v>94</v>
      </c>
      <c r="M415" s="71"/>
      <c r="N415" s="72">
        <v>802</v>
      </c>
      <c r="O415" s="73">
        <v>802</v>
      </c>
      <c r="P415" s="71">
        <v>1075</v>
      </c>
      <c r="Q415" s="79">
        <f>IF(N415=0,,(P415/N415)*100)</f>
        <v>134.03990024937656</v>
      </c>
      <c r="R415" s="80">
        <f>IF(O415=0,,(P415/O415)*100)</f>
        <v>134.03990024937656</v>
      </c>
      <c r="S415" s="79">
        <f>IF(M415=0,,(N415/M415)*100)</f>
        <v>0</v>
      </c>
      <c r="T415" s="81">
        <f>IF(M415=0,,(P415/M415)*100)</f>
        <v>0</v>
      </c>
      <c r="U415" s="82"/>
      <c r="V415" s="83"/>
      <c r="W415" s="84"/>
      <c r="X415" s="82"/>
      <c r="Y415" s="83"/>
      <c r="Z415" s="1"/>
    </row>
    <row r="416" spans="1:26" ht="23.25">
      <c r="A416" s="1"/>
      <c r="B416" s="41"/>
      <c r="C416" s="41"/>
      <c r="D416" s="41"/>
      <c r="E416" s="41"/>
      <c r="F416" s="51"/>
      <c r="G416" s="102"/>
      <c r="H416" s="41"/>
      <c r="I416" s="45"/>
      <c r="J416" s="49" t="s">
        <v>117</v>
      </c>
      <c r="K416" s="50"/>
      <c r="L416" s="43" t="s">
        <v>85</v>
      </c>
      <c r="M416" s="71"/>
      <c r="N416" s="72">
        <v>356</v>
      </c>
      <c r="O416" s="73">
        <v>356</v>
      </c>
      <c r="P416" s="71">
        <v>480</v>
      </c>
      <c r="Q416" s="79">
        <f>IF(N416=0,,(P416/N416)*100)</f>
        <v>134.8314606741573</v>
      </c>
      <c r="R416" s="80">
        <f>IF(O416=0,,(P416/O416)*100)</f>
        <v>134.8314606741573</v>
      </c>
      <c r="S416" s="79">
        <f>IF(M416=0,,(N416/M416)*100)</f>
        <v>0</v>
      </c>
      <c r="T416" s="81">
        <f>IF(M416=0,,(P416/M416)*100)</f>
        <v>0</v>
      </c>
      <c r="U416" s="82"/>
      <c r="V416" s="83"/>
      <c r="W416" s="84"/>
      <c r="X416" s="82"/>
      <c r="Y416" s="83"/>
      <c r="Z416" s="1"/>
    </row>
    <row r="417" spans="1:26" ht="23.25">
      <c r="A417" s="1"/>
      <c r="B417" s="44"/>
      <c r="C417" s="44"/>
      <c r="D417" s="41"/>
      <c r="E417" s="41"/>
      <c r="F417" s="51"/>
      <c r="G417" s="102"/>
      <c r="H417" s="41"/>
      <c r="I417" s="45"/>
      <c r="J417" s="49" t="s">
        <v>118</v>
      </c>
      <c r="K417" s="50"/>
      <c r="L417" s="43" t="s">
        <v>99</v>
      </c>
      <c r="M417" s="71"/>
      <c r="N417" s="72">
        <v>1196</v>
      </c>
      <c r="O417" s="73">
        <v>1196</v>
      </c>
      <c r="P417" s="71">
        <v>1530</v>
      </c>
      <c r="Q417" s="79">
        <f>IF(N417=0,,(P417/N417)*100)</f>
        <v>127.92642140468227</v>
      </c>
      <c r="R417" s="80">
        <f>IF(O417=0,,(P417/O417)*100)</f>
        <v>127.92642140468227</v>
      </c>
      <c r="S417" s="79">
        <f>IF(M417=0,,(N417/M417)*100)</f>
        <v>0</v>
      </c>
      <c r="T417" s="81">
        <f>IF(M417=0,,(P417/M417)*100)</f>
        <v>0</v>
      </c>
      <c r="U417" s="82"/>
      <c r="V417" s="83"/>
      <c r="W417" s="84"/>
      <c r="X417" s="82"/>
      <c r="Y417" s="83"/>
      <c r="Z417" s="1"/>
    </row>
    <row r="418" spans="1:26" ht="23.25">
      <c r="A418" s="1"/>
      <c r="B418" s="44"/>
      <c r="C418" s="44"/>
      <c r="D418" s="41"/>
      <c r="E418" s="41"/>
      <c r="F418" s="51"/>
      <c r="G418" s="102"/>
      <c r="H418" s="41"/>
      <c r="I418" s="45"/>
      <c r="J418" s="49" t="s">
        <v>119</v>
      </c>
      <c r="K418" s="50"/>
      <c r="L418" s="43" t="s">
        <v>101</v>
      </c>
      <c r="M418" s="71"/>
      <c r="N418" s="72">
        <v>889</v>
      </c>
      <c r="O418" s="73">
        <v>889</v>
      </c>
      <c r="P418" s="71">
        <v>441</v>
      </c>
      <c r="Q418" s="79">
        <f>IF(N418=0,,(P418/N418)*100)</f>
        <v>49.60629921259843</v>
      </c>
      <c r="R418" s="80">
        <f>IF(O418=0,,(P418/O418)*100)</f>
        <v>49.60629921259843</v>
      </c>
      <c r="S418" s="79">
        <f>IF(M418=0,,(N418/M418)*100)</f>
        <v>0</v>
      </c>
      <c r="T418" s="81">
        <f>IF(M418=0,,(P418/M418)*100)</f>
        <v>0</v>
      </c>
      <c r="U418" s="82"/>
      <c r="V418" s="83"/>
      <c r="W418" s="84"/>
      <c r="X418" s="82"/>
      <c r="Y418" s="83"/>
      <c r="Z418" s="1"/>
    </row>
    <row r="419" spans="1:26" ht="23.25">
      <c r="A419" s="1"/>
      <c r="B419" s="44"/>
      <c r="C419" s="44"/>
      <c r="D419" s="41"/>
      <c r="E419" s="41"/>
      <c r="F419" s="51"/>
      <c r="G419" s="102"/>
      <c r="H419" s="41"/>
      <c r="I419" s="45"/>
      <c r="J419" s="49"/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/>
      <c r="V419" s="83"/>
      <c r="W419" s="84"/>
      <c r="X419" s="82"/>
      <c r="Y419" s="83"/>
      <c r="Z419" s="1"/>
    </row>
    <row r="420" spans="1:26" ht="23.25">
      <c r="A420" s="1"/>
      <c r="B420" s="44"/>
      <c r="C420" s="44"/>
      <c r="D420" s="41"/>
      <c r="E420" s="41"/>
      <c r="F420" s="51"/>
      <c r="G420" s="102"/>
      <c r="H420" s="41" t="s">
        <v>166</v>
      </c>
      <c r="I420" s="45"/>
      <c r="J420" s="49" t="s">
        <v>167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>
        <f>U421+U422</f>
        <v>16044</v>
      </c>
      <c r="V420" s="83">
        <f>V421+V422</f>
        <v>14341.7</v>
      </c>
      <c r="W420" s="84">
        <f>W421+W422</f>
        <v>14128.8</v>
      </c>
      <c r="X420" s="82">
        <f>IF(U420=0,,W420/U420)*100</f>
        <v>88.06282722513089</v>
      </c>
      <c r="Y420" s="83">
        <f>IF(V420=0,,W420/V420)*100</f>
        <v>98.51551768618782</v>
      </c>
      <c r="Z420" s="1"/>
    </row>
    <row r="421" spans="1:26" ht="23.25">
      <c r="A421" s="1"/>
      <c r="B421" s="44"/>
      <c r="C421" s="44"/>
      <c r="D421" s="41"/>
      <c r="E421" s="41"/>
      <c r="F421" s="51"/>
      <c r="G421" s="102"/>
      <c r="H421" s="41"/>
      <c r="I421" s="45"/>
      <c r="J421" s="49" t="s">
        <v>44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>
        <v>16044</v>
      </c>
      <c r="V421" s="83">
        <v>14341.7</v>
      </c>
      <c r="W421" s="84">
        <v>14128.8</v>
      </c>
      <c r="X421" s="82">
        <f>IF(U421=0,,W421/U421)*100</f>
        <v>88.06282722513089</v>
      </c>
      <c r="Y421" s="83">
        <f>IF(V421=0,,W421/V421)*100</f>
        <v>98.51551768618782</v>
      </c>
      <c r="Z421" s="1"/>
    </row>
    <row r="422" spans="1:26" ht="23.25">
      <c r="A422" s="1"/>
      <c r="B422" s="44"/>
      <c r="C422" s="44"/>
      <c r="D422" s="41"/>
      <c r="E422" s="41"/>
      <c r="F422" s="51"/>
      <c r="G422" s="102"/>
      <c r="H422" s="41"/>
      <c r="I422" s="45"/>
      <c r="J422" s="49" t="s">
        <v>45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/>
      <c r="V422" s="83"/>
      <c r="W422" s="84"/>
      <c r="X422" s="82">
        <f>IF(U422=0,,W422/U422)*100</f>
        <v>0</v>
      </c>
      <c r="Y422" s="83">
        <f>IF(V422=0,,W422/V422)*100</f>
        <v>0</v>
      </c>
      <c r="Z422" s="1"/>
    </row>
    <row r="423" spans="1:26" ht="23.25">
      <c r="A423" s="1"/>
      <c r="B423" s="44"/>
      <c r="C423" s="44"/>
      <c r="D423" s="41"/>
      <c r="E423" s="41"/>
      <c r="F423" s="51"/>
      <c r="G423" s="102"/>
      <c r="H423" s="41"/>
      <c r="I423" s="45"/>
      <c r="J423" s="49" t="s">
        <v>105</v>
      </c>
      <c r="K423" s="50"/>
      <c r="L423" s="43" t="s">
        <v>94</v>
      </c>
      <c r="M423" s="71"/>
      <c r="N423" s="72">
        <v>3616</v>
      </c>
      <c r="O423" s="73">
        <v>3616</v>
      </c>
      <c r="P423" s="71">
        <v>2276</v>
      </c>
      <c r="Q423" s="79">
        <f>IF(N423=0,,(P423/N423)*100)</f>
        <v>62.942477876106196</v>
      </c>
      <c r="R423" s="80">
        <f>IF(O423=0,,(P423/O423)*100)</f>
        <v>62.942477876106196</v>
      </c>
      <c r="S423" s="79">
        <f>IF(M423=0,,(N423/M423)*100)</f>
        <v>0</v>
      </c>
      <c r="T423" s="81">
        <f>IF(M423=0,,(P423/M423)*100)</f>
        <v>0</v>
      </c>
      <c r="U423" s="82"/>
      <c r="V423" s="83"/>
      <c r="W423" s="84"/>
      <c r="X423" s="82"/>
      <c r="Y423" s="83"/>
      <c r="Z423" s="1"/>
    </row>
    <row r="424" spans="1:26" ht="23.25">
      <c r="A424" s="1"/>
      <c r="B424" s="44"/>
      <c r="C424" s="44"/>
      <c r="D424" s="41"/>
      <c r="E424" s="41"/>
      <c r="F424" s="51"/>
      <c r="G424" s="102"/>
      <c r="H424" s="41"/>
      <c r="I424" s="45"/>
      <c r="J424" s="49" t="s">
        <v>117</v>
      </c>
      <c r="K424" s="50"/>
      <c r="L424" s="43" t="s">
        <v>85</v>
      </c>
      <c r="M424" s="71"/>
      <c r="N424" s="72">
        <v>1544</v>
      </c>
      <c r="O424" s="73">
        <v>1544</v>
      </c>
      <c r="P424" s="71">
        <v>1377</v>
      </c>
      <c r="Q424" s="79">
        <f>IF(N424=0,,(P424/N424)*100)</f>
        <v>89.18393782383419</v>
      </c>
      <c r="R424" s="80">
        <f>IF(O424=0,,(P424/O424)*100)</f>
        <v>89.18393782383419</v>
      </c>
      <c r="S424" s="79">
        <f>IF(M424=0,,(N424/M424)*100)</f>
        <v>0</v>
      </c>
      <c r="T424" s="81">
        <f>IF(M424=0,,(P424/M424)*100)</f>
        <v>0</v>
      </c>
      <c r="U424" s="82"/>
      <c r="V424" s="83"/>
      <c r="W424" s="84"/>
      <c r="X424" s="82"/>
      <c r="Y424" s="83"/>
      <c r="Z424" s="1"/>
    </row>
    <row r="425" spans="1:26" ht="23.25">
      <c r="A425" s="1"/>
      <c r="B425" s="44"/>
      <c r="C425" s="44"/>
      <c r="D425" s="41"/>
      <c r="E425" s="41"/>
      <c r="F425" s="51"/>
      <c r="G425" s="102"/>
      <c r="H425" s="41"/>
      <c r="I425" s="45"/>
      <c r="J425" s="49" t="s">
        <v>118</v>
      </c>
      <c r="K425" s="50"/>
      <c r="L425" s="43" t="s">
        <v>99</v>
      </c>
      <c r="M425" s="71"/>
      <c r="N425" s="72">
        <v>2246</v>
      </c>
      <c r="O425" s="73">
        <v>2246</v>
      </c>
      <c r="P425" s="71">
        <v>5442</v>
      </c>
      <c r="Q425" s="79">
        <f>IF(N425=0,,(P425/N425)*100)</f>
        <v>242.29741763134462</v>
      </c>
      <c r="R425" s="80">
        <f>IF(O425=0,,(P425/O425)*100)</f>
        <v>242.29741763134462</v>
      </c>
      <c r="S425" s="79">
        <f>IF(M425=0,,(N425/M425)*100)</f>
        <v>0</v>
      </c>
      <c r="T425" s="81">
        <f>IF(M425=0,,(P425/M425)*100)</f>
        <v>0</v>
      </c>
      <c r="U425" s="82"/>
      <c r="V425" s="83"/>
      <c r="W425" s="84"/>
      <c r="X425" s="82"/>
      <c r="Y425" s="83"/>
      <c r="Z425" s="1"/>
    </row>
    <row r="426" spans="1:26" ht="23.25">
      <c r="A426" s="1"/>
      <c r="B426" s="44"/>
      <c r="C426" s="44"/>
      <c r="D426" s="41"/>
      <c r="E426" s="41"/>
      <c r="F426" s="51"/>
      <c r="G426" s="102"/>
      <c r="H426" s="41"/>
      <c r="I426" s="45"/>
      <c r="J426" s="49" t="s">
        <v>119</v>
      </c>
      <c r="K426" s="50"/>
      <c r="L426" s="43" t="s">
        <v>101</v>
      </c>
      <c r="M426" s="71"/>
      <c r="N426" s="72">
        <v>600</v>
      </c>
      <c r="O426" s="73">
        <v>600</v>
      </c>
      <c r="P426" s="71">
        <v>5044</v>
      </c>
      <c r="Q426" s="79">
        <f>IF(N426=0,,(P426/N426)*100)</f>
        <v>840.6666666666666</v>
      </c>
      <c r="R426" s="80">
        <f>IF(O426=0,,(P426/O426)*100)</f>
        <v>840.6666666666666</v>
      </c>
      <c r="S426" s="79">
        <f>IF(M426=0,,(N426/M426)*100)</f>
        <v>0</v>
      </c>
      <c r="T426" s="81">
        <f>IF(M426=0,,(P426/M426)*100)</f>
        <v>0</v>
      </c>
      <c r="U426" s="82"/>
      <c r="V426" s="83"/>
      <c r="W426" s="84"/>
      <c r="X426" s="82"/>
      <c r="Y426" s="83"/>
      <c r="Z426" s="1"/>
    </row>
    <row r="427" spans="1:26" ht="23.25">
      <c r="A427" s="1"/>
      <c r="B427" s="44"/>
      <c r="C427" s="44"/>
      <c r="D427" s="41"/>
      <c r="E427" s="41"/>
      <c r="F427" s="51"/>
      <c r="G427" s="102"/>
      <c r="H427" s="41"/>
      <c r="I427" s="45"/>
      <c r="J427" s="49"/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/>
      <c r="V427" s="83"/>
      <c r="W427" s="84"/>
      <c r="X427" s="82"/>
      <c r="Y427" s="83"/>
      <c r="Z427" s="1"/>
    </row>
    <row r="428" spans="1:26" ht="23.25">
      <c r="A428" s="1"/>
      <c r="B428" s="44"/>
      <c r="C428" s="44"/>
      <c r="D428" s="41"/>
      <c r="E428" s="41"/>
      <c r="F428" s="51"/>
      <c r="G428" s="102"/>
      <c r="H428" s="41" t="s">
        <v>168</v>
      </c>
      <c r="I428" s="45"/>
      <c r="J428" s="49" t="s">
        <v>169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f>U429+U430</f>
        <v>14497.3</v>
      </c>
      <c r="V428" s="83">
        <f>V429+V430</f>
        <v>16618.6</v>
      </c>
      <c r="W428" s="84">
        <f>W429+W430</f>
        <v>16504.1</v>
      </c>
      <c r="X428" s="82">
        <f>IF(U428=0,,W428/U428)*100</f>
        <v>113.84257758341208</v>
      </c>
      <c r="Y428" s="83">
        <f>IF(V428=0,,W428/V428)*100</f>
        <v>99.31101296138061</v>
      </c>
      <c r="Z428" s="1"/>
    </row>
    <row r="429" spans="1:26" ht="23.25">
      <c r="A429" s="1"/>
      <c r="B429" s="44"/>
      <c r="C429" s="44"/>
      <c r="D429" s="41"/>
      <c r="E429" s="41"/>
      <c r="F429" s="51"/>
      <c r="G429" s="102"/>
      <c r="H429" s="41"/>
      <c r="I429" s="45"/>
      <c r="J429" s="49" t="s">
        <v>44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v>14497.3</v>
      </c>
      <c r="V429" s="83">
        <v>16618.6</v>
      </c>
      <c r="W429" s="84">
        <v>16504.1</v>
      </c>
      <c r="X429" s="82">
        <f>IF(U429=0,,W429/U429)*100</f>
        <v>113.84257758341208</v>
      </c>
      <c r="Y429" s="83">
        <f>IF(V429=0,,W429/V429)*100</f>
        <v>99.31101296138061</v>
      </c>
      <c r="Z429" s="1"/>
    </row>
    <row r="430" spans="1:26" ht="23.25">
      <c r="A430" s="1"/>
      <c r="B430" s="44"/>
      <c r="C430" s="44"/>
      <c r="D430" s="41"/>
      <c r="E430" s="41"/>
      <c r="F430" s="51"/>
      <c r="G430" s="102"/>
      <c r="H430" s="41"/>
      <c r="I430" s="45"/>
      <c r="J430" s="49" t="s">
        <v>45</v>
      </c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3"/>
      <c r="W430" s="84"/>
      <c r="X430" s="82">
        <f>IF(U430=0,,W430/U430)*100</f>
        <v>0</v>
      </c>
      <c r="Y430" s="83">
        <f>IF(V430=0,,W430/V430)*100</f>
        <v>0</v>
      </c>
      <c r="Z430" s="1"/>
    </row>
    <row r="431" spans="1:26" ht="23.25">
      <c r="A431" s="1"/>
      <c r="B431" s="44"/>
      <c r="C431" s="44"/>
      <c r="D431" s="41"/>
      <c r="E431" s="41"/>
      <c r="F431" s="51"/>
      <c r="G431" s="102"/>
      <c r="H431" s="41"/>
      <c r="I431" s="45"/>
      <c r="J431" s="49" t="s">
        <v>105</v>
      </c>
      <c r="K431" s="50"/>
      <c r="L431" s="43" t="s">
        <v>94</v>
      </c>
      <c r="M431" s="71"/>
      <c r="N431" s="72">
        <v>3414</v>
      </c>
      <c r="O431" s="73">
        <v>3414</v>
      </c>
      <c r="P431" s="71">
        <v>4904</v>
      </c>
      <c r="Q431" s="79">
        <f>IF(N431=0,,(P431/N431)*100)</f>
        <v>143.64381956649092</v>
      </c>
      <c r="R431" s="80">
        <f>IF(O431=0,,(P431/O431)*100)</f>
        <v>143.64381956649092</v>
      </c>
      <c r="S431" s="79">
        <f>IF(M431=0,,(N431/M431)*100)</f>
        <v>0</v>
      </c>
      <c r="T431" s="81">
        <f>IF(M431=0,,(P431/M431)*100)</f>
        <v>0</v>
      </c>
      <c r="U431" s="82"/>
      <c r="V431" s="83"/>
      <c r="W431" s="84"/>
      <c r="X431" s="82"/>
      <c r="Y431" s="83"/>
      <c r="Z431" s="1"/>
    </row>
    <row r="432" spans="1:26" ht="23.25">
      <c r="A432" s="1"/>
      <c r="B432" s="44"/>
      <c r="C432" s="44"/>
      <c r="D432" s="41"/>
      <c r="E432" s="41"/>
      <c r="F432" s="51"/>
      <c r="G432" s="102"/>
      <c r="H432" s="41"/>
      <c r="I432" s="45"/>
      <c r="J432" s="49" t="s">
        <v>117</v>
      </c>
      <c r="K432" s="50"/>
      <c r="L432" s="43" t="s">
        <v>85</v>
      </c>
      <c r="M432" s="71"/>
      <c r="N432" s="72">
        <v>961</v>
      </c>
      <c r="O432" s="73">
        <v>961</v>
      </c>
      <c r="P432" s="71">
        <v>1438</v>
      </c>
      <c r="Q432" s="79">
        <f>IF(N432=0,,(P432/N432)*100)</f>
        <v>149.63579604578564</v>
      </c>
      <c r="R432" s="80">
        <f>IF(O432=0,,(P432/O432)*100)</f>
        <v>149.63579604578564</v>
      </c>
      <c r="S432" s="79">
        <f>IF(M432=0,,(N432/M432)*100)</f>
        <v>0</v>
      </c>
      <c r="T432" s="81">
        <f>IF(M432=0,,(P432/M432)*100)</f>
        <v>0</v>
      </c>
      <c r="U432" s="82"/>
      <c r="V432" s="83"/>
      <c r="W432" s="84"/>
      <c r="X432" s="82"/>
      <c r="Y432" s="83"/>
      <c r="Z432" s="1"/>
    </row>
    <row r="433" spans="1:26" ht="23.25">
      <c r="A433" s="1"/>
      <c r="B433" s="44"/>
      <c r="C433" s="44"/>
      <c r="D433" s="41"/>
      <c r="E433" s="41"/>
      <c r="F433" s="51"/>
      <c r="G433" s="102"/>
      <c r="H433" s="41"/>
      <c r="I433" s="45"/>
      <c r="J433" s="49" t="s">
        <v>118</v>
      </c>
      <c r="K433" s="50"/>
      <c r="L433" s="43" t="s">
        <v>99</v>
      </c>
      <c r="M433" s="71"/>
      <c r="N433" s="72">
        <v>2470</v>
      </c>
      <c r="O433" s="73">
        <v>2470</v>
      </c>
      <c r="P433" s="71">
        <v>4180</v>
      </c>
      <c r="Q433" s="79">
        <f>IF(N433=0,,(P433/N433)*100)</f>
        <v>169.23076923076923</v>
      </c>
      <c r="R433" s="80">
        <f>IF(O433=0,,(P433/O433)*100)</f>
        <v>169.23076923076923</v>
      </c>
      <c r="S433" s="79">
        <f>IF(M433=0,,(N433/M433)*100)</f>
        <v>0</v>
      </c>
      <c r="T433" s="81">
        <f>IF(M433=0,,(P433/M433)*100)</f>
        <v>0</v>
      </c>
      <c r="U433" s="82"/>
      <c r="V433" s="83"/>
      <c r="W433" s="84"/>
      <c r="X433" s="82"/>
      <c r="Y433" s="83"/>
      <c r="Z433" s="1"/>
    </row>
    <row r="434" spans="1:26" ht="23.25">
      <c r="A434" s="1"/>
      <c r="B434" s="44"/>
      <c r="C434" s="44"/>
      <c r="D434" s="41"/>
      <c r="E434" s="41"/>
      <c r="F434" s="51"/>
      <c r="G434" s="102"/>
      <c r="H434" s="41"/>
      <c r="I434" s="45"/>
      <c r="J434" s="49" t="s">
        <v>119</v>
      </c>
      <c r="K434" s="50"/>
      <c r="L434" s="43" t="s">
        <v>101</v>
      </c>
      <c r="M434" s="71"/>
      <c r="N434" s="72">
        <v>1111</v>
      </c>
      <c r="O434" s="73">
        <v>1111</v>
      </c>
      <c r="P434" s="71">
        <v>732</v>
      </c>
      <c r="Q434" s="79">
        <f>IF(N434=0,,(P434/N434)*100)</f>
        <v>65.88658865886589</v>
      </c>
      <c r="R434" s="80">
        <f>IF(O434=0,,(P434/O434)*100)</f>
        <v>65.88658865886589</v>
      </c>
      <c r="S434" s="79">
        <f>IF(M434=0,,(N434/M434)*100)</f>
        <v>0</v>
      </c>
      <c r="T434" s="81">
        <f>IF(M434=0,,(P434/M434)*100)</f>
        <v>0</v>
      </c>
      <c r="U434" s="82"/>
      <c r="V434" s="83"/>
      <c r="W434" s="84"/>
      <c r="X434" s="82"/>
      <c r="Y434" s="83"/>
      <c r="Z434" s="1"/>
    </row>
    <row r="435" spans="1:26" ht="23.25">
      <c r="A435" s="1"/>
      <c r="B435" s="44"/>
      <c r="C435" s="44"/>
      <c r="D435" s="41"/>
      <c r="E435" s="41"/>
      <c r="F435" s="51"/>
      <c r="G435" s="102"/>
      <c r="H435" s="41"/>
      <c r="I435" s="45"/>
      <c r="J435" s="49"/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/>
      <c r="V435" s="83"/>
      <c r="W435" s="84"/>
      <c r="X435" s="82"/>
      <c r="Y435" s="83"/>
      <c r="Z435" s="1"/>
    </row>
    <row r="436" spans="1:26" ht="23.25">
      <c r="A436" s="1"/>
      <c r="B436" s="44"/>
      <c r="C436" s="44"/>
      <c r="D436" s="41"/>
      <c r="E436" s="41"/>
      <c r="F436" s="51"/>
      <c r="G436" s="102"/>
      <c r="H436" s="41" t="s">
        <v>170</v>
      </c>
      <c r="I436" s="45"/>
      <c r="J436" s="49" t="s">
        <v>171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>
        <f>U437+U438</f>
        <v>7487.5</v>
      </c>
      <c r="V436" s="83">
        <f>V437+V438</f>
        <v>7177.6</v>
      </c>
      <c r="W436" s="84">
        <f>W437+W438</f>
        <v>7150.7</v>
      </c>
      <c r="X436" s="82">
        <f>IF(U436=0,,W436/U436)*100</f>
        <v>95.50183639398998</v>
      </c>
      <c r="Y436" s="83">
        <f>IF(V436=0,,W436/V436)*100</f>
        <v>99.62522291573784</v>
      </c>
      <c r="Z436" s="1"/>
    </row>
    <row r="437" spans="1:26" ht="23.25">
      <c r="A437" s="1"/>
      <c r="B437" s="44"/>
      <c r="C437" s="44"/>
      <c r="D437" s="41"/>
      <c r="E437" s="41"/>
      <c r="F437" s="51"/>
      <c r="G437" s="102"/>
      <c r="H437" s="41"/>
      <c r="I437" s="45"/>
      <c r="J437" s="49" t="s">
        <v>44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>
        <v>7487.5</v>
      </c>
      <c r="V437" s="83">
        <v>7177.6</v>
      </c>
      <c r="W437" s="84">
        <v>7150.7</v>
      </c>
      <c r="X437" s="82">
        <f>IF(U437=0,,W437/U437)*100</f>
        <v>95.50183639398998</v>
      </c>
      <c r="Y437" s="83">
        <f>IF(V437=0,,W437/V437)*100</f>
        <v>99.62522291573784</v>
      </c>
      <c r="Z437" s="1"/>
    </row>
    <row r="438" spans="1:26" ht="23.25">
      <c r="A438" s="1"/>
      <c r="B438" s="44"/>
      <c r="C438" s="44"/>
      <c r="D438" s="41"/>
      <c r="E438" s="41"/>
      <c r="F438" s="51"/>
      <c r="G438" s="102"/>
      <c r="H438" s="41"/>
      <c r="I438" s="45"/>
      <c r="J438" s="49" t="s">
        <v>45</v>
      </c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>
        <f>IF(U438=0,,W438/U438)*100</f>
        <v>0</v>
      </c>
      <c r="Y438" s="83">
        <f>IF(V438=0,,W438/V438)*100</f>
        <v>0</v>
      </c>
      <c r="Z438" s="1"/>
    </row>
    <row r="439" spans="1:26" ht="23.25">
      <c r="A439" s="1"/>
      <c r="B439" s="44"/>
      <c r="C439" s="44"/>
      <c r="D439" s="41"/>
      <c r="E439" s="41"/>
      <c r="F439" s="51"/>
      <c r="G439" s="102"/>
      <c r="H439" s="41"/>
      <c r="I439" s="45"/>
      <c r="J439" s="49" t="s">
        <v>105</v>
      </c>
      <c r="K439" s="50"/>
      <c r="L439" s="43" t="s">
        <v>94</v>
      </c>
      <c r="M439" s="71"/>
      <c r="N439" s="72">
        <v>546</v>
      </c>
      <c r="O439" s="73">
        <v>546</v>
      </c>
      <c r="P439" s="71">
        <v>845</v>
      </c>
      <c r="Q439" s="79">
        <f>IF(N439=0,,(P439/N439)*100)</f>
        <v>154.76190476190476</v>
      </c>
      <c r="R439" s="80">
        <f>IF(O439=0,,(P439/O439)*100)</f>
        <v>154.76190476190476</v>
      </c>
      <c r="S439" s="79">
        <f>IF(M439=0,,(N439/M439)*100)</f>
        <v>0</v>
      </c>
      <c r="T439" s="81">
        <f>IF(M439=0,,(P439/M439)*100)</f>
        <v>0</v>
      </c>
      <c r="U439" s="82"/>
      <c r="V439" s="83"/>
      <c r="W439" s="84"/>
      <c r="X439" s="82"/>
      <c r="Y439" s="83"/>
      <c r="Z439" s="1"/>
    </row>
    <row r="440" spans="1:26" ht="23.25">
      <c r="A440" s="1"/>
      <c r="B440" s="44"/>
      <c r="C440" s="44"/>
      <c r="D440" s="41"/>
      <c r="E440" s="41"/>
      <c r="F440" s="51"/>
      <c r="G440" s="102"/>
      <c r="H440" s="41"/>
      <c r="I440" s="45"/>
      <c r="J440" s="49" t="s">
        <v>117</v>
      </c>
      <c r="K440" s="50"/>
      <c r="L440" s="43" t="s">
        <v>85</v>
      </c>
      <c r="M440" s="71"/>
      <c r="N440" s="72">
        <v>314</v>
      </c>
      <c r="O440" s="73">
        <v>314</v>
      </c>
      <c r="P440" s="71">
        <v>349</v>
      </c>
      <c r="Q440" s="79">
        <f>IF(N440=0,,(P440/N440)*100)</f>
        <v>111.14649681528664</v>
      </c>
      <c r="R440" s="80">
        <f>IF(O440=0,,(P440/O440)*100)</f>
        <v>111.14649681528664</v>
      </c>
      <c r="S440" s="79">
        <f>IF(M440=0,,(N440/M440)*100)</f>
        <v>0</v>
      </c>
      <c r="T440" s="81">
        <f>IF(M440=0,,(P440/M440)*100)</f>
        <v>0</v>
      </c>
      <c r="U440" s="82"/>
      <c r="V440" s="83"/>
      <c r="W440" s="84"/>
      <c r="X440" s="82"/>
      <c r="Y440" s="83"/>
      <c r="Z440" s="1"/>
    </row>
    <row r="441" spans="1:26" ht="23.25">
      <c r="A441" s="1"/>
      <c r="B441" s="44"/>
      <c r="C441" s="44"/>
      <c r="D441" s="41"/>
      <c r="E441" s="41"/>
      <c r="F441" s="51"/>
      <c r="G441" s="102"/>
      <c r="H441" s="41"/>
      <c r="I441" s="45"/>
      <c r="J441" s="49" t="s">
        <v>118</v>
      </c>
      <c r="K441" s="50"/>
      <c r="L441" s="43" t="s">
        <v>99</v>
      </c>
      <c r="M441" s="71"/>
      <c r="N441" s="72">
        <v>293</v>
      </c>
      <c r="O441" s="73">
        <v>293</v>
      </c>
      <c r="P441" s="71">
        <v>1470</v>
      </c>
      <c r="Q441" s="79">
        <f>IF(N441=0,,(P441/N441)*100)</f>
        <v>501.7064846416382</v>
      </c>
      <c r="R441" s="80">
        <f>IF(O441=0,,(P441/O441)*100)</f>
        <v>501.7064846416382</v>
      </c>
      <c r="S441" s="79">
        <f>IF(M441=0,,(N441/M441)*100)</f>
        <v>0</v>
      </c>
      <c r="T441" s="81">
        <f>IF(M441=0,,(P441/M441)*100)</f>
        <v>0</v>
      </c>
      <c r="U441" s="82"/>
      <c r="V441" s="83"/>
      <c r="W441" s="84"/>
      <c r="X441" s="82"/>
      <c r="Y441" s="83"/>
      <c r="Z441" s="1"/>
    </row>
    <row r="442" spans="1:26" ht="23.25">
      <c r="A442" s="1"/>
      <c r="B442" s="44"/>
      <c r="C442" s="44"/>
      <c r="D442" s="41"/>
      <c r="E442" s="41"/>
      <c r="F442" s="51"/>
      <c r="G442" s="102"/>
      <c r="H442" s="41"/>
      <c r="I442" s="45"/>
      <c r="J442" s="49" t="s">
        <v>119</v>
      </c>
      <c r="K442" s="50"/>
      <c r="L442" s="43" t="s">
        <v>101</v>
      </c>
      <c r="M442" s="71"/>
      <c r="N442" s="72">
        <v>271</v>
      </c>
      <c r="O442" s="73">
        <v>271</v>
      </c>
      <c r="P442" s="71">
        <v>480</v>
      </c>
      <c r="Q442" s="79">
        <f>IF(N442=0,,(P442/N442)*100)</f>
        <v>177.12177121771217</v>
      </c>
      <c r="R442" s="80">
        <f>IF(O442=0,,(P442/O442)*100)</f>
        <v>177.12177121771217</v>
      </c>
      <c r="S442" s="79">
        <f>IF(M442=0,,(N442/M442)*100)</f>
        <v>0</v>
      </c>
      <c r="T442" s="81">
        <f>IF(M442=0,,(P442/M442)*100)</f>
        <v>0</v>
      </c>
      <c r="U442" s="82"/>
      <c r="V442" s="83"/>
      <c r="W442" s="84"/>
      <c r="X442" s="82"/>
      <c r="Y442" s="83"/>
      <c r="Z442" s="1"/>
    </row>
    <row r="443" spans="1:26" ht="23.25">
      <c r="A443" s="1"/>
      <c r="B443" s="44"/>
      <c r="C443" s="44"/>
      <c r="D443" s="41"/>
      <c r="E443" s="41"/>
      <c r="F443" s="51"/>
      <c r="G443" s="102"/>
      <c r="H443" s="41"/>
      <c r="I443" s="45"/>
      <c r="J443" s="49"/>
      <c r="K443" s="50"/>
      <c r="L443" s="43"/>
      <c r="M443" s="71"/>
      <c r="N443" s="72"/>
      <c r="O443" s="73"/>
      <c r="P443" s="71"/>
      <c r="Q443" s="79">
        <f>IF(N443=0,,(P443/N443)*100)</f>
        <v>0</v>
      </c>
      <c r="R443" s="80">
        <f>IF(O443=0,,(P443/O443)*100)</f>
        <v>0</v>
      </c>
      <c r="S443" s="79">
        <f>IF(M443=0,,(N443/M443)*100)</f>
        <v>0</v>
      </c>
      <c r="T443" s="81">
        <f>IF(M443=0,,(P443/M443)*100)</f>
        <v>0</v>
      </c>
      <c r="U443" s="82"/>
      <c r="V443" s="83"/>
      <c r="W443" s="84"/>
      <c r="X443" s="82"/>
      <c r="Y443" s="83"/>
      <c r="Z443" s="1"/>
    </row>
    <row r="444" spans="1:26" ht="23.25">
      <c r="A444" s="1"/>
      <c r="B444" s="44"/>
      <c r="C444" s="44"/>
      <c r="D444" s="41"/>
      <c r="E444" s="41"/>
      <c r="F444" s="51"/>
      <c r="G444" s="102"/>
      <c r="H444" s="41" t="s">
        <v>172</v>
      </c>
      <c r="I444" s="45"/>
      <c r="J444" s="49" t="s">
        <v>173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>
        <f>U445+U446</f>
        <v>13837.9</v>
      </c>
      <c r="V444" s="83">
        <f>V445+V446</f>
        <v>14851.3</v>
      </c>
      <c r="W444" s="84">
        <f>W445+W446</f>
        <v>14793</v>
      </c>
      <c r="X444" s="82">
        <f>IF(U444=0,,W444/U444)*100</f>
        <v>106.90205883840756</v>
      </c>
      <c r="Y444" s="83">
        <f>IF(V444=0,,W444/V444)*100</f>
        <v>99.60744177277411</v>
      </c>
      <c r="Z444" s="1"/>
    </row>
    <row r="445" spans="1:26" ht="23.25">
      <c r="A445" s="1"/>
      <c r="B445" s="44"/>
      <c r="C445" s="44"/>
      <c r="D445" s="41"/>
      <c r="E445" s="41"/>
      <c r="F445" s="51"/>
      <c r="G445" s="102"/>
      <c r="H445" s="41"/>
      <c r="I445" s="45"/>
      <c r="J445" s="49" t="s">
        <v>44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>
        <v>13837.9</v>
      </c>
      <c r="V445" s="83">
        <v>14851.3</v>
      </c>
      <c r="W445" s="84">
        <v>14793</v>
      </c>
      <c r="X445" s="82">
        <f>IF(U445=0,,W445/U445)*100</f>
        <v>106.90205883840756</v>
      </c>
      <c r="Y445" s="83">
        <f>IF(V445=0,,W445/V445)*100</f>
        <v>99.60744177277411</v>
      </c>
      <c r="Z445" s="1"/>
    </row>
    <row r="446" spans="1:26" ht="23.25">
      <c r="A446" s="1"/>
      <c r="B446" s="44"/>
      <c r="C446" s="44"/>
      <c r="D446" s="41"/>
      <c r="E446" s="41"/>
      <c r="F446" s="51"/>
      <c r="G446" s="102"/>
      <c r="H446" s="41"/>
      <c r="I446" s="45"/>
      <c r="J446" s="49" t="s">
        <v>45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/>
      <c r="V446" s="83"/>
      <c r="W446" s="84"/>
      <c r="X446" s="82">
        <f>IF(U446=0,,W446/U446)*100</f>
        <v>0</v>
      </c>
      <c r="Y446" s="83">
        <f>IF(V446=0,,W446/V446)*100</f>
        <v>0</v>
      </c>
      <c r="Z446" s="1"/>
    </row>
    <row r="447" spans="1:26" ht="23.25">
      <c r="A447" s="1"/>
      <c r="B447" s="44"/>
      <c r="C447" s="44"/>
      <c r="D447" s="41"/>
      <c r="E447" s="41"/>
      <c r="F447" s="51"/>
      <c r="G447" s="102"/>
      <c r="H447" s="41"/>
      <c r="I447" s="45"/>
      <c r="J447" s="49" t="s">
        <v>105</v>
      </c>
      <c r="K447" s="50"/>
      <c r="L447" s="43" t="s">
        <v>94</v>
      </c>
      <c r="M447" s="71"/>
      <c r="N447" s="72">
        <v>5113</v>
      </c>
      <c r="O447" s="73">
        <v>5113</v>
      </c>
      <c r="P447" s="71">
        <v>3218</v>
      </c>
      <c r="Q447" s="79">
        <f>IF(N447=0,,(P447/N447)*100)</f>
        <v>62.937610013690595</v>
      </c>
      <c r="R447" s="80">
        <f>IF(O447=0,,(P447/O447)*100)</f>
        <v>62.937610013690595</v>
      </c>
      <c r="S447" s="79">
        <f>IF(M447=0,,(N447/M447)*100)</f>
        <v>0</v>
      </c>
      <c r="T447" s="81">
        <f>IF(M447=0,,(P447/M447)*100)</f>
        <v>0</v>
      </c>
      <c r="U447" s="82"/>
      <c r="V447" s="83"/>
      <c r="W447" s="84"/>
      <c r="X447" s="82"/>
      <c r="Y447" s="83"/>
      <c r="Z447" s="1"/>
    </row>
    <row r="448" spans="1:26" ht="23.25">
      <c r="A448" s="1"/>
      <c r="B448" s="44"/>
      <c r="C448" s="44"/>
      <c r="D448" s="41"/>
      <c r="E448" s="41"/>
      <c r="F448" s="51"/>
      <c r="G448" s="102"/>
      <c r="H448" s="41"/>
      <c r="I448" s="45"/>
      <c r="J448" s="49" t="s">
        <v>117</v>
      </c>
      <c r="K448" s="50"/>
      <c r="L448" s="43" t="s">
        <v>85</v>
      </c>
      <c r="M448" s="71"/>
      <c r="N448" s="72">
        <v>1275</v>
      </c>
      <c r="O448" s="73">
        <v>1275</v>
      </c>
      <c r="P448" s="71">
        <v>1248</v>
      </c>
      <c r="Q448" s="79">
        <f>IF(N448=0,,(P448/N448)*100)</f>
        <v>97.88235294117648</v>
      </c>
      <c r="R448" s="80">
        <f>IF(O448=0,,(P448/O448)*100)</f>
        <v>97.88235294117648</v>
      </c>
      <c r="S448" s="79">
        <f>IF(M448=0,,(N448/M448)*100)</f>
        <v>0</v>
      </c>
      <c r="T448" s="81">
        <f>IF(M448=0,,(P448/M448)*100)</f>
        <v>0</v>
      </c>
      <c r="U448" s="82"/>
      <c r="V448" s="83"/>
      <c r="W448" s="84"/>
      <c r="X448" s="82"/>
      <c r="Y448" s="83"/>
      <c r="Z448" s="1"/>
    </row>
    <row r="449" spans="1:26" ht="23.25">
      <c r="A449" s="1"/>
      <c r="B449" s="44"/>
      <c r="C449" s="44"/>
      <c r="D449" s="41"/>
      <c r="E449" s="41"/>
      <c r="F449" s="51"/>
      <c r="G449" s="102"/>
      <c r="H449" s="41"/>
      <c r="I449" s="45"/>
      <c r="J449" s="49"/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/>
      <c r="V449" s="83"/>
      <c r="W449" s="84"/>
      <c r="X449" s="82"/>
      <c r="Y449" s="83"/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396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30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28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33</v>
      </c>
      <c r="O454" s="63"/>
      <c r="P454" s="63"/>
      <c r="Q454" s="63"/>
      <c r="R454" s="64"/>
      <c r="S454" s="8" t="s">
        <v>21</v>
      </c>
      <c r="T454" s="8"/>
      <c r="U454" s="14" t="s">
        <v>2</v>
      </c>
      <c r="V454" s="15"/>
      <c r="W454" s="15"/>
      <c r="X454" s="15"/>
      <c r="Y454" s="16"/>
      <c r="Z454" s="1"/>
    </row>
    <row r="455" spans="1:26" ht="23.25">
      <c r="A455" s="1"/>
      <c r="B455" s="20" t="s">
        <v>29</v>
      </c>
      <c r="C455" s="21"/>
      <c r="D455" s="21"/>
      <c r="E455" s="21"/>
      <c r="F455" s="21"/>
      <c r="G455" s="21"/>
      <c r="H455" s="62"/>
      <c r="I455" s="1"/>
      <c r="J455" s="2" t="s">
        <v>4</v>
      </c>
      <c r="K455" s="18"/>
      <c r="L455" s="23" t="s">
        <v>22</v>
      </c>
      <c r="M455" s="23" t="s">
        <v>31</v>
      </c>
      <c r="N455" s="65"/>
      <c r="O455" s="17"/>
      <c r="P455" s="66"/>
      <c r="Q455" s="23" t="s">
        <v>3</v>
      </c>
      <c r="R455" s="16"/>
      <c r="S455" s="15" t="s">
        <v>23</v>
      </c>
      <c r="T455" s="15"/>
      <c r="U455" s="20" t="s">
        <v>20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24</v>
      </c>
      <c r="M456" s="31" t="s">
        <v>24</v>
      </c>
      <c r="N456" s="29" t="s">
        <v>6</v>
      </c>
      <c r="O456" s="68" t="s">
        <v>7</v>
      </c>
      <c r="P456" s="29" t="s">
        <v>8</v>
      </c>
      <c r="Q456" s="20" t="s">
        <v>41</v>
      </c>
      <c r="R456" s="22"/>
      <c r="S456" s="27" t="s">
        <v>25</v>
      </c>
      <c r="T456" s="15"/>
      <c r="U456" s="24"/>
      <c r="V456" s="25"/>
      <c r="W456" s="1"/>
      <c r="X456" s="14" t="s">
        <v>3</v>
      </c>
      <c r="Y456" s="16"/>
      <c r="Z456" s="1"/>
    </row>
    <row r="457" spans="1:26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8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26</v>
      </c>
      <c r="M457" s="29" t="s">
        <v>32</v>
      </c>
      <c r="N457" s="29"/>
      <c r="O457" s="29"/>
      <c r="P457" s="29"/>
      <c r="Q457" s="26" t="s">
        <v>34</v>
      </c>
      <c r="R457" s="30" t="s">
        <v>34</v>
      </c>
      <c r="S457" s="112" t="s">
        <v>37</v>
      </c>
      <c r="T457" s="114" t="s">
        <v>38</v>
      </c>
      <c r="U457" s="31" t="s">
        <v>6</v>
      </c>
      <c r="V457" s="29" t="s">
        <v>9</v>
      </c>
      <c r="W457" s="26" t="s">
        <v>10</v>
      </c>
      <c r="X457" s="14" t="s">
        <v>11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35</v>
      </c>
      <c r="R458" s="38" t="s">
        <v>36</v>
      </c>
      <c r="S458" s="113"/>
      <c r="T458" s="115"/>
      <c r="U458" s="32"/>
      <c r="V458" s="33"/>
      <c r="W458" s="34"/>
      <c r="X458" s="39" t="s">
        <v>39</v>
      </c>
      <c r="Y458" s="40" t="s">
        <v>40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4" t="s">
        <v>43</v>
      </c>
      <c r="C460" s="44"/>
      <c r="D460" s="41" t="s">
        <v>43</v>
      </c>
      <c r="E460" s="41"/>
      <c r="F460" s="51" t="s">
        <v>90</v>
      </c>
      <c r="G460" s="102"/>
      <c r="H460" s="41"/>
      <c r="I460" s="45"/>
      <c r="J460" s="49" t="s">
        <v>118</v>
      </c>
      <c r="K460" s="50"/>
      <c r="L460" s="43" t="s">
        <v>99</v>
      </c>
      <c r="M460" s="71"/>
      <c r="N460" s="72">
        <v>5968</v>
      </c>
      <c r="O460" s="73">
        <v>5968</v>
      </c>
      <c r="P460" s="71">
        <v>3864</v>
      </c>
      <c r="Q460" s="79">
        <f>IF(N460=0,,(P460/N460)*100)</f>
        <v>64.74530831099196</v>
      </c>
      <c r="R460" s="80">
        <f>IF(O460=0,,(P460/O460)*100)</f>
        <v>64.74530831099196</v>
      </c>
      <c r="S460" s="79">
        <f>IF(M460=0,,(N460/M460)*100)</f>
        <v>0</v>
      </c>
      <c r="T460" s="81">
        <f>IF(M460=0,,(P460/M460)*100)</f>
        <v>0</v>
      </c>
      <c r="U460" s="82"/>
      <c r="V460" s="83"/>
      <c r="W460" s="84"/>
      <c r="X460" s="82"/>
      <c r="Y460" s="83"/>
      <c r="Z460" s="1"/>
    </row>
    <row r="461" spans="1:26" ht="23.25">
      <c r="A461" s="1"/>
      <c r="B461" s="41"/>
      <c r="C461" s="41"/>
      <c r="D461" s="41"/>
      <c r="E461" s="41"/>
      <c r="F461" s="51"/>
      <c r="G461" s="102"/>
      <c r="H461" s="41"/>
      <c r="I461" s="45"/>
      <c r="J461" s="49" t="s">
        <v>119</v>
      </c>
      <c r="K461" s="50"/>
      <c r="L461" s="43" t="s">
        <v>101</v>
      </c>
      <c r="M461" s="71"/>
      <c r="N461" s="72">
        <v>741</v>
      </c>
      <c r="O461" s="73">
        <v>741</v>
      </c>
      <c r="P461" s="71">
        <v>1625</v>
      </c>
      <c r="Q461" s="79">
        <f>IF(N461=0,,(P461/N461)*100)</f>
        <v>219.2982456140351</v>
      </c>
      <c r="R461" s="80">
        <f>IF(O461=0,,(P461/O461)*100)</f>
        <v>219.2982456140351</v>
      </c>
      <c r="S461" s="79">
        <f>IF(M461=0,,(N461/M461)*100)</f>
        <v>0</v>
      </c>
      <c r="T461" s="81">
        <f>IF(M461=0,,(P461/M461)*100)</f>
        <v>0</v>
      </c>
      <c r="U461" s="82"/>
      <c r="V461" s="83"/>
      <c r="W461" s="84"/>
      <c r="X461" s="82"/>
      <c r="Y461" s="83"/>
      <c r="Z461" s="1"/>
    </row>
    <row r="462" spans="1:26" ht="23.25">
      <c r="A462" s="1"/>
      <c r="B462" s="44"/>
      <c r="C462" s="44"/>
      <c r="D462" s="41"/>
      <c r="E462" s="41"/>
      <c r="F462" s="51"/>
      <c r="G462" s="102"/>
      <c r="H462" s="41"/>
      <c r="I462" s="45"/>
      <c r="J462" s="49"/>
      <c r="K462" s="50"/>
      <c r="L462" s="43"/>
      <c r="M462" s="71"/>
      <c r="N462" s="72"/>
      <c r="O462" s="73"/>
      <c r="P462" s="71"/>
      <c r="Q462" s="79"/>
      <c r="R462" s="80"/>
      <c r="S462" s="79"/>
      <c r="T462" s="81"/>
      <c r="U462" s="82"/>
      <c r="V462" s="83"/>
      <c r="W462" s="84"/>
      <c r="X462" s="82"/>
      <c r="Y462" s="83"/>
      <c r="Z462" s="1"/>
    </row>
    <row r="463" spans="1:26" ht="23.25">
      <c r="A463" s="1"/>
      <c r="B463" s="44"/>
      <c r="C463" s="44"/>
      <c r="D463" s="41"/>
      <c r="E463" s="41"/>
      <c r="F463" s="51"/>
      <c r="G463" s="102"/>
      <c r="H463" s="41" t="s">
        <v>174</v>
      </c>
      <c r="I463" s="45"/>
      <c r="J463" s="49" t="s">
        <v>175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>
        <f>U464+U465</f>
        <v>3600.1</v>
      </c>
      <c r="V463" s="83">
        <f>V464+V465</f>
        <v>3579</v>
      </c>
      <c r="W463" s="84">
        <f>W464+W465</f>
        <v>3465.2</v>
      </c>
      <c r="X463" s="82">
        <f>IF(U463=0,,W463/U463)*100</f>
        <v>96.25288186439265</v>
      </c>
      <c r="Y463" s="83">
        <f>IF(V463=0,,W463/V463)*100</f>
        <v>96.82034087734004</v>
      </c>
      <c r="Z463" s="1"/>
    </row>
    <row r="464" spans="1:26" ht="23.25">
      <c r="A464" s="1"/>
      <c r="B464" s="44"/>
      <c r="C464" s="44"/>
      <c r="D464" s="41"/>
      <c r="E464" s="41"/>
      <c r="F464" s="51"/>
      <c r="G464" s="102"/>
      <c r="H464" s="41"/>
      <c r="I464" s="45"/>
      <c r="J464" s="49" t="s">
        <v>44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>
        <v>3600.1</v>
      </c>
      <c r="V464" s="83">
        <v>3579</v>
      </c>
      <c r="W464" s="84">
        <v>3465.2</v>
      </c>
      <c r="X464" s="82">
        <f>IF(U464=0,,W464/U464)*100</f>
        <v>96.25288186439265</v>
      </c>
      <c r="Y464" s="83">
        <f>IF(V464=0,,W464/V464)*100</f>
        <v>96.82034087734004</v>
      </c>
      <c r="Z464" s="1"/>
    </row>
    <row r="465" spans="1:26" ht="23.25">
      <c r="A465" s="1"/>
      <c r="B465" s="44"/>
      <c r="C465" s="44"/>
      <c r="D465" s="41"/>
      <c r="E465" s="41"/>
      <c r="F465" s="51"/>
      <c r="G465" s="102"/>
      <c r="H465" s="41"/>
      <c r="I465" s="45"/>
      <c r="J465" s="49" t="s">
        <v>45</v>
      </c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3"/>
      <c r="W465" s="84"/>
      <c r="X465" s="82">
        <f>IF(U465=0,,W465/U465)*100</f>
        <v>0</v>
      </c>
      <c r="Y465" s="83">
        <f>IF(V465=0,,W465/V465)*100</f>
        <v>0</v>
      </c>
      <c r="Z465" s="1"/>
    </row>
    <row r="466" spans="1:26" ht="23.25">
      <c r="A466" s="1"/>
      <c r="B466" s="44"/>
      <c r="C466" s="44"/>
      <c r="D466" s="41"/>
      <c r="E466" s="41"/>
      <c r="F466" s="51"/>
      <c r="G466" s="102"/>
      <c r="H466" s="41"/>
      <c r="I466" s="45"/>
      <c r="J466" s="49" t="s">
        <v>105</v>
      </c>
      <c r="K466" s="50"/>
      <c r="L466" s="43" t="s">
        <v>94</v>
      </c>
      <c r="M466" s="71"/>
      <c r="N466" s="72">
        <v>358</v>
      </c>
      <c r="O466" s="73">
        <v>358</v>
      </c>
      <c r="P466" s="71">
        <v>483</v>
      </c>
      <c r="Q466" s="79">
        <f>IF(N466=0,,(P466/N466)*100)</f>
        <v>134.91620111731842</v>
      </c>
      <c r="R466" s="80">
        <f>IF(O466=0,,(P466/O466)*100)</f>
        <v>134.91620111731842</v>
      </c>
      <c r="S466" s="79">
        <f>IF(M466=0,,(N466/M466)*100)</f>
        <v>0</v>
      </c>
      <c r="T466" s="81">
        <f>IF(M466=0,,(P466/M466)*100)</f>
        <v>0</v>
      </c>
      <c r="U466" s="82"/>
      <c r="V466" s="83"/>
      <c r="W466" s="84"/>
      <c r="X466" s="82"/>
      <c r="Y466" s="83"/>
      <c r="Z466" s="1"/>
    </row>
    <row r="467" spans="1:26" ht="23.25">
      <c r="A467" s="1"/>
      <c r="B467" s="44"/>
      <c r="C467" s="44"/>
      <c r="D467" s="41"/>
      <c r="E467" s="41"/>
      <c r="F467" s="51"/>
      <c r="G467" s="102"/>
      <c r="H467" s="41"/>
      <c r="I467" s="45"/>
      <c r="J467" s="49" t="s">
        <v>117</v>
      </c>
      <c r="K467" s="50"/>
      <c r="L467" s="43" t="s">
        <v>85</v>
      </c>
      <c r="M467" s="71"/>
      <c r="N467" s="72">
        <v>149</v>
      </c>
      <c r="O467" s="73">
        <v>149</v>
      </c>
      <c r="P467" s="71">
        <v>158</v>
      </c>
      <c r="Q467" s="79">
        <f>IF(N467=0,,(P467/N467)*100)</f>
        <v>106.04026845637584</v>
      </c>
      <c r="R467" s="80">
        <f>IF(O467=0,,(P467/O467)*100)</f>
        <v>106.04026845637584</v>
      </c>
      <c r="S467" s="79">
        <f>IF(M467=0,,(N467/M467)*100)</f>
        <v>0</v>
      </c>
      <c r="T467" s="81">
        <f>IF(M467=0,,(P467/M467)*100)</f>
        <v>0</v>
      </c>
      <c r="U467" s="82"/>
      <c r="V467" s="83"/>
      <c r="W467" s="84"/>
      <c r="X467" s="82"/>
      <c r="Y467" s="83"/>
      <c r="Z467" s="1"/>
    </row>
    <row r="468" spans="1:26" ht="23.25">
      <c r="A468" s="1"/>
      <c r="B468" s="44"/>
      <c r="C468" s="44"/>
      <c r="D468" s="41"/>
      <c r="E468" s="41"/>
      <c r="F468" s="51"/>
      <c r="G468" s="102"/>
      <c r="H468" s="41"/>
      <c r="I468" s="45"/>
      <c r="J468" s="49" t="s">
        <v>118</v>
      </c>
      <c r="K468" s="50"/>
      <c r="L468" s="43" t="s">
        <v>99</v>
      </c>
      <c r="M468" s="71"/>
      <c r="N468" s="72">
        <v>453</v>
      </c>
      <c r="O468" s="73">
        <v>453</v>
      </c>
      <c r="P468" s="71">
        <v>867</v>
      </c>
      <c r="Q468" s="79">
        <f>IF(N468=0,,(P468/N468)*100)</f>
        <v>191.39072847682118</v>
      </c>
      <c r="R468" s="80">
        <f>IF(O468=0,,(P468/O468)*100)</f>
        <v>191.39072847682118</v>
      </c>
      <c r="S468" s="79">
        <f>IF(M468=0,,(N468/M468)*100)</f>
        <v>0</v>
      </c>
      <c r="T468" s="81">
        <f>IF(M468=0,,(P468/M468)*100)</f>
        <v>0</v>
      </c>
      <c r="U468" s="82"/>
      <c r="V468" s="83"/>
      <c r="W468" s="84"/>
      <c r="X468" s="82"/>
      <c r="Y468" s="83"/>
      <c r="Z468" s="1"/>
    </row>
    <row r="469" spans="1:26" ht="23.25">
      <c r="A469" s="1"/>
      <c r="B469" s="44"/>
      <c r="C469" s="44"/>
      <c r="D469" s="41"/>
      <c r="E469" s="41"/>
      <c r="F469" s="51"/>
      <c r="G469" s="102"/>
      <c r="H469" s="41"/>
      <c r="I469" s="45"/>
      <c r="J469" s="49" t="s">
        <v>119</v>
      </c>
      <c r="K469" s="50"/>
      <c r="L469" s="43" t="s">
        <v>101</v>
      </c>
      <c r="M469" s="71"/>
      <c r="N469" s="72">
        <v>223</v>
      </c>
      <c r="O469" s="73">
        <v>223</v>
      </c>
      <c r="P469" s="71">
        <v>408</v>
      </c>
      <c r="Q469" s="79">
        <f>IF(N469=0,,(P469/N469)*100)</f>
        <v>182.9596412556054</v>
      </c>
      <c r="R469" s="80">
        <f>IF(O469=0,,(P469/O469)*100)</f>
        <v>182.9596412556054</v>
      </c>
      <c r="S469" s="79">
        <f>IF(M469=0,,(N469/M469)*100)</f>
        <v>0</v>
      </c>
      <c r="T469" s="81">
        <f>IF(M469=0,,(P469/M469)*100)</f>
        <v>0</v>
      </c>
      <c r="U469" s="82"/>
      <c r="V469" s="83"/>
      <c r="W469" s="84"/>
      <c r="X469" s="82"/>
      <c r="Y469" s="83"/>
      <c r="Z469" s="1"/>
    </row>
    <row r="470" spans="1:26" ht="23.25">
      <c r="A470" s="1"/>
      <c r="B470" s="44"/>
      <c r="C470" s="44"/>
      <c r="D470" s="41"/>
      <c r="E470" s="41"/>
      <c r="F470" s="51"/>
      <c r="G470" s="102"/>
      <c r="H470" s="41"/>
      <c r="I470" s="45"/>
      <c r="J470" s="49"/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/>
      <c r="V470" s="83"/>
      <c r="W470" s="84"/>
      <c r="X470" s="82"/>
      <c r="Y470" s="83"/>
      <c r="Z470" s="1"/>
    </row>
    <row r="471" spans="1:26" ht="23.25">
      <c r="A471" s="1"/>
      <c r="B471" s="44"/>
      <c r="C471" s="44"/>
      <c r="D471" s="41"/>
      <c r="E471" s="41"/>
      <c r="F471" s="51"/>
      <c r="G471" s="102"/>
      <c r="H471" s="41" t="s">
        <v>176</v>
      </c>
      <c r="I471" s="45"/>
      <c r="J471" s="49" t="s">
        <v>177</v>
      </c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>
        <f>U472+U473</f>
        <v>15298.8</v>
      </c>
      <c r="V471" s="83">
        <f>V472+V473</f>
        <v>13237.6</v>
      </c>
      <c r="W471" s="84">
        <f>W472+W473</f>
        <v>13174.3</v>
      </c>
      <c r="X471" s="82">
        <f>IF(U471=0,,W471/U471)*100</f>
        <v>86.11328993123644</v>
      </c>
      <c r="Y471" s="83">
        <f>IF(V471=0,,W471/V471)*100</f>
        <v>99.52181664350033</v>
      </c>
      <c r="Z471" s="1"/>
    </row>
    <row r="472" spans="1:26" ht="23.25">
      <c r="A472" s="1"/>
      <c r="B472" s="44"/>
      <c r="C472" s="44"/>
      <c r="D472" s="41"/>
      <c r="E472" s="41"/>
      <c r="F472" s="51"/>
      <c r="G472" s="102"/>
      <c r="H472" s="41"/>
      <c r="I472" s="45"/>
      <c r="J472" s="49" t="s">
        <v>44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>
        <v>15298.8</v>
      </c>
      <c r="V472" s="83">
        <v>13237.6</v>
      </c>
      <c r="W472" s="84">
        <v>13174.3</v>
      </c>
      <c r="X472" s="82">
        <f>IF(U472=0,,W472/U472)*100</f>
        <v>86.11328993123644</v>
      </c>
      <c r="Y472" s="83">
        <f>IF(V472=0,,W472/V472)*100</f>
        <v>99.52181664350033</v>
      </c>
      <c r="Z472" s="1"/>
    </row>
    <row r="473" spans="1:26" ht="23.25">
      <c r="A473" s="1"/>
      <c r="B473" s="44"/>
      <c r="C473" s="44"/>
      <c r="D473" s="41"/>
      <c r="E473" s="41"/>
      <c r="F473" s="51"/>
      <c r="G473" s="102"/>
      <c r="H473" s="41"/>
      <c r="I473" s="45"/>
      <c r="J473" s="49" t="s">
        <v>45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/>
      <c r="V473" s="83"/>
      <c r="W473" s="84"/>
      <c r="X473" s="82">
        <f>IF(U473=0,,W473/U473)*100</f>
        <v>0</v>
      </c>
      <c r="Y473" s="83">
        <f>IF(V473=0,,W473/V473)*100</f>
        <v>0</v>
      </c>
      <c r="Z473" s="1"/>
    </row>
    <row r="474" spans="1:26" ht="23.25">
      <c r="A474" s="1"/>
      <c r="B474" s="44"/>
      <c r="C474" s="44"/>
      <c r="D474" s="41"/>
      <c r="E474" s="41"/>
      <c r="F474" s="51"/>
      <c r="G474" s="102"/>
      <c r="H474" s="41"/>
      <c r="I474" s="45"/>
      <c r="J474" s="49" t="s">
        <v>105</v>
      </c>
      <c r="K474" s="50"/>
      <c r="L474" s="43" t="s">
        <v>94</v>
      </c>
      <c r="M474" s="71"/>
      <c r="N474" s="72">
        <v>2351</v>
      </c>
      <c r="O474" s="73">
        <v>2351</v>
      </c>
      <c r="P474" s="71">
        <v>2332</v>
      </c>
      <c r="Q474" s="79">
        <f>IF(N474=0,,(P474/N474)*100)</f>
        <v>99.1918332624415</v>
      </c>
      <c r="R474" s="80">
        <f>IF(O474=0,,(P474/O474)*100)</f>
        <v>99.1918332624415</v>
      </c>
      <c r="S474" s="79">
        <f>IF(M474=0,,(N474/M474)*100)</f>
        <v>0</v>
      </c>
      <c r="T474" s="81">
        <f>IF(M474=0,,(P474/M474)*100)</f>
        <v>0</v>
      </c>
      <c r="U474" s="82"/>
      <c r="V474" s="83"/>
      <c r="W474" s="84"/>
      <c r="X474" s="82"/>
      <c r="Y474" s="83"/>
      <c r="Z474" s="1"/>
    </row>
    <row r="475" spans="1:26" ht="23.25">
      <c r="A475" s="1"/>
      <c r="B475" s="44"/>
      <c r="C475" s="44"/>
      <c r="D475" s="41"/>
      <c r="E475" s="41"/>
      <c r="F475" s="51"/>
      <c r="G475" s="102"/>
      <c r="H475" s="41"/>
      <c r="I475" s="45"/>
      <c r="J475" s="49" t="s">
        <v>117</v>
      </c>
      <c r="K475" s="50"/>
      <c r="L475" s="43" t="s">
        <v>85</v>
      </c>
      <c r="M475" s="71"/>
      <c r="N475" s="72">
        <v>544</v>
      </c>
      <c r="O475" s="73">
        <v>544</v>
      </c>
      <c r="P475" s="71">
        <v>766</v>
      </c>
      <c r="Q475" s="79">
        <f>IF(N475=0,,(P475/N475)*100)</f>
        <v>140.80882352941177</v>
      </c>
      <c r="R475" s="80">
        <f>IF(O475=0,,(P475/O475)*100)</f>
        <v>140.80882352941177</v>
      </c>
      <c r="S475" s="79">
        <f>IF(M475=0,,(N475/M475)*100)</f>
        <v>0</v>
      </c>
      <c r="T475" s="81">
        <f>IF(M475=0,,(P475/M475)*100)</f>
        <v>0</v>
      </c>
      <c r="U475" s="82"/>
      <c r="V475" s="83"/>
      <c r="W475" s="84"/>
      <c r="X475" s="82"/>
      <c r="Y475" s="83"/>
      <c r="Z475" s="1"/>
    </row>
    <row r="476" spans="1:26" ht="23.25">
      <c r="A476" s="1"/>
      <c r="B476" s="44"/>
      <c r="C476" s="44"/>
      <c r="D476" s="41"/>
      <c r="E476" s="41"/>
      <c r="F476" s="51"/>
      <c r="G476" s="102"/>
      <c r="H476" s="41"/>
      <c r="I476" s="45"/>
      <c r="J476" s="49" t="s">
        <v>118</v>
      </c>
      <c r="K476" s="50"/>
      <c r="L476" s="43" t="s">
        <v>99</v>
      </c>
      <c r="M476" s="71"/>
      <c r="N476" s="72">
        <v>1188</v>
      </c>
      <c r="O476" s="73">
        <v>1188</v>
      </c>
      <c r="P476" s="71">
        <v>1262</v>
      </c>
      <c r="Q476" s="79">
        <f>IF(N476=0,,(P476/N476)*100)</f>
        <v>106.22895622895624</v>
      </c>
      <c r="R476" s="80">
        <f>IF(O476=0,,(P476/O476)*100)</f>
        <v>106.22895622895624</v>
      </c>
      <c r="S476" s="79">
        <f>IF(M476=0,,(N476/M476)*100)</f>
        <v>0</v>
      </c>
      <c r="T476" s="81">
        <f>IF(M476=0,,(P476/M476)*100)</f>
        <v>0</v>
      </c>
      <c r="U476" s="82"/>
      <c r="V476" s="83"/>
      <c r="W476" s="84"/>
      <c r="X476" s="82"/>
      <c r="Y476" s="83"/>
      <c r="Z476" s="1"/>
    </row>
    <row r="477" spans="1:26" ht="23.25">
      <c r="A477" s="1"/>
      <c r="B477" s="44"/>
      <c r="C477" s="44"/>
      <c r="D477" s="41"/>
      <c r="E477" s="41"/>
      <c r="F477" s="51"/>
      <c r="G477" s="102"/>
      <c r="H477" s="41"/>
      <c r="I477" s="45"/>
      <c r="J477" s="49" t="s">
        <v>119</v>
      </c>
      <c r="K477" s="50"/>
      <c r="L477" s="43" t="s">
        <v>101</v>
      </c>
      <c r="M477" s="71"/>
      <c r="N477" s="72">
        <v>2168</v>
      </c>
      <c r="O477" s="73">
        <v>2168</v>
      </c>
      <c r="P477" s="71">
        <v>1869</v>
      </c>
      <c r="Q477" s="79">
        <f>IF(N477=0,,(P477/N477)*100)</f>
        <v>86.20848708487084</v>
      </c>
      <c r="R477" s="80">
        <f>IF(O477=0,,(P477/O477)*100)</f>
        <v>86.20848708487084</v>
      </c>
      <c r="S477" s="79">
        <f>IF(M477=0,,(N477/M477)*100)</f>
        <v>0</v>
      </c>
      <c r="T477" s="81">
        <f>IF(M477=0,,(P477/M477)*100)</f>
        <v>0</v>
      </c>
      <c r="U477" s="82"/>
      <c r="V477" s="83"/>
      <c r="W477" s="84"/>
      <c r="X477" s="82"/>
      <c r="Y477" s="83"/>
      <c r="Z477" s="1"/>
    </row>
    <row r="478" spans="1:26" ht="23.25">
      <c r="A478" s="1"/>
      <c r="B478" s="44"/>
      <c r="C478" s="44"/>
      <c r="D478" s="41"/>
      <c r="E478" s="41"/>
      <c r="F478" s="51"/>
      <c r="G478" s="102"/>
      <c r="H478" s="41"/>
      <c r="I478" s="45"/>
      <c r="J478" s="49"/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/>
      <c r="V478" s="83"/>
      <c r="W478" s="84"/>
      <c r="X478" s="82"/>
      <c r="Y478" s="83"/>
      <c r="Z478" s="1"/>
    </row>
    <row r="479" spans="1:26" ht="23.25">
      <c r="A479" s="1"/>
      <c r="B479" s="44"/>
      <c r="C479" s="44"/>
      <c r="D479" s="41"/>
      <c r="E479" s="41"/>
      <c r="F479" s="51"/>
      <c r="G479" s="102"/>
      <c r="H479" s="41" t="s">
        <v>178</v>
      </c>
      <c r="I479" s="45"/>
      <c r="J479" s="49" t="s">
        <v>179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>
        <f>U480+U481</f>
        <v>4758.9</v>
      </c>
      <c r="V479" s="83">
        <f>V480+V481</f>
        <v>4786.9</v>
      </c>
      <c r="W479" s="84">
        <f>W480+W481</f>
        <v>4684.5</v>
      </c>
      <c r="X479" s="82">
        <f>IF(U479=0,,W479/U479)*100</f>
        <v>98.43661350312047</v>
      </c>
      <c r="Y479" s="83">
        <f>IF(V479=0,,W479/V479)*100</f>
        <v>97.860828511145</v>
      </c>
      <c r="Z479" s="1"/>
    </row>
    <row r="480" spans="1:26" ht="23.25">
      <c r="A480" s="1"/>
      <c r="B480" s="44"/>
      <c r="C480" s="44"/>
      <c r="D480" s="41"/>
      <c r="E480" s="41"/>
      <c r="F480" s="51"/>
      <c r="G480" s="102"/>
      <c r="H480" s="41"/>
      <c r="I480" s="45"/>
      <c r="J480" s="49" t="s">
        <v>44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>
        <v>4758.9</v>
      </c>
      <c r="V480" s="83">
        <v>4786.9</v>
      </c>
      <c r="W480" s="84">
        <v>4684.5</v>
      </c>
      <c r="X480" s="82">
        <f>IF(U480=0,,W480/U480)*100</f>
        <v>98.43661350312047</v>
      </c>
      <c r="Y480" s="83">
        <f>IF(V480=0,,W480/V480)*100</f>
        <v>97.860828511145</v>
      </c>
      <c r="Z480" s="1"/>
    </row>
    <row r="481" spans="1:26" ht="23.25">
      <c r="A481" s="1"/>
      <c r="B481" s="44"/>
      <c r="C481" s="44"/>
      <c r="D481" s="41"/>
      <c r="E481" s="41"/>
      <c r="F481" s="51"/>
      <c r="G481" s="102"/>
      <c r="H481" s="41"/>
      <c r="I481" s="45"/>
      <c r="J481" s="49" t="s">
        <v>45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/>
      <c r="V481" s="83"/>
      <c r="W481" s="84"/>
      <c r="X481" s="82">
        <f>IF(U481=0,,W481/U481)*100</f>
        <v>0</v>
      </c>
      <c r="Y481" s="83">
        <f>IF(V481=0,,W481/V481)*100</f>
        <v>0</v>
      </c>
      <c r="Z481" s="1"/>
    </row>
    <row r="482" spans="1:26" ht="23.25">
      <c r="A482" s="1"/>
      <c r="B482" s="44"/>
      <c r="C482" s="44"/>
      <c r="D482" s="41"/>
      <c r="E482" s="41"/>
      <c r="F482" s="51"/>
      <c r="G482" s="102"/>
      <c r="H482" s="41"/>
      <c r="I482" s="45"/>
      <c r="J482" s="49" t="s">
        <v>180</v>
      </c>
      <c r="K482" s="50"/>
      <c r="L482" s="43" t="s">
        <v>94</v>
      </c>
      <c r="M482" s="71"/>
      <c r="N482" s="72">
        <v>143</v>
      </c>
      <c r="O482" s="73">
        <v>143</v>
      </c>
      <c r="P482" s="71">
        <v>370</v>
      </c>
      <c r="Q482" s="79">
        <f>IF(N482=0,,(P482/N482)*100)</f>
        <v>258.7412587412588</v>
      </c>
      <c r="R482" s="80">
        <f>IF(O482=0,,(P482/O482)*100)</f>
        <v>258.7412587412588</v>
      </c>
      <c r="S482" s="79">
        <f>IF(M482=0,,(N482/M482)*100)</f>
        <v>0</v>
      </c>
      <c r="T482" s="81">
        <f>IF(M482=0,,(P482/M482)*100)</f>
        <v>0</v>
      </c>
      <c r="U482" s="82"/>
      <c r="V482" s="83"/>
      <c r="W482" s="84"/>
      <c r="X482" s="82"/>
      <c r="Y482" s="83"/>
      <c r="Z482" s="1"/>
    </row>
    <row r="483" spans="1:26" ht="23.25">
      <c r="A483" s="1"/>
      <c r="B483" s="44"/>
      <c r="C483" s="44"/>
      <c r="D483" s="41"/>
      <c r="E483" s="41"/>
      <c r="F483" s="51"/>
      <c r="G483" s="102"/>
      <c r="H483" s="41"/>
      <c r="I483" s="45"/>
      <c r="J483" s="49" t="s">
        <v>181</v>
      </c>
      <c r="K483" s="50"/>
      <c r="L483" s="43" t="s">
        <v>85</v>
      </c>
      <c r="M483" s="71"/>
      <c r="N483" s="72">
        <v>183</v>
      </c>
      <c r="O483" s="73">
        <v>183</v>
      </c>
      <c r="P483" s="71">
        <v>162</v>
      </c>
      <c r="Q483" s="79">
        <f>IF(N483=0,,(P483/N483)*100)</f>
        <v>88.52459016393442</v>
      </c>
      <c r="R483" s="80">
        <f>IF(O483=0,,(P483/O483)*100)</f>
        <v>88.52459016393442</v>
      </c>
      <c r="S483" s="79">
        <f>IF(M483=0,,(N483/M483)*100)</f>
        <v>0</v>
      </c>
      <c r="T483" s="81">
        <f>IF(M483=0,,(P483/M483)*100)</f>
        <v>0</v>
      </c>
      <c r="U483" s="82"/>
      <c r="V483" s="83"/>
      <c r="W483" s="84"/>
      <c r="X483" s="82"/>
      <c r="Y483" s="83"/>
      <c r="Z483" s="1"/>
    </row>
    <row r="484" spans="1:26" ht="23.25">
      <c r="A484" s="1"/>
      <c r="B484" s="44"/>
      <c r="C484" s="44"/>
      <c r="D484" s="41"/>
      <c r="E484" s="41"/>
      <c r="F484" s="51"/>
      <c r="G484" s="102"/>
      <c r="H484" s="41"/>
      <c r="I484" s="45"/>
      <c r="J484" s="49" t="s">
        <v>182</v>
      </c>
      <c r="K484" s="50"/>
      <c r="L484" s="43" t="s">
        <v>99</v>
      </c>
      <c r="M484" s="71"/>
      <c r="N484" s="72">
        <v>349</v>
      </c>
      <c r="O484" s="73">
        <v>349</v>
      </c>
      <c r="P484" s="71">
        <v>834</v>
      </c>
      <c r="Q484" s="79">
        <f>IF(N484=0,,(P484/N484)*100)</f>
        <v>238.96848137535818</v>
      </c>
      <c r="R484" s="80">
        <f>IF(O484=0,,(P484/O484)*100)</f>
        <v>238.96848137535818</v>
      </c>
      <c r="S484" s="79">
        <f>IF(M484=0,,(N484/M484)*100)</f>
        <v>0</v>
      </c>
      <c r="T484" s="81">
        <f>IF(M484=0,,(P484/M484)*100)</f>
        <v>0</v>
      </c>
      <c r="U484" s="82"/>
      <c r="V484" s="83"/>
      <c r="W484" s="84"/>
      <c r="X484" s="82"/>
      <c r="Y484" s="83"/>
      <c r="Z484" s="1"/>
    </row>
    <row r="485" spans="1:26" ht="23.25">
      <c r="A485" s="1"/>
      <c r="B485" s="44"/>
      <c r="C485" s="44"/>
      <c r="D485" s="41"/>
      <c r="E485" s="41"/>
      <c r="F485" s="51"/>
      <c r="G485" s="102"/>
      <c r="H485" s="41"/>
      <c r="I485" s="45"/>
      <c r="J485" s="49" t="s">
        <v>183</v>
      </c>
      <c r="K485" s="50"/>
      <c r="L485" s="43" t="s">
        <v>101</v>
      </c>
      <c r="M485" s="71"/>
      <c r="N485" s="72">
        <v>251</v>
      </c>
      <c r="O485" s="73">
        <v>251</v>
      </c>
      <c r="P485" s="71">
        <v>419</v>
      </c>
      <c r="Q485" s="79">
        <f>IF(N485=0,,(P485/N485)*100)</f>
        <v>166.93227091633466</v>
      </c>
      <c r="R485" s="80">
        <f>IF(O485=0,,(P485/O485)*100)</f>
        <v>166.93227091633466</v>
      </c>
      <c r="S485" s="79">
        <f>IF(M485=0,,(N485/M485)*100)</f>
        <v>0</v>
      </c>
      <c r="T485" s="81">
        <f>IF(M485=0,,(P485/M485)*100)</f>
        <v>0</v>
      </c>
      <c r="U485" s="82"/>
      <c r="V485" s="83"/>
      <c r="W485" s="84"/>
      <c r="X485" s="82"/>
      <c r="Y485" s="83"/>
      <c r="Z485" s="1"/>
    </row>
    <row r="486" spans="1:26" ht="23.25">
      <c r="A486" s="1"/>
      <c r="B486" s="44"/>
      <c r="C486" s="44"/>
      <c r="D486" s="41"/>
      <c r="E486" s="41"/>
      <c r="F486" s="51"/>
      <c r="G486" s="102"/>
      <c r="H486" s="41"/>
      <c r="I486" s="45"/>
      <c r="J486" s="49"/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/>
      <c r="V486" s="83"/>
      <c r="W486" s="84"/>
      <c r="X486" s="82"/>
      <c r="Y486" s="83"/>
      <c r="Z486" s="1"/>
    </row>
    <row r="487" spans="1:26" ht="23.25">
      <c r="A487" s="1"/>
      <c r="B487" s="44"/>
      <c r="C487" s="44"/>
      <c r="D487" s="41"/>
      <c r="E487" s="41"/>
      <c r="F487" s="51"/>
      <c r="G487" s="102"/>
      <c r="H487" s="41" t="s">
        <v>184</v>
      </c>
      <c r="I487" s="45"/>
      <c r="J487" s="49" t="s">
        <v>185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>
        <f>U488+U489</f>
        <v>4360.8</v>
      </c>
      <c r="V487" s="83">
        <f>V488+V489</f>
        <v>4209</v>
      </c>
      <c r="W487" s="84">
        <f>W488+W489</f>
        <v>4091.9</v>
      </c>
      <c r="X487" s="82">
        <f>IF(U487=0,,W487/U487)*100</f>
        <v>93.83370023848835</v>
      </c>
      <c r="Y487" s="83">
        <f>IF(V487=0,,W487/V487)*100</f>
        <v>97.21786647659776</v>
      </c>
      <c r="Z487" s="1"/>
    </row>
    <row r="488" spans="1:26" ht="23.25">
      <c r="A488" s="1"/>
      <c r="B488" s="44"/>
      <c r="C488" s="44"/>
      <c r="D488" s="41"/>
      <c r="E488" s="41"/>
      <c r="F488" s="51"/>
      <c r="G488" s="102"/>
      <c r="H488" s="41"/>
      <c r="I488" s="45"/>
      <c r="J488" s="49" t="s">
        <v>44</v>
      </c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>
        <v>4360.8</v>
      </c>
      <c r="V488" s="83">
        <v>4209</v>
      </c>
      <c r="W488" s="84">
        <v>4091.9</v>
      </c>
      <c r="X488" s="82">
        <f>IF(U488=0,,W488/U488)*100</f>
        <v>93.83370023848835</v>
      </c>
      <c r="Y488" s="83">
        <f>IF(V488=0,,W488/V488)*100</f>
        <v>97.21786647659776</v>
      </c>
      <c r="Z488" s="1"/>
    </row>
    <row r="489" spans="1:26" ht="23.25">
      <c r="A489" s="1"/>
      <c r="B489" s="44"/>
      <c r="C489" s="44"/>
      <c r="D489" s="41"/>
      <c r="E489" s="41"/>
      <c r="F489" s="51"/>
      <c r="G489" s="102"/>
      <c r="H489" s="41"/>
      <c r="I489" s="45"/>
      <c r="J489" s="49" t="s">
        <v>45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/>
      <c r="V489" s="83"/>
      <c r="W489" s="84"/>
      <c r="X489" s="82">
        <f>IF(U489=0,,W489/U489)*100</f>
        <v>0</v>
      </c>
      <c r="Y489" s="83">
        <f>IF(V489=0,,W489/V489)*100</f>
        <v>0</v>
      </c>
      <c r="Z489" s="1"/>
    </row>
    <row r="490" spans="1:26" ht="23.25">
      <c r="A490" s="1"/>
      <c r="B490" s="44"/>
      <c r="C490" s="44"/>
      <c r="D490" s="41"/>
      <c r="E490" s="41"/>
      <c r="F490" s="51"/>
      <c r="G490" s="102"/>
      <c r="H490" s="41"/>
      <c r="I490" s="45"/>
      <c r="J490" s="49" t="s">
        <v>180</v>
      </c>
      <c r="K490" s="50"/>
      <c r="L490" s="43" t="s">
        <v>94</v>
      </c>
      <c r="M490" s="71"/>
      <c r="N490" s="72">
        <v>615</v>
      </c>
      <c r="O490" s="73">
        <v>615</v>
      </c>
      <c r="P490" s="71">
        <v>747</v>
      </c>
      <c r="Q490" s="79">
        <f>IF(N490=0,,(P490/N490)*100)</f>
        <v>121.46341463414633</v>
      </c>
      <c r="R490" s="80">
        <f>IF(O490=0,,(P490/O490)*100)</f>
        <v>121.46341463414633</v>
      </c>
      <c r="S490" s="79">
        <f>IF(M490=0,,(N490/M490)*100)</f>
        <v>0</v>
      </c>
      <c r="T490" s="81">
        <f>IF(M490=0,,(P490/M490)*100)</f>
        <v>0</v>
      </c>
      <c r="U490" s="82"/>
      <c r="V490" s="83"/>
      <c r="W490" s="84"/>
      <c r="X490" s="82"/>
      <c r="Y490" s="83"/>
      <c r="Z490" s="1"/>
    </row>
    <row r="491" spans="1:26" ht="23.25">
      <c r="A491" s="1"/>
      <c r="B491" s="44"/>
      <c r="C491" s="44"/>
      <c r="D491" s="41"/>
      <c r="E491" s="41"/>
      <c r="F491" s="51"/>
      <c r="G491" s="102"/>
      <c r="H491" s="41"/>
      <c r="I491" s="45"/>
      <c r="J491" s="49" t="s">
        <v>181</v>
      </c>
      <c r="K491" s="50"/>
      <c r="L491" s="43" t="s">
        <v>85</v>
      </c>
      <c r="M491" s="71"/>
      <c r="N491" s="72">
        <v>235</v>
      </c>
      <c r="O491" s="73">
        <v>235</v>
      </c>
      <c r="P491" s="71">
        <v>384</v>
      </c>
      <c r="Q491" s="79">
        <f>IF(N491=0,,(P491/N491)*100)</f>
        <v>163.40425531914892</v>
      </c>
      <c r="R491" s="80">
        <f>IF(O491=0,,(P491/O491)*100)</f>
        <v>163.40425531914892</v>
      </c>
      <c r="S491" s="79">
        <f>IF(M491=0,,(N491/M491)*100)</f>
        <v>0</v>
      </c>
      <c r="T491" s="81">
        <f>IF(M491=0,,(P491/M491)*100)</f>
        <v>0</v>
      </c>
      <c r="U491" s="82"/>
      <c r="V491" s="83"/>
      <c r="W491" s="84"/>
      <c r="X491" s="82"/>
      <c r="Y491" s="83"/>
      <c r="Z491" s="1"/>
    </row>
    <row r="492" spans="1:26" ht="23.25">
      <c r="A492" s="1"/>
      <c r="B492" s="44"/>
      <c r="C492" s="44"/>
      <c r="D492" s="41"/>
      <c r="E492" s="41"/>
      <c r="F492" s="51"/>
      <c r="G492" s="102"/>
      <c r="H492" s="41"/>
      <c r="I492" s="45"/>
      <c r="J492" s="49" t="s">
        <v>182</v>
      </c>
      <c r="K492" s="50"/>
      <c r="L492" s="43" t="s">
        <v>99</v>
      </c>
      <c r="M492" s="71"/>
      <c r="N492" s="72">
        <v>1205</v>
      </c>
      <c r="O492" s="73">
        <v>1205</v>
      </c>
      <c r="P492" s="71">
        <v>633</v>
      </c>
      <c r="Q492" s="79">
        <f>IF(N492=0,,(P492/N492)*100)</f>
        <v>52.53112033195021</v>
      </c>
      <c r="R492" s="80">
        <f>IF(O492=0,,(P492/O492)*100)</f>
        <v>52.53112033195021</v>
      </c>
      <c r="S492" s="79">
        <f>IF(M492=0,,(N492/M492)*100)</f>
        <v>0</v>
      </c>
      <c r="T492" s="81">
        <f>IF(M492=0,,(P492/M492)*100)</f>
        <v>0</v>
      </c>
      <c r="U492" s="82"/>
      <c r="V492" s="83"/>
      <c r="W492" s="84"/>
      <c r="X492" s="82"/>
      <c r="Y492" s="83"/>
      <c r="Z492" s="1"/>
    </row>
    <row r="493" spans="1:26" ht="23.25">
      <c r="A493" s="1"/>
      <c r="B493" s="44"/>
      <c r="C493" s="44"/>
      <c r="D493" s="41"/>
      <c r="E493" s="41"/>
      <c r="F493" s="51"/>
      <c r="G493" s="102"/>
      <c r="H493" s="41"/>
      <c r="I493" s="45"/>
      <c r="J493" s="49" t="s">
        <v>183</v>
      </c>
      <c r="K493" s="50"/>
      <c r="L493" s="43" t="s">
        <v>101</v>
      </c>
      <c r="M493" s="71"/>
      <c r="N493" s="72">
        <v>246</v>
      </c>
      <c r="O493" s="73">
        <v>246</v>
      </c>
      <c r="P493" s="71">
        <v>308</v>
      </c>
      <c r="Q493" s="79">
        <f>IF(N493=0,,(P493/N493)*100)</f>
        <v>125.20325203252031</v>
      </c>
      <c r="R493" s="80">
        <f>IF(O493=0,,(P493/O493)*100)</f>
        <v>125.20325203252031</v>
      </c>
      <c r="S493" s="79">
        <f>IF(M493=0,,(N493/M493)*100)</f>
        <v>0</v>
      </c>
      <c r="T493" s="81">
        <f>IF(M493=0,,(P493/M493)*100)</f>
        <v>0</v>
      </c>
      <c r="U493" s="82"/>
      <c r="V493" s="83"/>
      <c r="W493" s="84"/>
      <c r="X493" s="82"/>
      <c r="Y493" s="83"/>
      <c r="Z493" s="1"/>
    </row>
    <row r="494" spans="1:26" ht="23.25">
      <c r="A494" s="1"/>
      <c r="B494" s="44"/>
      <c r="C494" s="44"/>
      <c r="D494" s="44"/>
      <c r="E494" s="44"/>
      <c r="F494" s="51"/>
      <c r="G494" s="43"/>
      <c r="H494" s="44"/>
      <c r="I494" s="45"/>
      <c r="J494" s="49"/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/>
      <c r="V494" s="83"/>
      <c r="W494" s="84"/>
      <c r="X494" s="82"/>
      <c r="Y494" s="83"/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395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30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28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33</v>
      </c>
      <c r="O499" s="63"/>
      <c r="P499" s="63"/>
      <c r="Q499" s="63"/>
      <c r="R499" s="64"/>
      <c r="S499" s="8" t="s">
        <v>21</v>
      </c>
      <c r="T499" s="8"/>
      <c r="U499" s="14" t="s">
        <v>2</v>
      </c>
      <c r="V499" s="15"/>
      <c r="W499" s="15"/>
      <c r="X499" s="15"/>
      <c r="Y499" s="16"/>
      <c r="Z499" s="1"/>
    </row>
    <row r="500" spans="1:26" ht="23.25">
      <c r="A500" s="1"/>
      <c r="B500" s="20" t="s">
        <v>29</v>
      </c>
      <c r="C500" s="21"/>
      <c r="D500" s="21"/>
      <c r="E500" s="21"/>
      <c r="F500" s="21"/>
      <c r="G500" s="21"/>
      <c r="H500" s="62"/>
      <c r="I500" s="1"/>
      <c r="J500" s="2" t="s">
        <v>4</v>
      </c>
      <c r="K500" s="18"/>
      <c r="L500" s="23" t="s">
        <v>22</v>
      </c>
      <c r="M500" s="23" t="s">
        <v>31</v>
      </c>
      <c r="N500" s="65"/>
      <c r="O500" s="17"/>
      <c r="P500" s="66"/>
      <c r="Q500" s="23" t="s">
        <v>3</v>
      </c>
      <c r="R500" s="16"/>
      <c r="S500" s="15" t="s">
        <v>23</v>
      </c>
      <c r="T500" s="15"/>
      <c r="U500" s="20" t="s">
        <v>20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24</v>
      </c>
      <c r="M501" s="31" t="s">
        <v>24</v>
      </c>
      <c r="N501" s="29" t="s">
        <v>6</v>
      </c>
      <c r="O501" s="68" t="s">
        <v>7</v>
      </c>
      <c r="P501" s="29" t="s">
        <v>8</v>
      </c>
      <c r="Q501" s="20" t="s">
        <v>41</v>
      </c>
      <c r="R501" s="22"/>
      <c r="S501" s="27" t="s">
        <v>25</v>
      </c>
      <c r="T501" s="15"/>
      <c r="U501" s="24"/>
      <c r="V501" s="25"/>
      <c r="W501" s="1"/>
      <c r="X501" s="14" t="s">
        <v>3</v>
      </c>
      <c r="Y501" s="16"/>
      <c r="Z501" s="1"/>
    </row>
    <row r="502" spans="1:26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8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26</v>
      </c>
      <c r="M502" s="29" t="s">
        <v>32</v>
      </c>
      <c r="N502" s="29"/>
      <c r="O502" s="29"/>
      <c r="P502" s="29"/>
      <c r="Q502" s="26" t="s">
        <v>34</v>
      </c>
      <c r="R502" s="30" t="s">
        <v>34</v>
      </c>
      <c r="S502" s="112" t="s">
        <v>37</v>
      </c>
      <c r="T502" s="114" t="s">
        <v>38</v>
      </c>
      <c r="U502" s="31" t="s">
        <v>6</v>
      </c>
      <c r="V502" s="29" t="s">
        <v>9</v>
      </c>
      <c r="W502" s="26" t="s">
        <v>10</v>
      </c>
      <c r="X502" s="14" t="s">
        <v>11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35</v>
      </c>
      <c r="R503" s="38" t="s">
        <v>36</v>
      </c>
      <c r="S503" s="113"/>
      <c r="T503" s="115"/>
      <c r="U503" s="32"/>
      <c r="V503" s="33"/>
      <c r="W503" s="34"/>
      <c r="X503" s="39" t="s">
        <v>39</v>
      </c>
      <c r="Y503" s="40" t="s">
        <v>40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4" t="s">
        <v>43</v>
      </c>
      <c r="C505" s="44"/>
      <c r="D505" s="41" t="s">
        <v>43</v>
      </c>
      <c r="E505" s="41"/>
      <c r="F505" s="51" t="s">
        <v>90</v>
      </c>
      <c r="G505" s="102"/>
      <c r="H505" s="41" t="s">
        <v>186</v>
      </c>
      <c r="I505" s="45"/>
      <c r="J505" s="49" t="s">
        <v>187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/>
      <c r="V505" s="83"/>
      <c r="W505" s="84"/>
      <c r="X505" s="82"/>
      <c r="Y505" s="83"/>
      <c r="Z505" s="1"/>
    </row>
    <row r="506" spans="1:26" ht="23.25">
      <c r="A506" s="1"/>
      <c r="B506" s="41"/>
      <c r="C506" s="41"/>
      <c r="D506" s="41"/>
      <c r="E506" s="41"/>
      <c r="F506" s="51"/>
      <c r="G506" s="102"/>
      <c r="H506" s="41"/>
      <c r="I506" s="45"/>
      <c r="J506" s="49" t="s">
        <v>188</v>
      </c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>
        <f>U507+U508</f>
        <v>398201.8</v>
      </c>
      <c r="V506" s="83">
        <f>V507+V508</f>
        <v>474593</v>
      </c>
      <c r="W506" s="84">
        <f>W507+W508</f>
        <v>471714.4</v>
      </c>
      <c r="X506" s="82">
        <f>IF(U506=0,,W506/U506)*100</f>
        <v>118.4611420641494</v>
      </c>
      <c r="Y506" s="83">
        <f>IF(V506=0,,W506/V506)*100</f>
        <v>99.39345923770473</v>
      </c>
      <c r="Z506" s="1"/>
    </row>
    <row r="507" spans="1:26" ht="23.25">
      <c r="A507" s="1"/>
      <c r="B507" s="44"/>
      <c r="C507" s="44"/>
      <c r="D507" s="41"/>
      <c r="E507" s="41"/>
      <c r="F507" s="51"/>
      <c r="G507" s="102"/>
      <c r="H507" s="41"/>
      <c r="I507" s="45"/>
      <c r="J507" s="49" t="s">
        <v>44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>
        <v>398201.8</v>
      </c>
      <c r="V507" s="83">
        <v>474593</v>
      </c>
      <c r="W507" s="84">
        <v>471714.4</v>
      </c>
      <c r="X507" s="82">
        <f>IF(U507=0,,W507/U507)*100</f>
        <v>118.4611420641494</v>
      </c>
      <c r="Y507" s="83">
        <f>IF(V507=0,,W507/V507)*100</f>
        <v>99.39345923770473</v>
      </c>
      <c r="Z507" s="1"/>
    </row>
    <row r="508" spans="1:26" ht="23.25">
      <c r="A508" s="1"/>
      <c r="B508" s="44"/>
      <c r="C508" s="44"/>
      <c r="D508" s="41"/>
      <c r="E508" s="41"/>
      <c r="F508" s="51"/>
      <c r="G508" s="102"/>
      <c r="H508" s="41"/>
      <c r="I508" s="45"/>
      <c r="J508" s="49" t="s">
        <v>45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/>
      <c r="V508" s="83"/>
      <c r="W508" s="84"/>
      <c r="X508" s="82">
        <f>IF(U508=0,,W508/U508)*100</f>
        <v>0</v>
      </c>
      <c r="Y508" s="83">
        <f>IF(V508=0,,W508/V508)*100</f>
        <v>0</v>
      </c>
      <c r="Z508" s="1"/>
    </row>
    <row r="509" spans="1:26" ht="23.25">
      <c r="A509" s="1"/>
      <c r="B509" s="44"/>
      <c r="C509" s="44"/>
      <c r="D509" s="41"/>
      <c r="E509" s="41"/>
      <c r="F509" s="51"/>
      <c r="G509" s="102"/>
      <c r="H509" s="41"/>
      <c r="I509" s="45"/>
      <c r="J509" s="49"/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/>
      <c r="V509" s="83"/>
      <c r="W509" s="84"/>
      <c r="X509" s="82"/>
      <c r="Y509" s="83"/>
      <c r="Z509" s="1"/>
    </row>
    <row r="510" spans="1:26" ht="23.25">
      <c r="A510" s="1"/>
      <c r="B510" s="44"/>
      <c r="C510" s="44"/>
      <c r="D510" s="41"/>
      <c r="E510" s="41"/>
      <c r="F510" s="51"/>
      <c r="G510" s="102"/>
      <c r="H510" s="41" t="s">
        <v>189</v>
      </c>
      <c r="I510" s="45"/>
      <c r="J510" s="49" t="s">
        <v>190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/>
      <c r="V510" s="83"/>
      <c r="W510" s="84"/>
      <c r="X510" s="82"/>
      <c r="Y510" s="83"/>
      <c r="Z510" s="1"/>
    </row>
    <row r="511" spans="1:26" ht="23.25">
      <c r="A511" s="1"/>
      <c r="B511" s="44"/>
      <c r="C511" s="44"/>
      <c r="D511" s="41"/>
      <c r="E511" s="41"/>
      <c r="F511" s="51"/>
      <c r="G511" s="102"/>
      <c r="H511" s="41"/>
      <c r="I511" s="45"/>
      <c r="J511" s="49" t="s">
        <v>191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>
        <f>U512+U513</f>
        <v>39162.6</v>
      </c>
      <c r="V511" s="83">
        <f>V512+V513</f>
        <v>48666.9</v>
      </c>
      <c r="W511" s="84">
        <f>W512+W513</f>
        <v>47490.5</v>
      </c>
      <c r="X511" s="82">
        <f>IF(U511=0,,W511/U511)*100</f>
        <v>121.26493133755164</v>
      </c>
      <c r="Y511" s="83">
        <f>IF(V511=0,,W511/V511)*100</f>
        <v>97.58275131557588</v>
      </c>
      <c r="Z511" s="1"/>
    </row>
    <row r="512" spans="1:26" ht="23.25">
      <c r="A512" s="1"/>
      <c r="B512" s="44"/>
      <c r="C512" s="44"/>
      <c r="D512" s="41"/>
      <c r="E512" s="41"/>
      <c r="F512" s="51"/>
      <c r="G512" s="102"/>
      <c r="H512" s="41"/>
      <c r="I512" s="45"/>
      <c r="J512" s="49" t="s">
        <v>44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>
        <v>39162.6</v>
      </c>
      <c r="V512" s="83">
        <v>48666.9</v>
      </c>
      <c r="W512" s="84">
        <v>47490.5</v>
      </c>
      <c r="X512" s="82">
        <f>IF(U512=0,,W512/U512)*100</f>
        <v>121.26493133755164</v>
      </c>
      <c r="Y512" s="83">
        <f>IF(V512=0,,W512/V512)*100</f>
        <v>97.58275131557588</v>
      </c>
      <c r="Z512" s="1"/>
    </row>
    <row r="513" spans="1:26" ht="23.25">
      <c r="A513" s="1"/>
      <c r="B513" s="44"/>
      <c r="C513" s="44"/>
      <c r="D513" s="41"/>
      <c r="E513" s="41"/>
      <c r="F513" s="51"/>
      <c r="G513" s="102"/>
      <c r="H513" s="41"/>
      <c r="I513" s="45"/>
      <c r="J513" s="49" t="s">
        <v>45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/>
      <c r="V513" s="83"/>
      <c r="W513" s="84"/>
      <c r="X513" s="82">
        <f>IF(U513=0,,W513/U513)*100</f>
        <v>0</v>
      </c>
      <c r="Y513" s="83">
        <f>IF(V513=0,,W513/V513)*100</f>
        <v>0</v>
      </c>
      <c r="Z513" s="1"/>
    </row>
    <row r="514" spans="1:26" ht="23.25">
      <c r="A514" s="1"/>
      <c r="B514" s="44"/>
      <c r="C514" s="44"/>
      <c r="D514" s="41"/>
      <c r="E514" s="41"/>
      <c r="F514" s="51"/>
      <c r="G514" s="102"/>
      <c r="H514" s="41"/>
      <c r="I514" s="45"/>
      <c r="J514" s="49"/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/>
      <c r="V514" s="83"/>
      <c r="W514" s="84"/>
      <c r="X514" s="82"/>
      <c r="Y514" s="83"/>
      <c r="Z514" s="1"/>
    </row>
    <row r="515" spans="1:26" ht="23.25">
      <c r="A515" s="1"/>
      <c r="B515" s="44"/>
      <c r="C515" s="44"/>
      <c r="D515" s="41"/>
      <c r="E515" s="41"/>
      <c r="F515" s="51"/>
      <c r="G515" s="102"/>
      <c r="H515" s="41" t="s">
        <v>192</v>
      </c>
      <c r="I515" s="45"/>
      <c r="J515" s="49" t="s">
        <v>193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/>
      <c r="V515" s="83"/>
      <c r="W515" s="84"/>
      <c r="X515" s="82"/>
      <c r="Y515" s="83"/>
      <c r="Z515" s="1"/>
    </row>
    <row r="516" spans="1:26" ht="23.25">
      <c r="A516" s="1"/>
      <c r="B516" s="44"/>
      <c r="C516" s="44"/>
      <c r="D516" s="41"/>
      <c r="E516" s="41"/>
      <c r="F516" s="51"/>
      <c r="G516" s="102"/>
      <c r="H516" s="41"/>
      <c r="I516" s="45"/>
      <c r="J516" s="49" t="s">
        <v>194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>
        <f>U517+U518</f>
        <v>4194.1</v>
      </c>
      <c r="V516" s="83">
        <f>V517+V518</f>
        <v>11258.6</v>
      </c>
      <c r="W516" s="84">
        <f>W517+W518</f>
        <v>9211.2</v>
      </c>
      <c r="X516" s="82">
        <f>IF(U516=0,,W516/U516)*100</f>
        <v>219.62280346200615</v>
      </c>
      <c r="Y516" s="83">
        <f>IF(V516=0,,W516/V516)*100</f>
        <v>81.81479047128418</v>
      </c>
      <c r="Z516" s="1"/>
    </row>
    <row r="517" spans="1:26" ht="23.25">
      <c r="A517" s="1"/>
      <c r="B517" s="44"/>
      <c r="C517" s="44"/>
      <c r="D517" s="41"/>
      <c r="E517" s="41"/>
      <c r="F517" s="51"/>
      <c r="G517" s="102"/>
      <c r="H517" s="41"/>
      <c r="I517" s="45"/>
      <c r="J517" s="49" t="s">
        <v>44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>
        <v>4194.1</v>
      </c>
      <c r="V517" s="83">
        <v>11258.6</v>
      </c>
      <c r="W517" s="84">
        <v>9211.2</v>
      </c>
      <c r="X517" s="82">
        <f>IF(U517=0,,W517/U517)*100</f>
        <v>219.62280346200615</v>
      </c>
      <c r="Y517" s="83">
        <f>IF(V517=0,,W517/V517)*100</f>
        <v>81.81479047128418</v>
      </c>
      <c r="Z517" s="1"/>
    </row>
    <row r="518" spans="1:26" ht="23.25">
      <c r="A518" s="1"/>
      <c r="B518" s="44"/>
      <c r="C518" s="44"/>
      <c r="D518" s="41"/>
      <c r="E518" s="41"/>
      <c r="F518" s="51"/>
      <c r="G518" s="102"/>
      <c r="H518" s="41"/>
      <c r="I518" s="45"/>
      <c r="J518" s="49" t="s">
        <v>45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/>
      <c r="V518" s="83"/>
      <c r="W518" s="84"/>
      <c r="X518" s="82">
        <f>IF(U518=0,,W518/U518)*100</f>
        <v>0</v>
      </c>
      <c r="Y518" s="83">
        <f>IF(V518=0,,W518/V518)*100</f>
        <v>0</v>
      </c>
      <c r="Z518" s="1"/>
    </row>
    <row r="519" spans="1:26" ht="23.25">
      <c r="A519" s="1"/>
      <c r="B519" s="44"/>
      <c r="C519" s="44"/>
      <c r="D519" s="41"/>
      <c r="E519" s="41"/>
      <c r="F519" s="51"/>
      <c r="G519" s="102"/>
      <c r="H519" s="41"/>
      <c r="I519" s="45"/>
      <c r="J519" s="49"/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/>
      <c r="V519" s="83"/>
      <c r="W519" s="84"/>
      <c r="X519" s="82"/>
      <c r="Y519" s="83"/>
      <c r="Z519" s="1"/>
    </row>
    <row r="520" spans="1:26" ht="23.25">
      <c r="A520" s="1"/>
      <c r="B520" s="44"/>
      <c r="C520" s="44"/>
      <c r="D520" s="41"/>
      <c r="E520" s="41"/>
      <c r="F520" s="51"/>
      <c r="G520" s="102"/>
      <c r="H520" s="41" t="s">
        <v>195</v>
      </c>
      <c r="I520" s="45"/>
      <c r="J520" s="49" t="s">
        <v>196</v>
      </c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>
        <f>U521+U522</f>
        <v>20959.4</v>
      </c>
      <c r="V520" s="83">
        <f>V521+V522</f>
        <v>19998.3</v>
      </c>
      <c r="W520" s="84">
        <f>W521+W522</f>
        <v>19337</v>
      </c>
      <c r="X520" s="82">
        <f>IF(U520=0,,W520/U520)*100</f>
        <v>92.25932040039314</v>
      </c>
      <c r="Y520" s="83">
        <f>IF(V520=0,,W520/V520)*100</f>
        <v>96.69321892360851</v>
      </c>
      <c r="Z520" s="1"/>
    </row>
    <row r="521" spans="1:26" ht="23.25">
      <c r="A521" s="1"/>
      <c r="B521" s="44"/>
      <c r="C521" s="44"/>
      <c r="D521" s="41"/>
      <c r="E521" s="41"/>
      <c r="F521" s="51"/>
      <c r="G521" s="102"/>
      <c r="H521" s="41"/>
      <c r="I521" s="45"/>
      <c r="J521" s="49" t="s">
        <v>44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>
        <v>20959.4</v>
      </c>
      <c r="V521" s="83">
        <v>19998.3</v>
      </c>
      <c r="W521" s="84">
        <v>19337</v>
      </c>
      <c r="X521" s="82">
        <f>IF(U521=0,,W521/U521)*100</f>
        <v>92.25932040039314</v>
      </c>
      <c r="Y521" s="83">
        <f>IF(V521=0,,W521/V521)*100</f>
        <v>96.69321892360851</v>
      </c>
      <c r="Z521" s="1"/>
    </row>
    <row r="522" spans="1:26" ht="23.25">
      <c r="A522" s="1"/>
      <c r="B522" s="44"/>
      <c r="C522" s="44"/>
      <c r="D522" s="41"/>
      <c r="E522" s="41"/>
      <c r="F522" s="51"/>
      <c r="G522" s="102"/>
      <c r="H522" s="41"/>
      <c r="I522" s="45"/>
      <c r="J522" s="49" t="s">
        <v>45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/>
      <c r="V522" s="83"/>
      <c r="W522" s="84"/>
      <c r="X522" s="82">
        <f>IF(U522=0,,W522/U522)*100</f>
        <v>0</v>
      </c>
      <c r="Y522" s="83">
        <f>IF(V522=0,,W522/V522)*100</f>
        <v>0</v>
      </c>
      <c r="Z522" s="1"/>
    </row>
    <row r="523" spans="1:26" ht="23.25">
      <c r="A523" s="1"/>
      <c r="B523" s="44"/>
      <c r="C523" s="44"/>
      <c r="D523" s="41"/>
      <c r="E523" s="41"/>
      <c r="F523" s="51"/>
      <c r="G523" s="102"/>
      <c r="H523" s="41"/>
      <c r="I523" s="45"/>
      <c r="J523" s="49"/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/>
      <c r="V523" s="83"/>
      <c r="W523" s="84"/>
      <c r="X523" s="82"/>
      <c r="Y523" s="83"/>
      <c r="Z523" s="1"/>
    </row>
    <row r="524" spans="1:26" ht="23.25">
      <c r="A524" s="1"/>
      <c r="B524" s="44"/>
      <c r="C524" s="44"/>
      <c r="D524" s="41"/>
      <c r="E524" s="41"/>
      <c r="F524" s="51"/>
      <c r="G524" s="102"/>
      <c r="H524" s="41" t="s">
        <v>197</v>
      </c>
      <c r="I524" s="45"/>
      <c r="J524" s="49" t="s">
        <v>198</v>
      </c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/>
      <c r="V524" s="83"/>
      <c r="W524" s="84"/>
      <c r="X524" s="82"/>
      <c r="Y524" s="83"/>
      <c r="Z524" s="1"/>
    </row>
    <row r="525" spans="1:26" ht="23.25">
      <c r="A525" s="1"/>
      <c r="B525" s="44"/>
      <c r="C525" s="44"/>
      <c r="D525" s="41"/>
      <c r="E525" s="41"/>
      <c r="F525" s="51"/>
      <c r="G525" s="102"/>
      <c r="H525" s="41"/>
      <c r="I525" s="45"/>
      <c r="J525" s="49" t="s">
        <v>199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>
        <f>U526+U527</f>
        <v>6518.2</v>
      </c>
      <c r="V525" s="83">
        <f>V526+V527</f>
        <v>5814.2</v>
      </c>
      <c r="W525" s="84">
        <f>W526+W527</f>
        <v>5464.6</v>
      </c>
      <c r="X525" s="82">
        <f>IF(U525=0,,W525/U525)*100</f>
        <v>83.83602835138537</v>
      </c>
      <c r="Y525" s="83">
        <f>IF(V525=0,,W525/V525)*100</f>
        <v>93.98713494547832</v>
      </c>
      <c r="Z525" s="1"/>
    </row>
    <row r="526" spans="1:26" ht="23.25">
      <c r="A526" s="1"/>
      <c r="B526" s="44"/>
      <c r="C526" s="44"/>
      <c r="D526" s="41"/>
      <c r="E526" s="41"/>
      <c r="F526" s="51"/>
      <c r="G526" s="102"/>
      <c r="H526" s="41"/>
      <c r="I526" s="45"/>
      <c r="J526" s="49" t="s">
        <v>44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>
        <v>6518.2</v>
      </c>
      <c r="V526" s="83">
        <v>5814.2</v>
      </c>
      <c r="W526" s="84">
        <v>5464.6</v>
      </c>
      <c r="X526" s="82">
        <f>IF(U526=0,,W526/U526)*100</f>
        <v>83.83602835138537</v>
      </c>
      <c r="Y526" s="83">
        <f>IF(V526=0,,W526/V526)*100</f>
        <v>93.98713494547832</v>
      </c>
      <c r="Z526" s="1"/>
    </row>
    <row r="527" spans="1:26" ht="23.25">
      <c r="A527" s="1"/>
      <c r="B527" s="44"/>
      <c r="C527" s="44"/>
      <c r="D527" s="41"/>
      <c r="E527" s="41"/>
      <c r="F527" s="51"/>
      <c r="G527" s="102"/>
      <c r="H527" s="41"/>
      <c r="I527" s="45"/>
      <c r="J527" s="49" t="s">
        <v>45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/>
      <c r="V527" s="83"/>
      <c r="W527" s="84"/>
      <c r="X527" s="82">
        <f>IF(U527=0,,W527/U527)*100</f>
        <v>0</v>
      </c>
      <c r="Y527" s="83">
        <f>IF(V527=0,,W527/V527)*100</f>
        <v>0</v>
      </c>
      <c r="Z527" s="1"/>
    </row>
    <row r="528" spans="1:26" ht="23.25">
      <c r="A528" s="1"/>
      <c r="B528" s="44"/>
      <c r="C528" s="44"/>
      <c r="D528" s="41"/>
      <c r="E528" s="41"/>
      <c r="F528" s="51"/>
      <c r="G528" s="102"/>
      <c r="H528" s="41"/>
      <c r="I528" s="45"/>
      <c r="J528" s="49"/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/>
      <c r="V528" s="83"/>
      <c r="W528" s="84"/>
      <c r="X528" s="82"/>
      <c r="Y528" s="83"/>
      <c r="Z528" s="1"/>
    </row>
    <row r="529" spans="1:26" ht="23.25">
      <c r="A529" s="1"/>
      <c r="B529" s="44"/>
      <c r="C529" s="44"/>
      <c r="D529" s="41"/>
      <c r="E529" s="41"/>
      <c r="F529" s="51"/>
      <c r="G529" s="102"/>
      <c r="H529" s="41" t="s">
        <v>200</v>
      </c>
      <c r="I529" s="45"/>
      <c r="J529" s="49" t="s">
        <v>201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/>
      <c r="V529" s="83"/>
      <c r="W529" s="84"/>
      <c r="X529" s="82"/>
      <c r="Y529" s="83"/>
      <c r="Z529" s="1"/>
    </row>
    <row r="530" spans="1:26" ht="23.25">
      <c r="A530" s="1"/>
      <c r="B530" s="44"/>
      <c r="C530" s="44"/>
      <c r="D530" s="41"/>
      <c r="E530" s="41"/>
      <c r="F530" s="51"/>
      <c r="G530" s="102"/>
      <c r="H530" s="41"/>
      <c r="I530" s="45"/>
      <c r="J530" s="49" t="s">
        <v>202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>
        <f>U531+U532</f>
        <v>5984</v>
      </c>
      <c r="V530" s="83">
        <f>V531+V532</f>
        <v>4912.6</v>
      </c>
      <c r="W530" s="84">
        <f>W531+W532</f>
        <v>4465.6</v>
      </c>
      <c r="X530" s="82">
        <f>IF(U530=0,,W530/U530)*100</f>
        <v>74.62566844919787</v>
      </c>
      <c r="Y530" s="83">
        <f>IF(V530=0,,W530/V530)*100</f>
        <v>90.90094858119937</v>
      </c>
      <c r="Z530" s="1"/>
    </row>
    <row r="531" spans="1:26" ht="23.25">
      <c r="A531" s="1"/>
      <c r="B531" s="44"/>
      <c r="C531" s="44"/>
      <c r="D531" s="41"/>
      <c r="E531" s="41"/>
      <c r="F531" s="51"/>
      <c r="G531" s="102"/>
      <c r="H531" s="41"/>
      <c r="I531" s="45"/>
      <c r="J531" s="49" t="s">
        <v>44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>
        <v>5984</v>
      </c>
      <c r="V531" s="83">
        <v>4912.6</v>
      </c>
      <c r="W531" s="84">
        <v>4465.6</v>
      </c>
      <c r="X531" s="82">
        <f>IF(U531=0,,W531/U531)*100</f>
        <v>74.62566844919787</v>
      </c>
      <c r="Y531" s="83">
        <f>IF(V531=0,,W531/V531)*100</f>
        <v>90.90094858119937</v>
      </c>
      <c r="Z531" s="1"/>
    </row>
    <row r="532" spans="1:26" ht="23.25">
      <c r="A532" s="1"/>
      <c r="B532" s="44"/>
      <c r="C532" s="44"/>
      <c r="D532" s="41"/>
      <c r="E532" s="41"/>
      <c r="F532" s="51"/>
      <c r="G532" s="102"/>
      <c r="H532" s="41"/>
      <c r="I532" s="45"/>
      <c r="J532" s="49" t="s">
        <v>45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/>
      <c r="W532" s="84"/>
      <c r="X532" s="82">
        <f>IF(U532=0,,W532/U532)*100</f>
        <v>0</v>
      </c>
      <c r="Y532" s="83">
        <f>IF(V532=0,,W532/V532)*100</f>
        <v>0</v>
      </c>
      <c r="Z532" s="1"/>
    </row>
    <row r="533" spans="1:26" ht="23.25">
      <c r="A533" s="1"/>
      <c r="B533" s="44"/>
      <c r="C533" s="44"/>
      <c r="D533" s="41"/>
      <c r="E533" s="41"/>
      <c r="F533" s="51"/>
      <c r="G533" s="102"/>
      <c r="H533" s="41"/>
      <c r="I533" s="45"/>
      <c r="J533" s="49"/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/>
      <c r="V533" s="83"/>
      <c r="W533" s="84"/>
      <c r="X533" s="82"/>
      <c r="Y533" s="83"/>
      <c r="Z533" s="1"/>
    </row>
    <row r="534" spans="1:26" ht="23.25">
      <c r="A534" s="1"/>
      <c r="B534" s="44"/>
      <c r="C534" s="44"/>
      <c r="D534" s="41"/>
      <c r="E534" s="41"/>
      <c r="F534" s="51"/>
      <c r="G534" s="102"/>
      <c r="H534" s="41" t="s">
        <v>203</v>
      </c>
      <c r="I534" s="45"/>
      <c r="J534" s="49" t="s">
        <v>204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/>
      <c r="V534" s="83"/>
      <c r="W534" s="84"/>
      <c r="X534" s="82"/>
      <c r="Y534" s="83"/>
      <c r="Z534" s="1"/>
    </row>
    <row r="535" spans="1:26" ht="23.25">
      <c r="A535" s="1"/>
      <c r="B535" s="44"/>
      <c r="C535" s="44"/>
      <c r="D535" s="41"/>
      <c r="E535" s="41"/>
      <c r="F535" s="51"/>
      <c r="G535" s="102"/>
      <c r="H535" s="41"/>
      <c r="I535" s="45"/>
      <c r="J535" s="49" t="s">
        <v>205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>
        <f>U536+U537</f>
        <v>16562.9</v>
      </c>
      <c r="V535" s="83">
        <f>V536+V537</f>
        <v>13102.8</v>
      </c>
      <c r="W535" s="84">
        <f>W536+W537</f>
        <v>12393</v>
      </c>
      <c r="X535" s="82">
        <f>IF(U535=0,,W535/U535)*100</f>
        <v>74.82385331071248</v>
      </c>
      <c r="Y535" s="83">
        <f>IF(V535=0,,W535/V535)*100</f>
        <v>94.582837256159</v>
      </c>
      <c r="Z535" s="1"/>
    </row>
    <row r="536" spans="1:26" ht="23.25">
      <c r="A536" s="1"/>
      <c r="B536" s="44"/>
      <c r="C536" s="44"/>
      <c r="D536" s="41"/>
      <c r="E536" s="41"/>
      <c r="F536" s="51"/>
      <c r="G536" s="102"/>
      <c r="H536" s="41"/>
      <c r="I536" s="45"/>
      <c r="J536" s="49" t="s">
        <v>44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>
        <v>16562.9</v>
      </c>
      <c r="V536" s="83">
        <v>13102.8</v>
      </c>
      <c r="W536" s="84">
        <v>12393</v>
      </c>
      <c r="X536" s="82">
        <f>IF(U536=0,,W536/U536)*100</f>
        <v>74.82385331071248</v>
      </c>
      <c r="Y536" s="83">
        <f>IF(V536=0,,W536/V536)*100</f>
        <v>94.582837256159</v>
      </c>
      <c r="Z536" s="1"/>
    </row>
    <row r="537" spans="1:26" ht="23.25">
      <c r="A537" s="1"/>
      <c r="B537" s="44"/>
      <c r="C537" s="44"/>
      <c r="D537" s="41"/>
      <c r="E537" s="41"/>
      <c r="F537" s="51"/>
      <c r="G537" s="102"/>
      <c r="H537" s="41"/>
      <c r="I537" s="45"/>
      <c r="J537" s="49" t="s">
        <v>45</v>
      </c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/>
      <c r="V537" s="83"/>
      <c r="W537" s="84"/>
      <c r="X537" s="82">
        <f>IF(U537=0,,W537/U537)*100</f>
        <v>0</v>
      </c>
      <c r="Y537" s="83">
        <f>IF(V537=0,,W537/V537)*100</f>
        <v>0</v>
      </c>
      <c r="Z537" s="1"/>
    </row>
    <row r="538" spans="1:26" ht="23.25">
      <c r="A538" s="1"/>
      <c r="B538" s="44"/>
      <c r="C538" s="44"/>
      <c r="D538" s="41"/>
      <c r="E538" s="41"/>
      <c r="F538" s="51"/>
      <c r="G538" s="102"/>
      <c r="H538" s="41"/>
      <c r="I538" s="45"/>
      <c r="J538" s="49"/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/>
      <c r="V538" s="83"/>
      <c r="W538" s="84"/>
      <c r="X538" s="82"/>
      <c r="Y538" s="83"/>
      <c r="Z538" s="1"/>
    </row>
    <row r="539" spans="1:26" ht="23.25">
      <c r="A539" s="1"/>
      <c r="B539" s="44"/>
      <c r="C539" s="44"/>
      <c r="D539" s="41"/>
      <c r="E539" s="41"/>
      <c r="F539" s="51"/>
      <c r="G539" s="102"/>
      <c r="H539" s="41"/>
      <c r="I539" s="45"/>
      <c r="J539" s="49"/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/>
      <c r="V539" s="83"/>
      <c r="W539" s="84"/>
      <c r="X539" s="82"/>
      <c r="Y539" s="83"/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394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30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28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33</v>
      </c>
      <c r="O544" s="63"/>
      <c r="P544" s="63"/>
      <c r="Q544" s="63"/>
      <c r="R544" s="64"/>
      <c r="S544" s="8" t="s">
        <v>21</v>
      </c>
      <c r="T544" s="8"/>
      <c r="U544" s="14" t="s">
        <v>2</v>
      </c>
      <c r="V544" s="15"/>
      <c r="W544" s="15"/>
      <c r="X544" s="15"/>
      <c r="Y544" s="16"/>
      <c r="Z544" s="1"/>
    </row>
    <row r="545" spans="1:26" ht="23.25">
      <c r="A545" s="1"/>
      <c r="B545" s="20" t="s">
        <v>29</v>
      </c>
      <c r="C545" s="21"/>
      <c r="D545" s="21"/>
      <c r="E545" s="21"/>
      <c r="F545" s="21"/>
      <c r="G545" s="21"/>
      <c r="H545" s="62"/>
      <c r="I545" s="1"/>
      <c r="J545" s="2" t="s">
        <v>4</v>
      </c>
      <c r="K545" s="18"/>
      <c r="L545" s="23" t="s">
        <v>22</v>
      </c>
      <c r="M545" s="23" t="s">
        <v>31</v>
      </c>
      <c r="N545" s="65"/>
      <c r="O545" s="17"/>
      <c r="P545" s="66"/>
      <c r="Q545" s="23" t="s">
        <v>3</v>
      </c>
      <c r="R545" s="16"/>
      <c r="S545" s="15" t="s">
        <v>23</v>
      </c>
      <c r="T545" s="15"/>
      <c r="U545" s="20" t="s">
        <v>20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24</v>
      </c>
      <c r="M546" s="31" t="s">
        <v>24</v>
      </c>
      <c r="N546" s="29" t="s">
        <v>6</v>
      </c>
      <c r="O546" s="68" t="s">
        <v>7</v>
      </c>
      <c r="P546" s="29" t="s">
        <v>8</v>
      </c>
      <c r="Q546" s="20" t="s">
        <v>41</v>
      </c>
      <c r="R546" s="22"/>
      <c r="S546" s="27" t="s">
        <v>25</v>
      </c>
      <c r="T546" s="15"/>
      <c r="U546" s="24"/>
      <c r="V546" s="25"/>
      <c r="W546" s="1"/>
      <c r="X546" s="14" t="s">
        <v>3</v>
      </c>
      <c r="Y546" s="16"/>
      <c r="Z546" s="1"/>
    </row>
    <row r="547" spans="1:26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8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26</v>
      </c>
      <c r="M547" s="29" t="s">
        <v>32</v>
      </c>
      <c r="N547" s="29"/>
      <c r="O547" s="29"/>
      <c r="P547" s="29"/>
      <c r="Q547" s="26" t="s">
        <v>34</v>
      </c>
      <c r="R547" s="30" t="s">
        <v>34</v>
      </c>
      <c r="S547" s="112" t="s">
        <v>37</v>
      </c>
      <c r="T547" s="114" t="s">
        <v>38</v>
      </c>
      <c r="U547" s="31" t="s">
        <v>6</v>
      </c>
      <c r="V547" s="29" t="s">
        <v>9</v>
      </c>
      <c r="W547" s="26" t="s">
        <v>10</v>
      </c>
      <c r="X547" s="14" t="s">
        <v>11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35</v>
      </c>
      <c r="R548" s="38" t="s">
        <v>36</v>
      </c>
      <c r="S548" s="113"/>
      <c r="T548" s="115"/>
      <c r="U548" s="32"/>
      <c r="V548" s="33"/>
      <c r="W548" s="34"/>
      <c r="X548" s="39" t="s">
        <v>39</v>
      </c>
      <c r="Y548" s="40" t="s">
        <v>40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4" t="s">
        <v>43</v>
      </c>
      <c r="C550" s="44"/>
      <c r="D550" s="41" t="s">
        <v>43</v>
      </c>
      <c r="E550" s="41"/>
      <c r="F550" s="51" t="s">
        <v>90</v>
      </c>
      <c r="G550" s="102"/>
      <c r="H550" s="41" t="s">
        <v>206</v>
      </c>
      <c r="I550" s="45"/>
      <c r="J550" s="49" t="s">
        <v>207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/>
      <c r="V550" s="83"/>
      <c r="W550" s="84"/>
      <c r="X550" s="82"/>
      <c r="Y550" s="83"/>
      <c r="Z550" s="1"/>
    </row>
    <row r="551" spans="1:26" ht="23.25">
      <c r="A551" s="1"/>
      <c r="B551" s="41"/>
      <c r="C551" s="41"/>
      <c r="D551" s="41"/>
      <c r="E551" s="41"/>
      <c r="F551" s="51"/>
      <c r="G551" s="102"/>
      <c r="H551" s="41"/>
      <c r="I551" s="45"/>
      <c r="J551" s="49" t="s">
        <v>208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>
        <f>U552+U553</f>
        <v>28604.4</v>
      </c>
      <c r="V551" s="83">
        <f>V552+V553</f>
        <v>27588.5</v>
      </c>
      <c r="W551" s="84">
        <f>W552+W553</f>
        <v>26966.3</v>
      </c>
      <c r="X551" s="82">
        <f>IF(U551=0,,W551/U551)*100</f>
        <v>94.27325865950692</v>
      </c>
      <c r="Y551" s="83">
        <f>IF(V551=0,,W551/V551)*100</f>
        <v>97.74471247077587</v>
      </c>
      <c r="Z551" s="1"/>
    </row>
    <row r="552" spans="1:26" ht="23.25">
      <c r="A552" s="1"/>
      <c r="B552" s="44"/>
      <c r="C552" s="44"/>
      <c r="D552" s="41"/>
      <c r="E552" s="41"/>
      <c r="F552" s="51"/>
      <c r="G552" s="102"/>
      <c r="H552" s="41"/>
      <c r="I552" s="45"/>
      <c r="J552" s="49" t="s">
        <v>44</v>
      </c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>
        <v>28604.4</v>
      </c>
      <c r="V552" s="83">
        <v>27588.5</v>
      </c>
      <c r="W552" s="84">
        <v>26966.3</v>
      </c>
      <c r="X552" s="82">
        <f>IF(U552=0,,W552/U552)*100</f>
        <v>94.27325865950692</v>
      </c>
      <c r="Y552" s="83">
        <f>IF(V552=0,,W552/V552)*100</f>
        <v>97.74471247077587</v>
      </c>
      <c r="Z552" s="1"/>
    </row>
    <row r="553" spans="1:26" ht="23.25">
      <c r="A553" s="1"/>
      <c r="B553" s="44"/>
      <c r="C553" s="44"/>
      <c r="D553" s="41"/>
      <c r="E553" s="41"/>
      <c r="F553" s="51"/>
      <c r="G553" s="102"/>
      <c r="H553" s="41"/>
      <c r="I553" s="45"/>
      <c r="J553" s="49" t="s">
        <v>45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/>
      <c r="V553" s="83"/>
      <c r="W553" s="84"/>
      <c r="X553" s="82">
        <f>IF(U553=0,,W553/U553)*100</f>
        <v>0</v>
      </c>
      <c r="Y553" s="83">
        <f>IF(V553=0,,W553/V553)*100</f>
        <v>0</v>
      </c>
      <c r="Z553" s="1"/>
    </row>
    <row r="554" spans="1:26" ht="23.25">
      <c r="A554" s="1"/>
      <c r="B554" s="44"/>
      <c r="C554" s="44"/>
      <c r="D554" s="41"/>
      <c r="E554" s="41"/>
      <c r="F554" s="51"/>
      <c r="G554" s="102"/>
      <c r="H554" s="41"/>
      <c r="I554" s="45"/>
      <c r="J554" s="49" t="s">
        <v>105</v>
      </c>
      <c r="K554" s="50"/>
      <c r="L554" s="43" t="s">
        <v>94</v>
      </c>
      <c r="M554" s="71"/>
      <c r="N554" s="72"/>
      <c r="O554" s="73"/>
      <c r="P554" s="71">
        <v>1565</v>
      </c>
      <c r="Q554" s="79"/>
      <c r="R554" s="80"/>
      <c r="S554" s="79"/>
      <c r="T554" s="81"/>
      <c r="U554" s="82"/>
      <c r="V554" s="83"/>
      <c r="W554" s="84"/>
      <c r="X554" s="82"/>
      <c r="Y554" s="83"/>
      <c r="Z554" s="1"/>
    </row>
    <row r="555" spans="1:26" ht="23.25">
      <c r="A555" s="1"/>
      <c r="B555" s="44"/>
      <c r="C555" s="44"/>
      <c r="D555" s="41"/>
      <c r="E555" s="41"/>
      <c r="F555" s="51"/>
      <c r="G555" s="102"/>
      <c r="H555" s="41"/>
      <c r="I555" s="45"/>
      <c r="J555" s="49" t="s">
        <v>119</v>
      </c>
      <c r="K555" s="50"/>
      <c r="L555" s="43" t="s">
        <v>101</v>
      </c>
      <c r="M555" s="71"/>
      <c r="N555" s="72"/>
      <c r="O555" s="73"/>
      <c r="P555" s="71">
        <v>600</v>
      </c>
      <c r="Q555" s="79"/>
      <c r="R555" s="80"/>
      <c r="S555" s="79"/>
      <c r="T555" s="81"/>
      <c r="U555" s="82"/>
      <c r="V555" s="83"/>
      <c r="W555" s="84"/>
      <c r="X555" s="82"/>
      <c r="Y555" s="83"/>
      <c r="Z555" s="1"/>
    </row>
    <row r="556" spans="1:26" ht="23.25">
      <c r="A556" s="1"/>
      <c r="B556" s="44"/>
      <c r="C556" s="44"/>
      <c r="D556" s="41"/>
      <c r="E556" s="41"/>
      <c r="F556" s="51"/>
      <c r="G556" s="102"/>
      <c r="H556" s="41"/>
      <c r="I556" s="45"/>
      <c r="J556" s="49"/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/>
      <c r="V556" s="83"/>
      <c r="W556" s="84"/>
      <c r="X556" s="82"/>
      <c r="Y556" s="83"/>
      <c r="Z556" s="1"/>
    </row>
    <row r="557" spans="1:26" ht="23.25">
      <c r="A557" s="1"/>
      <c r="B557" s="44"/>
      <c r="C557" s="44"/>
      <c r="D557" s="41"/>
      <c r="E557" s="41"/>
      <c r="F557" s="51"/>
      <c r="G557" s="102"/>
      <c r="H557" s="41" t="s">
        <v>209</v>
      </c>
      <c r="I557" s="45"/>
      <c r="J557" s="49" t="s">
        <v>204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/>
      <c r="V557" s="83"/>
      <c r="W557" s="84"/>
      <c r="X557" s="82"/>
      <c r="Y557" s="83"/>
      <c r="Z557" s="1"/>
    </row>
    <row r="558" spans="1:26" ht="23.25">
      <c r="A558" s="1"/>
      <c r="B558" s="44"/>
      <c r="C558" s="44"/>
      <c r="D558" s="41"/>
      <c r="E558" s="41"/>
      <c r="F558" s="51"/>
      <c r="G558" s="102"/>
      <c r="H558" s="41"/>
      <c r="I558" s="45"/>
      <c r="J558" s="49" t="s">
        <v>210</v>
      </c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>
        <f>U559+U560</f>
        <v>16652.3</v>
      </c>
      <c r="V558" s="83">
        <f>V559+V560</f>
        <v>14361.7</v>
      </c>
      <c r="W558" s="84">
        <f>W559+W560</f>
        <v>13641.2</v>
      </c>
      <c r="X558" s="82">
        <f>IF(U558=0,,W558/U558)*100</f>
        <v>81.91781315493957</v>
      </c>
      <c r="Y558" s="83">
        <f>IF(V558=0,,W558/V558)*100</f>
        <v>94.98318444195326</v>
      </c>
      <c r="Z558" s="1"/>
    </row>
    <row r="559" spans="1:26" ht="23.25">
      <c r="A559" s="1"/>
      <c r="B559" s="44"/>
      <c r="C559" s="44"/>
      <c r="D559" s="41"/>
      <c r="E559" s="41"/>
      <c r="F559" s="51"/>
      <c r="G559" s="102"/>
      <c r="H559" s="41"/>
      <c r="I559" s="45"/>
      <c r="J559" s="49" t="s">
        <v>44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>
        <v>16652.3</v>
      </c>
      <c r="V559" s="83">
        <v>14361.7</v>
      </c>
      <c r="W559" s="84">
        <v>13641.2</v>
      </c>
      <c r="X559" s="82">
        <f>IF(U559=0,,W559/U559)*100</f>
        <v>81.91781315493957</v>
      </c>
      <c r="Y559" s="83">
        <f>IF(V559=0,,W559/V559)*100</f>
        <v>94.98318444195326</v>
      </c>
      <c r="Z559" s="1"/>
    </row>
    <row r="560" spans="1:26" ht="23.25">
      <c r="A560" s="1"/>
      <c r="B560" s="44"/>
      <c r="C560" s="44"/>
      <c r="D560" s="41"/>
      <c r="E560" s="41"/>
      <c r="F560" s="51"/>
      <c r="G560" s="102"/>
      <c r="H560" s="41"/>
      <c r="I560" s="45"/>
      <c r="J560" s="49" t="s">
        <v>45</v>
      </c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/>
      <c r="V560" s="83"/>
      <c r="W560" s="84"/>
      <c r="X560" s="82">
        <f>IF(U560=0,,W560/U560)*100</f>
        <v>0</v>
      </c>
      <c r="Y560" s="83">
        <f>IF(V560=0,,W560/V560)*100</f>
        <v>0</v>
      </c>
      <c r="Z560" s="1"/>
    </row>
    <row r="561" spans="1:26" ht="23.25">
      <c r="A561" s="1"/>
      <c r="B561" s="44"/>
      <c r="C561" s="44"/>
      <c r="D561" s="41"/>
      <c r="E561" s="41"/>
      <c r="F561" s="51"/>
      <c r="G561" s="102"/>
      <c r="H561" s="41"/>
      <c r="I561" s="45"/>
      <c r="J561" s="49"/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/>
      <c r="V561" s="83"/>
      <c r="W561" s="84"/>
      <c r="X561" s="82"/>
      <c r="Y561" s="83"/>
      <c r="Z561" s="1"/>
    </row>
    <row r="562" spans="1:26" ht="23.25">
      <c r="A562" s="1"/>
      <c r="B562" s="44"/>
      <c r="C562" s="44"/>
      <c r="D562" s="41"/>
      <c r="E562" s="41"/>
      <c r="F562" s="51"/>
      <c r="G562" s="102"/>
      <c r="H562" s="41" t="s">
        <v>211</v>
      </c>
      <c r="I562" s="45"/>
      <c r="J562" s="49" t="s">
        <v>207</v>
      </c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/>
      <c r="V562" s="83"/>
      <c r="W562" s="84"/>
      <c r="X562" s="82"/>
      <c r="Y562" s="83"/>
      <c r="Z562" s="1"/>
    </row>
    <row r="563" spans="1:26" ht="23.25">
      <c r="A563" s="1"/>
      <c r="B563" s="44"/>
      <c r="C563" s="44"/>
      <c r="D563" s="41"/>
      <c r="E563" s="41"/>
      <c r="F563" s="51"/>
      <c r="G563" s="102"/>
      <c r="H563" s="41"/>
      <c r="I563" s="45"/>
      <c r="J563" s="49" t="s">
        <v>212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>
        <f>U564+U565</f>
        <v>17443.9</v>
      </c>
      <c r="V563" s="83">
        <f>V564+V565</f>
        <v>16189.4</v>
      </c>
      <c r="W563" s="84">
        <f>W564+W565</f>
        <v>15974</v>
      </c>
      <c r="X563" s="82">
        <f>IF(U563=0,,W563/U563)*100</f>
        <v>91.57355866520675</v>
      </c>
      <c r="Y563" s="83">
        <f>IF(V563=0,,W563/V563)*100</f>
        <v>98.66949979616292</v>
      </c>
      <c r="Z563" s="1"/>
    </row>
    <row r="564" spans="1:26" ht="23.25">
      <c r="A564" s="1"/>
      <c r="B564" s="44"/>
      <c r="C564" s="44"/>
      <c r="D564" s="41"/>
      <c r="E564" s="41"/>
      <c r="F564" s="51"/>
      <c r="G564" s="102"/>
      <c r="H564" s="41"/>
      <c r="I564" s="45"/>
      <c r="J564" s="49" t="s">
        <v>44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>
        <v>17443.9</v>
      </c>
      <c r="V564" s="83">
        <v>16189.4</v>
      </c>
      <c r="W564" s="84">
        <v>15974</v>
      </c>
      <c r="X564" s="82">
        <f>IF(U564=0,,W564/U564)*100</f>
        <v>91.57355866520675</v>
      </c>
      <c r="Y564" s="83">
        <f>IF(V564=0,,W564/V564)*100</f>
        <v>98.66949979616292</v>
      </c>
      <c r="Z564" s="1"/>
    </row>
    <row r="565" spans="1:26" ht="23.25">
      <c r="A565" s="1"/>
      <c r="B565" s="44"/>
      <c r="C565" s="44"/>
      <c r="D565" s="41"/>
      <c r="E565" s="41"/>
      <c r="F565" s="51"/>
      <c r="G565" s="102"/>
      <c r="H565" s="41"/>
      <c r="I565" s="45"/>
      <c r="J565" s="49" t="s">
        <v>45</v>
      </c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/>
      <c r="V565" s="83"/>
      <c r="W565" s="84"/>
      <c r="X565" s="82">
        <f>IF(U565=0,,W565/U565)*100</f>
        <v>0</v>
      </c>
      <c r="Y565" s="83">
        <f>IF(V565=0,,W565/V565)*100</f>
        <v>0</v>
      </c>
      <c r="Z565" s="1"/>
    </row>
    <row r="566" spans="1:26" ht="23.25">
      <c r="A566" s="1"/>
      <c r="B566" s="44"/>
      <c r="C566" s="44"/>
      <c r="D566" s="41"/>
      <c r="E566" s="41"/>
      <c r="F566" s="51"/>
      <c r="G566" s="102"/>
      <c r="H566" s="41"/>
      <c r="I566" s="45"/>
      <c r="J566" s="49" t="s">
        <v>105</v>
      </c>
      <c r="K566" s="50"/>
      <c r="L566" s="43" t="s">
        <v>94</v>
      </c>
      <c r="M566" s="71"/>
      <c r="N566" s="72"/>
      <c r="O566" s="73"/>
      <c r="P566" s="71">
        <v>174</v>
      </c>
      <c r="Q566" s="79"/>
      <c r="R566" s="80"/>
      <c r="S566" s="79"/>
      <c r="T566" s="81"/>
      <c r="U566" s="82"/>
      <c r="V566" s="83"/>
      <c r="W566" s="84"/>
      <c r="X566" s="82"/>
      <c r="Y566" s="83"/>
      <c r="Z566" s="1"/>
    </row>
    <row r="567" spans="1:26" ht="23.25">
      <c r="A567" s="1"/>
      <c r="B567" s="44"/>
      <c r="C567" s="44"/>
      <c r="D567" s="41"/>
      <c r="E567" s="41"/>
      <c r="F567" s="51"/>
      <c r="G567" s="102"/>
      <c r="H567" s="41"/>
      <c r="I567" s="45"/>
      <c r="J567" s="49" t="s">
        <v>119</v>
      </c>
      <c r="K567" s="50"/>
      <c r="L567" s="43" t="s">
        <v>101</v>
      </c>
      <c r="M567" s="71"/>
      <c r="N567" s="72"/>
      <c r="O567" s="73"/>
      <c r="P567" s="71">
        <v>24</v>
      </c>
      <c r="Q567" s="79"/>
      <c r="R567" s="80"/>
      <c r="S567" s="79"/>
      <c r="T567" s="81"/>
      <c r="U567" s="82"/>
      <c r="V567" s="83"/>
      <c r="W567" s="84"/>
      <c r="X567" s="82"/>
      <c r="Y567" s="83"/>
      <c r="Z567" s="1"/>
    </row>
    <row r="568" spans="1:26" ht="23.25">
      <c r="A568" s="1"/>
      <c r="B568" s="44"/>
      <c r="C568" s="44"/>
      <c r="D568" s="41"/>
      <c r="E568" s="41"/>
      <c r="F568" s="51"/>
      <c r="G568" s="102"/>
      <c r="H568" s="41"/>
      <c r="I568" s="45"/>
      <c r="J568" s="49"/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/>
      <c r="V568" s="83"/>
      <c r="W568" s="84"/>
      <c r="X568" s="82"/>
      <c r="Y568" s="83"/>
      <c r="Z568" s="1"/>
    </row>
    <row r="569" spans="1:26" ht="23.25">
      <c r="A569" s="1"/>
      <c r="B569" s="44"/>
      <c r="C569" s="44"/>
      <c r="D569" s="41"/>
      <c r="E569" s="41"/>
      <c r="F569" s="51"/>
      <c r="G569" s="102"/>
      <c r="H569" s="41" t="s">
        <v>213</v>
      </c>
      <c r="I569" s="45"/>
      <c r="J569" s="49" t="s">
        <v>204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/>
      <c r="V569" s="83"/>
      <c r="W569" s="84"/>
      <c r="X569" s="82"/>
      <c r="Y569" s="83"/>
      <c r="Z569" s="1"/>
    </row>
    <row r="570" spans="1:26" ht="23.25">
      <c r="A570" s="1"/>
      <c r="B570" s="44"/>
      <c r="C570" s="44"/>
      <c r="D570" s="41"/>
      <c r="E570" s="41"/>
      <c r="F570" s="51"/>
      <c r="G570" s="102"/>
      <c r="H570" s="41"/>
      <c r="I570" s="45"/>
      <c r="J570" s="49" t="s">
        <v>214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>
        <f>U571+U572</f>
        <v>16682.8</v>
      </c>
      <c r="V570" s="83">
        <f>V571+V572</f>
        <v>13571.1</v>
      </c>
      <c r="W570" s="84">
        <f>W571+W572</f>
        <v>12787.1</v>
      </c>
      <c r="X570" s="82">
        <f>IF(U570=0,,W570/U570)*100</f>
        <v>76.64840434459444</v>
      </c>
      <c r="Y570" s="83">
        <f>IF(V570=0,,W570/V570)*100</f>
        <v>94.22301803096286</v>
      </c>
      <c r="Z570" s="1"/>
    </row>
    <row r="571" spans="1:26" ht="23.25">
      <c r="A571" s="1"/>
      <c r="B571" s="44"/>
      <c r="C571" s="44"/>
      <c r="D571" s="41"/>
      <c r="E571" s="41"/>
      <c r="F571" s="51"/>
      <c r="G571" s="102"/>
      <c r="H571" s="41"/>
      <c r="I571" s="45"/>
      <c r="J571" s="49" t="s">
        <v>44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>
        <v>16682.8</v>
      </c>
      <c r="V571" s="83">
        <v>13571.1</v>
      </c>
      <c r="W571" s="84">
        <v>12787.1</v>
      </c>
      <c r="X571" s="82">
        <f>IF(U571=0,,W571/U571)*100</f>
        <v>76.64840434459444</v>
      </c>
      <c r="Y571" s="83">
        <f>IF(V571=0,,W571/V571)*100</f>
        <v>94.22301803096286</v>
      </c>
      <c r="Z571" s="1"/>
    </row>
    <row r="572" spans="1:26" ht="23.25">
      <c r="A572" s="1"/>
      <c r="B572" s="44"/>
      <c r="C572" s="44"/>
      <c r="D572" s="41"/>
      <c r="E572" s="41"/>
      <c r="F572" s="51"/>
      <c r="G572" s="102"/>
      <c r="H572" s="41"/>
      <c r="I572" s="45"/>
      <c r="J572" s="49" t="s">
        <v>45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/>
      <c r="V572" s="83"/>
      <c r="W572" s="84"/>
      <c r="X572" s="82">
        <f>IF(U572=0,,W572/U572)*100</f>
        <v>0</v>
      </c>
      <c r="Y572" s="83">
        <f>IF(V572=0,,W572/V572)*100</f>
        <v>0</v>
      </c>
      <c r="Z572" s="1"/>
    </row>
    <row r="573" spans="1:26" ht="23.25">
      <c r="A573" s="1"/>
      <c r="B573" s="44"/>
      <c r="C573" s="44"/>
      <c r="D573" s="41"/>
      <c r="E573" s="41"/>
      <c r="F573" s="51"/>
      <c r="G573" s="102"/>
      <c r="H573" s="41"/>
      <c r="I573" s="45"/>
      <c r="J573" s="49"/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/>
      <c r="V573" s="83"/>
      <c r="W573" s="84"/>
      <c r="X573" s="82"/>
      <c r="Y573" s="83"/>
      <c r="Z573" s="1"/>
    </row>
    <row r="574" spans="1:26" ht="23.25">
      <c r="A574" s="1"/>
      <c r="B574" s="44"/>
      <c r="C574" s="44"/>
      <c r="D574" s="41"/>
      <c r="E574" s="41"/>
      <c r="F574" s="51"/>
      <c r="G574" s="102"/>
      <c r="H574" s="41" t="s">
        <v>215</v>
      </c>
      <c r="I574" s="45"/>
      <c r="J574" s="49" t="s">
        <v>207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/>
      <c r="V574" s="83"/>
      <c r="W574" s="84"/>
      <c r="X574" s="82"/>
      <c r="Y574" s="83"/>
      <c r="Z574" s="1"/>
    </row>
    <row r="575" spans="1:26" ht="23.25">
      <c r="A575" s="1"/>
      <c r="B575" s="44"/>
      <c r="C575" s="44"/>
      <c r="D575" s="41"/>
      <c r="E575" s="41"/>
      <c r="F575" s="51"/>
      <c r="G575" s="102"/>
      <c r="H575" s="41"/>
      <c r="I575" s="45"/>
      <c r="J575" s="49" t="s">
        <v>216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>
        <f>U576+U577</f>
        <v>4756.1</v>
      </c>
      <c r="V575" s="83">
        <f>V576+V577</f>
        <v>4045.3</v>
      </c>
      <c r="W575" s="84">
        <f>W576+W577</f>
        <v>3754.6</v>
      </c>
      <c r="X575" s="82">
        <f>IF(U575=0,,W575/U575)*100</f>
        <v>78.94283131136855</v>
      </c>
      <c r="Y575" s="83">
        <f>IF(V575=0,,W575/V575)*100</f>
        <v>92.8138827775443</v>
      </c>
      <c r="Z575" s="1"/>
    </row>
    <row r="576" spans="1:26" ht="23.25">
      <c r="A576" s="1"/>
      <c r="B576" s="44"/>
      <c r="C576" s="44"/>
      <c r="D576" s="41"/>
      <c r="E576" s="41"/>
      <c r="F576" s="51"/>
      <c r="G576" s="102"/>
      <c r="H576" s="41"/>
      <c r="I576" s="45"/>
      <c r="J576" s="49" t="s">
        <v>44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>
        <v>4756.1</v>
      </c>
      <c r="V576" s="83">
        <v>4045.3</v>
      </c>
      <c r="W576" s="84">
        <v>3754.6</v>
      </c>
      <c r="X576" s="82">
        <f>IF(U576=0,,W576/U576)*100</f>
        <v>78.94283131136855</v>
      </c>
      <c r="Y576" s="83">
        <f>IF(V576=0,,W576/V576)*100</f>
        <v>92.8138827775443</v>
      </c>
      <c r="Z576" s="1"/>
    </row>
    <row r="577" spans="1:26" ht="23.25">
      <c r="A577" s="1"/>
      <c r="B577" s="44"/>
      <c r="C577" s="44"/>
      <c r="D577" s="41"/>
      <c r="E577" s="41"/>
      <c r="F577" s="51"/>
      <c r="G577" s="102"/>
      <c r="H577" s="41"/>
      <c r="I577" s="45"/>
      <c r="J577" s="49" t="s">
        <v>45</v>
      </c>
      <c r="K577" s="50"/>
      <c r="L577" s="43"/>
      <c r="M577" s="71"/>
      <c r="N577" s="72"/>
      <c r="O577" s="73"/>
      <c r="P577" s="71"/>
      <c r="Q577" s="79"/>
      <c r="R577" s="80"/>
      <c r="S577" s="79"/>
      <c r="T577" s="81"/>
      <c r="U577" s="82"/>
      <c r="V577" s="83"/>
      <c r="W577" s="84"/>
      <c r="X577" s="82">
        <f>IF(U577=0,,W577/U577)*100</f>
        <v>0</v>
      </c>
      <c r="Y577" s="83">
        <f>IF(V577=0,,W577/V577)*100</f>
        <v>0</v>
      </c>
      <c r="Z577" s="1"/>
    </row>
    <row r="578" spans="1:26" ht="23.25">
      <c r="A578" s="1"/>
      <c r="B578" s="44"/>
      <c r="C578" s="44"/>
      <c r="D578" s="41"/>
      <c r="E578" s="41"/>
      <c r="F578" s="51"/>
      <c r="G578" s="102"/>
      <c r="H578" s="41"/>
      <c r="I578" s="45"/>
      <c r="J578" s="49" t="s">
        <v>105</v>
      </c>
      <c r="K578" s="50"/>
      <c r="L578" s="43" t="s">
        <v>94</v>
      </c>
      <c r="M578" s="71"/>
      <c r="N578" s="72"/>
      <c r="O578" s="73"/>
      <c r="P578" s="71">
        <v>103</v>
      </c>
      <c r="Q578" s="79"/>
      <c r="R578" s="80"/>
      <c r="S578" s="79"/>
      <c r="T578" s="81"/>
      <c r="U578" s="82"/>
      <c r="V578" s="83"/>
      <c r="W578" s="84"/>
      <c r="X578" s="82"/>
      <c r="Y578" s="83"/>
      <c r="Z578" s="1"/>
    </row>
    <row r="579" spans="1:26" ht="23.25">
      <c r="A579" s="1"/>
      <c r="B579" s="44"/>
      <c r="C579" s="44"/>
      <c r="D579" s="41"/>
      <c r="E579" s="41"/>
      <c r="F579" s="51"/>
      <c r="G579" s="102"/>
      <c r="H579" s="41"/>
      <c r="I579" s="45"/>
      <c r="J579" s="49" t="s">
        <v>119</v>
      </c>
      <c r="K579" s="50"/>
      <c r="L579" s="43" t="s">
        <v>101</v>
      </c>
      <c r="M579" s="71"/>
      <c r="N579" s="72"/>
      <c r="O579" s="73"/>
      <c r="P579" s="71">
        <v>77</v>
      </c>
      <c r="Q579" s="79"/>
      <c r="R579" s="80"/>
      <c r="S579" s="79"/>
      <c r="T579" s="81"/>
      <c r="U579" s="82"/>
      <c r="V579" s="83"/>
      <c r="W579" s="84"/>
      <c r="X579" s="82"/>
      <c r="Y579" s="83"/>
      <c r="Z579" s="1"/>
    </row>
    <row r="580" spans="1:26" ht="23.25">
      <c r="A580" s="1"/>
      <c r="B580" s="44"/>
      <c r="C580" s="44"/>
      <c r="D580" s="41"/>
      <c r="E580" s="41"/>
      <c r="F580" s="51"/>
      <c r="G580" s="102"/>
      <c r="H580" s="41"/>
      <c r="I580" s="45"/>
      <c r="J580" s="49"/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/>
      <c r="V580" s="83"/>
      <c r="W580" s="84"/>
      <c r="X580" s="82"/>
      <c r="Y580" s="83"/>
      <c r="Z580" s="1"/>
    </row>
    <row r="581" spans="1:26" ht="23.25">
      <c r="A581" s="1"/>
      <c r="B581" s="44"/>
      <c r="C581" s="44"/>
      <c r="D581" s="41"/>
      <c r="E581" s="41"/>
      <c r="F581" s="51"/>
      <c r="G581" s="102"/>
      <c r="H581" s="41" t="s">
        <v>69</v>
      </c>
      <c r="I581" s="45"/>
      <c r="J581" s="49" t="s">
        <v>70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>
        <f>U582+U583</f>
        <v>570.5</v>
      </c>
      <c r="V581" s="83">
        <f>V582+V583</f>
        <v>707.7</v>
      </c>
      <c r="W581" s="84">
        <f>W582+W583</f>
        <v>345.4</v>
      </c>
      <c r="X581" s="82">
        <f>IF(U581=0,,W581/U581)*100</f>
        <v>60.54338299737072</v>
      </c>
      <c r="Y581" s="83">
        <f>IF(V581=0,,W581/V581)*100</f>
        <v>48.805991239225655</v>
      </c>
      <c r="Z581" s="1"/>
    </row>
    <row r="582" spans="1:26" ht="23.25">
      <c r="A582" s="1"/>
      <c r="B582" s="44"/>
      <c r="C582" s="44"/>
      <c r="D582" s="41"/>
      <c r="E582" s="41"/>
      <c r="F582" s="51"/>
      <c r="G582" s="102"/>
      <c r="H582" s="41"/>
      <c r="I582" s="45"/>
      <c r="J582" s="49" t="s">
        <v>44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v>570.5</v>
      </c>
      <c r="V582" s="83">
        <v>707.7</v>
      </c>
      <c r="W582" s="84">
        <v>345.4</v>
      </c>
      <c r="X582" s="82">
        <f>IF(U582=0,,W582/U582)*100</f>
        <v>60.54338299737072</v>
      </c>
      <c r="Y582" s="83">
        <f>IF(V582=0,,W582/V582)*100</f>
        <v>48.805991239225655</v>
      </c>
      <c r="Z582" s="1"/>
    </row>
    <row r="583" spans="1:26" ht="23.25">
      <c r="A583" s="1"/>
      <c r="B583" s="44"/>
      <c r="C583" s="44"/>
      <c r="D583" s="44"/>
      <c r="E583" s="44"/>
      <c r="F583" s="51"/>
      <c r="G583" s="43"/>
      <c r="H583" s="44"/>
      <c r="I583" s="45"/>
      <c r="J583" s="49" t="s">
        <v>45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/>
      <c r="V583" s="83"/>
      <c r="W583" s="84"/>
      <c r="X583" s="82">
        <f>IF(U583=0,,W583/U583)*100</f>
        <v>0</v>
      </c>
      <c r="Y583" s="83">
        <f>IF(V583=0,,W583/V583)*100</f>
        <v>0</v>
      </c>
      <c r="Z583" s="1"/>
    </row>
    <row r="584" spans="1:26" ht="23.25">
      <c r="A584" s="1"/>
      <c r="B584" s="44"/>
      <c r="C584" s="44"/>
      <c r="D584" s="44"/>
      <c r="E584" s="44"/>
      <c r="F584" s="51"/>
      <c r="G584" s="43"/>
      <c r="H584" s="44"/>
      <c r="I584" s="45"/>
      <c r="J584" s="49"/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3"/>
      <c r="W584" s="84"/>
      <c r="X584" s="82"/>
      <c r="Y584" s="83"/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393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30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28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33</v>
      </c>
      <c r="O589" s="63"/>
      <c r="P589" s="63"/>
      <c r="Q589" s="63"/>
      <c r="R589" s="64"/>
      <c r="S589" s="8" t="s">
        <v>21</v>
      </c>
      <c r="T589" s="8"/>
      <c r="U589" s="14" t="s">
        <v>2</v>
      </c>
      <c r="V589" s="15"/>
      <c r="W589" s="15"/>
      <c r="X589" s="15"/>
      <c r="Y589" s="16"/>
      <c r="Z589" s="1"/>
    </row>
    <row r="590" spans="1:26" ht="23.25">
      <c r="A590" s="1"/>
      <c r="B590" s="20" t="s">
        <v>29</v>
      </c>
      <c r="C590" s="21"/>
      <c r="D590" s="21"/>
      <c r="E590" s="21"/>
      <c r="F590" s="21"/>
      <c r="G590" s="21"/>
      <c r="H590" s="62"/>
      <c r="I590" s="1"/>
      <c r="J590" s="2" t="s">
        <v>4</v>
      </c>
      <c r="K590" s="18"/>
      <c r="L590" s="23" t="s">
        <v>22</v>
      </c>
      <c r="M590" s="23" t="s">
        <v>31</v>
      </c>
      <c r="N590" s="65"/>
      <c r="O590" s="17"/>
      <c r="P590" s="66"/>
      <c r="Q590" s="23" t="s">
        <v>3</v>
      </c>
      <c r="R590" s="16"/>
      <c r="S590" s="15" t="s">
        <v>23</v>
      </c>
      <c r="T590" s="15"/>
      <c r="U590" s="20" t="s">
        <v>20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24</v>
      </c>
      <c r="M591" s="31" t="s">
        <v>24</v>
      </c>
      <c r="N591" s="29" t="s">
        <v>6</v>
      </c>
      <c r="O591" s="68" t="s">
        <v>7</v>
      </c>
      <c r="P591" s="29" t="s">
        <v>8</v>
      </c>
      <c r="Q591" s="20" t="s">
        <v>41</v>
      </c>
      <c r="R591" s="22"/>
      <c r="S591" s="27" t="s">
        <v>25</v>
      </c>
      <c r="T591" s="15"/>
      <c r="U591" s="24"/>
      <c r="V591" s="25"/>
      <c r="W591" s="1"/>
      <c r="X591" s="14" t="s">
        <v>3</v>
      </c>
      <c r="Y591" s="16"/>
      <c r="Z591" s="1"/>
    </row>
    <row r="592" spans="1:26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8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26</v>
      </c>
      <c r="M592" s="29" t="s">
        <v>32</v>
      </c>
      <c r="N592" s="29"/>
      <c r="O592" s="29"/>
      <c r="P592" s="29"/>
      <c r="Q592" s="26" t="s">
        <v>34</v>
      </c>
      <c r="R592" s="30" t="s">
        <v>34</v>
      </c>
      <c r="S592" s="112" t="s">
        <v>37</v>
      </c>
      <c r="T592" s="114" t="s">
        <v>38</v>
      </c>
      <c r="U592" s="31" t="s">
        <v>6</v>
      </c>
      <c r="V592" s="29" t="s">
        <v>9</v>
      </c>
      <c r="W592" s="26" t="s">
        <v>10</v>
      </c>
      <c r="X592" s="14" t="s">
        <v>11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35</v>
      </c>
      <c r="R593" s="38" t="s">
        <v>36</v>
      </c>
      <c r="S593" s="113"/>
      <c r="T593" s="115"/>
      <c r="U593" s="32"/>
      <c r="V593" s="33"/>
      <c r="W593" s="34"/>
      <c r="X593" s="39" t="s">
        <v>39</v>
      </c>
      <c r="Y593" s="40" t="s">
        <v>40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4" t="s">
        <v>43</v>
      </c>
      <c r="C595" s="44"/>
      <c r="D595" s="41" t="s">
        <v>43</v>
      </c>
      <c r="E595" s="41"/>
      <c r="F595" s="51" t="s">
        <v>90</v>
      </c>
      <c r="G595" s="102"/>
      <c r="H595" s="41"/>
      <c r="I595" s="45"/>
      <c r="J595" s="49" t="s">
        <v>105</v>
      </c>
      <c r="K595" s="50"/>
      <c r="L595" s="43" t="s">
        <v>94</v>
      </c>
      <c r="M595" s="71"/>
      <c r="N595" s="72">
        <v>12</v>
      </c>
      <c r="O595" s="73">
        <v>12</v>
      </c>
      <c r="P595" s="71">
        <v>329</v>
      </c>
      <c r="Q595" s="79">
        <f>IF(N595=0,,(P595/N595)*100)</f>
        <v>2741.666666666667</v>
      </c>
      <c r="R595" s="80">
        <f>IF(O595=0,,(P595/O595)*100)</f>
        <v>2741.666666666667</v>
      </c>
      <c r="S595" s="79">
        <f>IF(M595=0,,(N595/M595)*100)</f>
        <v>0</v>
      </c>
      <c r="T595" s="81">
        <f>IF(M595=0,,(P595/M595)*100)</f>
        <v>0</v>
      </c>
      <c r="U595" s="82"/>
      <c r="V595" s="83"/>
      <c r="W595" s="84"/>
      <c r="X595" s="82"/>
      <c r="Y595" s="83"/>
      <c r="Z595" s="1"/>
    </row>
    <row r="596" spans="1:26" ht="23.25">
      <c r="A596" s="1"/>
      <c r="B596" s="41"/>
      <c r="C596" s="41"/>
      <c r="D596" s="41"/>
      <c r="E596" s="41"/>
      <c r="F596" s="51"/>
      <c r="G596" s="102"/>
      <c r="H596" s="41"/>
      <c r="I596" s="45"/>
      <c r="J596" s="49" t="s">
        <v>119</v>
      </c>
      <c r="K596" s="50"/>
      <c r="L596" s="43" t="s">
        <v>101</v>
      </c>
      <c r="M596" s="71"/>
      <c r="N596" s="72"/>
      <c r="O596" s="73"/>
      <c r="P596" s="71">
        <v>204</v>
      </c>
      <c r="Q596" s="79">
        <f>IF(N596=0,,(P596/N596)*100)</f>
        <v>0</v>
      </c>
      <c r="R596" s="80">
        <f>IF(O596=0,,(P596/O596)*100)</f>
        <v>0</v>
      </c>
      <c r="S596" s="79">
        <f>IF(M596=0,,(N596/M596)*100)</f>
        <v>0</v>
      </c>
      <c r="T596" s="81">
        <f>IF(M596=0,,(P596/M596)*100)</f>
        <v>0</v>
      </c>
      <c r="U596" s="82"/>
      <c r="V596" s="83"/>
      <c r="W596" s="84"/>
      <c r="X596" s="82"/>
      <c r="Y596" s="83"/>
      <c r="Z596" s="1"/>
    </row>
    <row r="597" spans="1:26" ht="23.25">
      <c r="A597" s="1"/>
      <c r="B597" s="44"/>
      <c r="C597" s="44"/>
      <c r="D597" s="41"/>
      <c r="E597" s="41"/>
      <c r="F597" s="51"/>
      <c r="G597" s="102"/>
      <c r="H597" s="41"/>
      <c r="I597" s="45"/>
      <c r="J597" s="49"/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/>
      <c r="V597" s="83"/>
      <c r="W597" s="84"/>
      <c r="X597" s="82"/>
      <c r="Y597" s="83"/>
      <c r="Z597" s="1"/>
    </row>
    <row r="598" spans="1:26" ht="23.25">
      <c r="A598" s="1"/>
      <c r="B598" s="44"/>
      <c r="C598" s="44"/>
      <c r="D598" s="41"/>
      <c r="E598" s="41"/>
      <c r="F598" s="51"/>
      <c r="G598" s="102"/>
      <c r="H598" s="41" t="s">
        <v>217</v>
      </c>
      <c r="I598" s="45"/>
      <c r="J598" s="49" t="s">
        <v>218</v>
      </c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>
        <f>U599+U600</f>
        <v>14604</v>
      </c>
      <c r="V598" s="83">
        <f>V599+V600</f>
        <v>15586.8</v>
      </c>
      <c r="W598" s="84">
        <f>W599+W600</f>
        <v>15283</v>
      </c>
      <c r="X598" s="82">
        <f>IF(U598=0,,W598/U598)*100</f>
        <v>104.64941112024103</v>
      </c>
      <c r="Y598" s="83">
        <f>IF(V598=0,,W598/V598)*100</f>
        <v>98.05091487669054</v>
      </c>
      <c r="Z598" s="1"/>
    </row>
    <row r="599" spans="1:26" ht="23.25">
      <c r="A599" s="1"/>
      <c r="B599" s="44"/>
      <c r="C599" s="44"/>
      <c r="D599" s="41"/>
      <c r="E599" s="41"/>
      <c r="F599" s="51"/>
      <c r="G599" s="102"/>
      <c r="H599" s="41"/>
      <c r="I599" s="45"/>
      <c r="J599" s="49" t="s">
        <v>44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>
        <v>14604</v>
      </c>
      <c r="V599" s="83">
        <v>15586.8</v>
      </c>
      <c r="W599" s="84">
        <v>15283</v>
      </c>
      <c r="X599" s="82">
        <f>IF(U599=0,,W599/U599)*100</f>
        <v>104.64941112024103</v>
      </c>
      <c r="Y599" s="83">
        <f>IF(V599=0,,W599/V599)*100</f>
        <v>98.05091487669054</v>
      </c>
      <c r="Z599" s="1"/>
    </row>
    <row r="600" spans="1:26" ht="23.25">
      <c r="A600" s="1"/>
      <c r="B600" s="44"/>
      <c r="C600" s="44"/>
      <c r="D600" s="41"/>
      <c r="E600" s="41"/>
      <c r="F600" s="51"/>
      <c r="G600" s="102"/>
      <c r="H600" s="41"/>
      <c r="I600" s="45"/>
      <c r="J600" s="49" t="s">
        <v>45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/>
      <c r="V600" s="83"/>
      <c r="W600" s="84"/>
      <c r="X600" s="82">
        <f>IF(U600=0,,W600/U600)*100</f>
        <v>0</v>
      </c>
      <c r="Y600" s="83">
        <f>IF(V600=0,,W600/V600)*100</f>
        <v>0</v>
      </c>
      <c r="Z600" s="1"/>
    </row>
    <row r="601" spans="1:26" ht="23.25">
      <c r="A601" s="1"/>
      <c r="B601" s="44"/>
      <c r="C601" s="44"/>
      <c r="D601" s="41"/>
      <c r="E601" s="41"/>
      <c r="F601" s="51"/>
      <c r="G601" s="102"/>
      <c r="H601" s="41"/>
      <c r="I601" s="45"/>
      <c r="J601" s="49"/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/>
      <c r="V601" s="83"/>
      <c r="W601" s="84"/>
      <c r="X601" s="82"/>
      <c r="Y601" s="83"/>
      <c r="Z601" s="1"/>
    </row>
    <row r="602" spans="1:26" ht="23.25">
      <c r="A602" s="1"/>
      <c r="B602" s="44"/>
      <c r="C602" s="44"/>
      <c r="D602" s="41"/>
      <c r="E602" s="41"/>
      <c r="F602" s="51"/>
      <c r="G602" s="102"/>
      <c r="H602" s="41" t="s">
        <v>219</v>
      </c>
      <c r="I602" s="45"/>
      <c r="J602" s="49" t="s">
        <v>220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f>U603+U604</f>
        <v>4632.1</v>
      </c>
      <c r="V602" s="83">
        <f>V603+V604</f>
        <v>5331.7</v>
      </c>
      <c r="W602" s="84">
        <f>W603+W604</f>
        <v>5141.5</v>
      </c>
      <c r="X602" s="82">
        <f>IF(U602=0,,W602/U602)*100</f>
        <v>110.99717190906931</v>
      </c>
      <c r="Y602" s="83">
        <f>IF(V602=0,,W602/V602)*100</f>
        <v>96.4326575013598</v>
      </c>
      <c r="Z602" s="1"/>
    </row>
    <row r="603" spans="1:26" ht="23.25">
      <c r="A603" s="1"/>
      <c r="B603" s="44"/>
      <c r="C603" s="44"/>
      <c r="D603" s="41"/>
      <c r="E603" s="41"/>
      <c r="F603" s="51"/>
      <c r="G603" s="102"/>
      <c r="H603" s="41"/>
      <c r="I603" s="45"/>
      <c r="J603" s="49" t="s">
        <v>44</v>
      </c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>
        <v>4632.1</v>
      </c>
      <c r="V603" s="83">
        <v>5331.7</v>
      </c>
      <c r="W603" s="84">
        <v>5141.5</v>
      </c>
      <c r="X603" s="82">
        <f>IF(U603=0,,W603/U603)*100</f>
        <v>110.99717190906931</v>
      </c>
      <c r="Y603" s="83">
        <f>IF(V603=0,,W603/V603)*100</f>
        <v>96.4326575013598</v>
      </c>
      <c r="Z603" s="1"/>
    </row>
    <row r="604" spans="1:26" ht="23.25">
      <c r="A604" s="1"/>
      <c r="B604" s="44"/>
      <c r="C604" s="44"/>
      <c r="D604" s="41"/>
      <c r="E604" s="41"/>
      <c r="F604" s="51"/>
      <c r="G604" s="102"/>
      <c r="H604" s="41"/>
      <c r="I604" s="45"/>
      <c r="J604" s="49" t="s">
        <v>45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/>
      <c r="V604" s="83"/>
      <c r="W604" s="84"/>
      <c r="X604" s="82">
        <f>IF(U604=0,,W604/U604)*100</f>
        <v>0</v>
      </c>
      <c r="Y604" s="83">
        <f>IF(V604=0,,W604/V604)*100</f>
        <v>0</v>
      </c>
      <c r="Z604" s="1"/>
    </row>
    <row r="605" spans="1:26" ht="23.25">
      <c r="A605" s="1"/>
      <c r="B605" s="44"/>
      <c r="C605" s="44"/>
      <c r="D605" s="41"/>
      <c r="E605" s="41"/>
      <c r="F605" s="51"/>
      <c r="G605" s="102"/>
      <c r="H605" s="41"/>
      <c r="I605" s="45"/>
      <c r="J605" s="49"/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/>
      <c r="V605" s="83"/>
      <c r="W605" s="84"/>
      <c r="X605" s="82"/>
      <c r="Y605" s="83"/>
      <c r="Z605" s="1"/>
    </row>
    <row r="606" spans="1:26" ht="23.25">
      <c r="A606" s="1"/>
      <c r="B606" s="44"/>
      <c r="C606" s="44"/>
      <c r="D606" s="41"/>
      <c r="E606" s="41"/>
      <c r="F606" s="51"/>
      <c r="G606" s="102"/>
      <c r="H606" s="41" t="s">
        <v>221</v>
      </c>
      <c r="I606" s="45"/>
      <c r="J606" s="49" t="s">
        <v>222</v>
      </c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/>
      <c r="V606" s="83"/>
      <c r="W606" s="84"/>
      <c r="X606" s="82"/>
      <c r="Y606" s="83"/>
      <c r="Z606" s="1"/>
    </row>
    <row r="607" spans="1:26" ht="23.25">
      <c r="A607" s="1"/>
      <c r="B607" s="44"/>
      <c r="C607" s="44"/>
      <c r="D607" s="41"/>
      <c r="E607" s="41"/>
      <c r="F607" s="51"/>
      <c r="G607" s="102"/>
      <c r="H607" s="41"/>
      <c r="I607" s="45"/>
      <c r="J607" s="49" t="s">
        <v>223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>
        <f>U608+U609</f>
        <v>178412.5</v>
      </c>
      <c r="V607" s="83">
        <f>V608+V609</f>
        <v>166592.3</v>
      </c>
      <c r="W607" s="84">
        <f>W608+W609</f>
        <v>163208.3</v>
      </c>
      <c r="X607" s="82">
        <f>IF(U607=0,,W607/U607)*100</f>
        <v>91.47806347649407</v>
      </c>
      <c r="Y607" s="83">
        <f>IF(V607=0,,W607/V607)*100</f>
        <v>97.96869363109819</v>
      </c>
      <c r="Z607" s="1"/>
    </row>
    <row r="608" spans="1:26" ht="23.25">
      <c r="A608" s="1"/>
      <c r="B608" s="44"/>
      <c r="C608" s="44"/>
      <c r="D608" s="41"/>
      <c r="E608" s="41"/>
      <c r="F608" s="51"/>
      <c r="G608" s="102"/>
      <c r="H608" s="41"/>
      <c r="I608" s="45"/>
      <c r="J608" s="49" t="s">
        <v>44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v>178412.5</v>
      </c>
      <c r="V608" s="83">
        <v>166592.3</v>
      </c>
      <c r="W608" s="84">
        <v>163208.3</v>
      </c>
      <c r="X608" s="82">
        <f>IF(U608=0,,W608/U608)*100</f>
        <v>91.47806347649407</v>
      </c>
      <c r="Y608" s="83">
        <f>IF(V608=0,,W608/V608)*100</f>
        <v>97.96869363109819</v>
      </c>
      <c r="Z608" s="1"/>
    </row>
    <row r="609" spans="1:26" ht="23.25">
      <c r="A609" s="1"/>
      <c r="B609" s="44"/>
      <c r="C609" s="44"/>
      <c r="D609" s="41"/>
      <c r="E609" s="41"/>
      <c r="F609" s="51"/>
      <c r="G609" s="102"/>
      <c r="H609" s="41"/>
      <c r="I609" s="45"/>
      <c r="J609" s="49" t="s">
        <v>45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/>
      <c r="V609" s="83"/>
      <c r="W609" s="84"/>
      <c r="X609" s="82">
        <f>IF(U609=0,,W609/U609)*100</f>
        <v>0</v>
      </c>
      <c r="Y609" s="83">
        <f>IF(V609=0,,W609/V609)*100</f>
        <v>0</v>
      </c>
      <c r="Z609" s="1"/>
    </row>
    <row r="610" spans="1:26" ht="23.25">
      <c r="A610" s="1"/>
      <c r="B610" s="44"/>
      <c r="C610" s="44"/>
      <c r="D610" s="41"/>
      <c r="E610" s="41"/>
      <c r="F610" s="51"/>
      <c r="G610" s="102"/>
      <c r="H610" s="41"/>
      <c r="I610" s="45"/>
      <c r="J610" s="49"/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/>
      <c r="V610" s="83"/>
      <c r="W610" s="84"/>
      <c r="X610" s="82"/>
      <c r="Y610" s="83"/>
      <c r="Z610" s="1"/>
    </row>
    <row r="611" spans="1:26" ht="23.25">
      <c r="A611" s="1"/>
      <c r="B611" s="44"/>
      <c r="C611" s="44"/>
      <c r="D611" s="41"/>
      <c r="E611" s="41"/>
      <c r="F611" s="51" t="s">
        <v>224</v>
      </c>
      <c r="G611" s="102"/>
      <c r="H611" s="41"/>
      <c r="I611" s="45"/>
      <c r="J611" s="49" t="s">
        <v>225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>
        <f>U612+U613</f>
        <v>259449.6</v>
      </c>
      <c r="V611" s="83">
        <f>V612+V613</f>
        <v>275447.3</v>
      </c>
      <c r="W611" s="84">
        <f>W612+W613</f>
        <v>264726.5</v>
      </c>
      <c r="X611" s="82">
        <f>IF(U611=0,,W611/U611)*100</f>
        <v>102.03388249586818</v>
      </c>
      <c r="Y611" s="83">
        <f>IF(V611=0,,W611/V611)*100</f>
        <v>96.10785801857561</v>
      </c>
      <c r="Z611" s="1"/>
    </row>
    <row r="612" spans="1:26" ht="23.25">
      <c r="A612" s="1"/>
      <c r="B612" s="44"/>
      <c r="C612" s="44"/>
      <c r="D612" s="41"/>
      <c r="E612" s="41"/>
      <c r="F612" s="51"/>
      <c r="G612" s="102"/>
      <c r="H612" s="41"/>
      <c r="I612" s="45"/>
      <c r="J612" s="49" t="s">
        <v>44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>
        <f aca="true" t="shared" si="6" ref="U612:W613">U619+U624+U641</f>
        <v>234508.5</v>
      </c>
      <c r="V612" s="83">
        <f t="shared" si="6"/>
        <v>251890.43</v>
      </c>
      <c r="W612" s="84">
        <f t="shared" si="6"/>
        <v>242845.5</v>
      </c>
      <c r="X612" s="82">
        <f>IF(U612=0,,W612/U612)*100</f>
        <v>103.5550950178778</v>
      </c>
      <c r="Y612" s="83">
        <f>IF(V612=0,,W612/V612)*100</f>
        <v>96.40918076959098</v>
      </c>
      <c r="Z612" s="1"/>
    </row>
    <row r="613" spans="1:26" ht="23.25">
      <c r="A613" s="1"/>
      <c r="B613" s="44"/>
      <c r="C613" s="44"/>
      <c r="D613" s="41"/>
      <c r="E613" s="41"/>
      <c r="F613" s="51"/>
      <c r="G613" s="102"/>
      <c r="H613" s="41"/>
      <c r="I613" s="45"/>
      <c r="J613" s="49" t="s">
        <v>45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>
        <f t="shared" si="6"/>
        <v>24941.1</v>
      </c>
      <c r="V613" s="83">
        <f t="shared" si="6"/>
        <v>23556.87</v>
      </c>
      <c r="W613" s="84">
        <f t="shared" si="6"/>
        <v>21881</v>
      </c>
      <c r="X613" s="82">
        <f>IF(U613=0,,W613/U613)*100</f>
        <v>87.7306935139188</v>
      </c>
      <c r="Y613" s="83">
        <f>IF(V613=0,,W613/V613)*100</f>
        <v>92.88585452990996</v>
      </c>
      <c r="Z613" s="1"/>
    </row>
    <row r="614" spans="1:26" ht="23.25">
      <c r="A614" s="1"/>
      <c r="B614" s="44"/>
      <c r="C614" s="44"/>
      <c r="D614" s="41"/>
      <c r="E614" s="41"/>
      <c r="F614" s="51"/>
      <c r="G614" s="102"/>
      <c r="H614" s="41"/>
      <c r="I614" s="45"/>
      <c r="J614" s="49"/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/>
      <c r="V614" s="83"/>
      <c r="W614" s="84"/>
      <c r="X614" s="82"/>
      <c r="Y614" s="83"/>
      <c r="Z614" s="1"/>
    </row>
    <row r="615" spans="1:26" ht="23.25">
      <c r="A615" s="1"/>
      <c r="B615" s="44"/>
      <c r="C615" s="44"/>
      <c r="D615" s="41"/>
      <c r="E615" s="41"/>
      <c r="F615" s="51"/>
      <c r="G615" s="102"/>
      <c r="H615" s="41"/>
      <c r="I615" s="45"/>
      <c r="J615" s="49" t="s">
        <v>100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/>
      <c r="V615" s="83"/>
      <c r="W615" s="84"/>
      <c r="X615" s="82"/>
      <c r="Y615" s="83"/>
      <c r="Z615" s="1"/>
    </row>
    <row r="616" spans="1:26" ht="23.25">
      <c r="A616" s="1"/>
      <c r="B616" s="44"/>
      <c r="C616" s="44"/>
      <c r="D616" s="41"/>
      <c r="E616" s="41"/>
      <c r="F616" s="51"/>
      <c r="G616" s="102"/>
      <c r="H616" s="41"/>
      <c r="I616" s="45"/>
      <c r="J616" s="49" t="s">
        <v>226</v>
      </c>
      <c r="K616" s="50"/>
      <c r="L616" s="43" t="s">
        <v>227</v>
      </c>
      <c r="M616" s="71">
        <f>M621+M626</f>
        <v>1013</v>
      </c>
      <c r="N616" s="72">
        <f>N621+N626</f>
        <v>1013</v>
      </c>
      <c r="O616" s="73">
        <f>O621+O626</f>
        <v>1013</v>
      </c>
      <c r="P616" s="71">
        <f>P621+P626</f>
        <v>1011</v>
      </c>
      <c r="Q616" s="79">
        <f>IF(N616=0,,(P616/N616)*100)</f>
        <v>99.8025666337611</v>
      </c>
      <c r="R616" s="80">
        <f>IF(O616=0,,(P616/O616)*100)</f>
        <v>99.8025666337611</v>
      </c>
      <c r="S616" s="79">
        <f>IF(M616=0,,(N616/M616)*100)</f>
        <v>100</v>
      </c>
      <c r="T616" s="81">
        <f>IF(M616=0,,(P616/M616)*100)</f>
        <v>99.8025666337611</v>
      </c>
      <c r="U616" s="82"/>
      <c r="V616" s="83"/>
      <c r="W616" s="84"/>
      <c r="X616" s="82"/>
      <c r="Y616" s="83"/>
      <c r="Z616" s="1"/>
    </row>
    <row r="617" spans="1:26" ht="23.25">
      <c r="A617" s="1"/>
      <c r="B617" s="44"/>
      <c r="C617" s="44"/>
      <c r="D617" s="41"/>
      <c r="E617" s="41"/>
      <c r="F617" s="51"/>
      <c r="G617" s="102"/>
      <c r="H617" s="41"/>
      <c r="I617" s="45"/>
      <c r="J617" s="49"/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/>
      <c r="V617" s="83"/>
      <c r="W617" s="84"/>
      <c r="X617" s="82"/>
      <c r="Y617" s="83"/>
      <c r="Z617" s="1"/>
    </row>
    <row r="618" spans="1:26" ht="23.25">
      <c r="A618" s="1"/>
      <c r="B618" s="44"/>
      <c r="C618" s="44"/>
      <c r="D618" s="41"/>
      <c r="E618" s="41"/>
      <c r="F618" s="51"/>
      <c r="G618" s="102"/>
      <c r="H618" s="41" t="s">
        <v>228</v>
      </c>
      <c r="I618" s="45"/>
      <c r="J618" s="49" t="s">
        <v>229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f>U619+U620</f>
        <v>177862.2</v>
      </c>
      <c r="V618" s="83">
        <f>V619+V620</f>
        <v>188731.03</v>
      </c>
      <c r="W618" s="84">
        <f>W619+W620</f>
        <v>181795.3</v>
      </c>
      <c r="X618" s="82">
        <f>IF(U618=0,,W618/U618)*100</f>
        <v>102.21131865005604</v>
      </c>
      <c r="Y618" s="83">
        <f>IF(V618=0,,W618/V618)*100</f>
        <v>96.32507171714157</v>
      </c>
      <c r="Z618" s="1"/>
    </row>
    <row r="619" spans="1:26" ht="23.25">
      <c r="A619" s="1"/>
      <c r="B619" s="44"/>
      <c r="C619" s="44"/>
      <c r="D619" s="41"/>
      <c r="E619" s="41"/>
      <c r="F619" s="51"/>
      <c r="G619" s="102"/>
      <c r="H619" s="41"/>
      <c r="I619" s="45"/>
      <c r="J619" s="49" t="s">
        <v>44</v>
      </c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>
        <v>177862.2</v>
      </c>
      <c r="V619" s="83">
        <v>188731.03</v>
      </c>
      <c r="W619" s="84">
        <v>181795.3</v>
      </c>
      <c r="X619" s="82">
        <f>IF(U619=0,,W619/U619)*100</f>
        <v>102.21131865005604</v>
      </c>
      <c r="Y619" s="83">
        <f>IF(V619=0,,W619/V619)*100</f>
        <v>96.32507171714157</v>
      </c>
      <c r="Z619" s="1"/>
    </row>
    <row r="620" spans="1:26" ht="23.25">
      <c r="A620" s="1"/>
      <c r="B620" s="44"/>
      <c r="C620" s="44"/>
      <c r="D620" s="41"/>
      <c r="E620" s="41"/>
      <c r="F620" s="51"/>
      <c r="G620" s="102"/>
      <c r="H620" s="41"/>
      <c r="I620" s="45"/>
      <c r="J620" s="49" t="s">
        <v>45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/>
      <c r="V620" s="83"/>
      <c r="W620" s="84"/>
      <c r="X620" s="82">
        <f>IF(U620=0,,W620/U620)*100</f>
        <v>0</v>
      </c>
      <c r="Y620" s="83">
        <f>IF(V620=0,,W620/V620)*100</f>
        <v>0</v>
      </c>
      <c r="Z620" s="1"/>
    </row>
    <row r="621" spans="1:26" ht="23.25">
      <c r="A621" s="1"/>
      <c r="B621" s="44"/>
      <c r="C621" s="44"/>
      <c r="D621" s="41"/>
      <c r="E621" s="41"/>
      <c r="F621" s="51"/>
      <c r="G621" s="102"/>
      <c r="H621" s="41"/>
      <c r="I621" s="45"/>
      <c r="J621" s="49" t="s">
        <v>230</v>
      </c>
      <c r="K621" s="50"/>
      <c r="L621" s="43" t="s">
        <v>227</v>
      </c>
      <c r="M621" s="71">
        <v>1000</v>
      </c>
      <c r="N621" s="72">
        <v>1000</v>
      </c>
      <c r="O621" s="73">
        <v>1000</v>
      </c>
      <c r="P621" s="71">
        <v>984</v>
      </c>
      <c r="Q621" s="79">
        <f>IF(N621=0,,(P621/N621)*100)</f>
        <v>98.4</v>
      </c>
      <c r="R621" s="80">
        <f>IF(O621=0,,(P621/O621)*100)</f>
        <v>98.4</v>
      </c>
      <c r="S621" s="79">
        <f>IF(M621=0,,(N621/M621)*100)</f>
        <v>100</v>
      </c>
      <c r="T621" s="81">
        <f>IF(M621=0,,(P621/M621)*100)</f>
        <v>98.4</v>
      </c>
      <c r="U621" s="82"/>
      <c r="V621" s="83"/>
      <c r="W621" s="84"/>
      <c r="X621" s="82"/>
      <c r="Y621" s="83"/>
      <c r="Z621" s="1"/>
    </row>
    <row r="622" spans="1:26" ht="23.25">
      <c r="A622" s="1"/>
      <c r="B622" s="44"/>
      <c r="C622" s="44"/>
      <c r="D622" s="41"/>
      <c r="E622" s="41"/>
      <c r="F622" s="51"/>
      <c r="G622" s="102"/>
      <c r="H622" s="41"/>
      <c r="I622" s="45"/>
      <c r="J622" s="49"/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/>
      <c r="V622" s="83"/>
      <c r="W622" s="84"/>
      <c r="X622" s="82"/>
      <c r="Y622" s="83"/>
      <c r="Z622" s="1"/>
    </row>
    <row r="623" spans="1:26" ht="23.25">
      <c r="A623" s="1"/>
      <c r="B623" s="44"/>
      <c r="C623" s="44"/>
      <c r="D623" s="41"/>
      <c r="E623" s="41"/>
      <c r="F623" s="51"/>
      <c r="G623" s="102"/>
      <c r="H623" s="41" t="s">
        <v>375</v>
      </c>
      <c r="I623" s="45"/>
      <c r="J623" s="49" t="s">
        <v>231</v>
      </c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>
        <f>U624+U625</f>
        <v>72646.3</v>
      </c>
      <c r="V623" s="83">
        <f>V624+V625</f>
        <v>73051.77</v>
      </c>
      <c r="W623" s="84">
        <f>W624+W625</f>
        <v>69266.7</v>
      </c>
      <c r="X623" s="82">
        <f>IF(U623=0,,W623/U623)*100</f>
        <v>95.34787043524582</v>
      </c>
      <c r="Y623" s="83">
        <f>IF(V623=0,,W623/V623)*100</f>
        <v>94.8186471046492</v>
      </c>
      <c r="Z623" s="1"/>
    </row>
    <row r="624" spans="1:26" ht="23.25">
      <c r="A624" s="1"/>
      <c r="B624" s="44"/>
      <c r="C624" s="44"/>
      <c r="D624" s="41"/>
      <c r="E624" s="41"/>
      <c r="F624" s="51"/>
      <c r="G624" s="102"/>
      <c r="H624" s="41"/>
      <c r="I624" s="45"/>
      <c r="J624" s="49" t="s">
        <v>44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>
        <v>56646.3</v>
      </c>
      <c r="V624" s="83">
        <v>63159.4</v>
      </c>
      <c r="W624" s="84">
        <v>61050.2</v>
      </c>
      <c r="X624" s="82">
        <f>IF(U624=0,,W624/U624)*100</f>
        <v>107.7743824398063</v>
      </c>
      <c r="Y624" s="83">
        <f>IF(V624=0,,W624/V624)*100</f>
        <v>96.66051292444196</v>
      </c>
      <c r="Z624" s="1"/>
    </row>
    <row r="625" spans="1:26" ht="23.25">
      <c r="A625" s="1"/>
      <c r="B625" s="44"/>
      <c r="C625" s="44"/>
      <c r="D625" s="41"/>
      <c r="E625" s="41"/>
      <c r="F625" s="51"/>
      <c r="G625" s="102"/>
      <c r="H625" s="41"/>
      <c r="I625" s="45"/>
      <c r="J625" s="49" t="s">
        <v>45</v>
      </c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>
        <v>16000</v>
      </c>
      <c r="V625" s="83">
        <f>9892.4-0.03</f>
        <v>9892.369999999999</v>
      </c>
      <c r="W625" s="84">
        <v>8216.5</v>
      </c>
      <c r="X625" s="82">
        <f>IF(U625=0,,W625/U625)*100</f>
        <v>51.353125</v>
      </c>
      <c r="Y625" s="83">
        <f>IF(V625=0,,W625/V625)*100</f>
        <v>83.05896362550128</v>
      </c>
      <c r="Z625" s="1"/>
    </row>
    <row r="626" spans="1:26" ht="23.25">
      <c r="A626" s="1"/>
      <c r="B626" s="44"/>
      <c r="C626" s="44"/>
      <c r="D626" s="41"/>
      <c r="E626" s="41"/>
      <c r="F626" s="51"/>
      <c r="G626" s="102"/>
      <c r="H626" s="41"/>
      <c r="I626" s="45"/>
      <c r="J626" s="49" t="s">
        <v>230</v>
      </c>
      <c r="K626" s="50"/>
      <c r="L626" s="43" t="s">
        <v>227</v>
      </c>
      <c r="M626" s="71">
        <v>13</v>
      </c>
      <c r="N626" s="72">
        <v>13</v>
      </c>
      <c r="O626" s="73">
        <v>13</v>
      </c>
      <c r="P626" s="71">
        <v>27</v>
      </c>
      <c r="Q626" s="79">
        <f>IF(N626=0,,(P626/N626)*100)</f>
        <v>207.6923076923077</v>
      </c>
      <c r="R626" s="80">
        <f>IF(O626=0,,(P626/O626)*100)</f>
        <v>207.6923076923077</v>
      </c>
      <c r="S626" s="79">
        <f>IF(M626=0,,(N626/M626)*100)</f>
        <v>100</v>
      </c>
      <c r="T626" s="81">
        <f>IF(M626=0,,(P626/M626)*100)</f>
        <v>207.6923076923077</v>
      </c>
      <c r="U626" s="82"/>
      <c r="V626" s="83"/>
      <c r="W626" s="84"/>
      <c r="X626" s="82"/>
      <c r="Y626" s="83"/>
      <c r="Z626" s="1"/>
    </row>
    <row r="627" spans="1:26" ht="23.25">
      <c r="A627" s="1"/>
      <c r="B627" s="44"/>
      <c r="C627" s="44"/>
      <c r="D627" s="44"/>
      <c r="E627" s="44"/>
      <c r="F627" s="42"/>
      <c r="G627" s="43"/>
      <c r="H627" s="44"/>
      <c r="I627" s="45"/>
      <c r="J627" s="49"/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/>
      <c r="V627" s="83"/>
      <c r="W627" s="84"/>
      <c r="X627" s="82"/>
      <c r="Y627" s="83"/>
      <c r="Z627" s="1"/>
    </row>
    <row r="628" spans="1:26" ht="23.25">
      <c r="A628" s="1"/>
      <c r="B628" s="44"/>
      <c r="C628" s="44"/>
      <c r="D628" s="44"/>
      <c r="E628" s="44"/>
      <c r="F628" s="51"/>
      <c r="G628" s="43"/>
      <c r="H628" s="44"/>
      <c r="I628" s="45"/>
      <c r="J628" s="49"/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/>
      <c r="V628" s="83"/>
      <c r="W628" s="84"/>
      <c r="X628" s="82"/>
      <c r="Y628" s="83"/>
      <c r="Z628" s="1"/>
    </row>
    <row r="629" spans="1:26" ht="23.25">
      <c r="A629" s="1"/>
      <c r="B629" s="44"/>
      <c r="C629" s="44"/>
      <c r="D629" s="44"/>
      <c r="E629" s="44"/>
      <c r="F629" s="51"/>
      <c r="G629" s="43"/>
      <c r="H629" s="44"/>
      <c r="I629" s="45"/>
      <c r="J629" s="49"/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/>
      <c r="V629" s="83"/>
      <c r="W629" s="84"/>
      <c r="X629" s="82"/>
      <c r="Y629" s="83"/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393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30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28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33</v>
      </c>
      <c r="O634" s="63"/>
      <c r="P634" s="63"/>
      <c r="Q634" s="63"/>
      <c r="R634" s="64"/>
      <c r="S634" s="8" t="s">
        <v>21</v>
      </c>
      <c r="T634" s="8"/>
      <c r="U634" s="14" t="s">
        <v>2</v>
      </c>
      <c r="V634" s="15"/>
      <c r="W634" s="15"/>
      <c r="X634" s="15"/>
      <c r="Y634" s="16"/>
      <c r="Z634" s="1"/>
    </row>
    <row r="635" spans="1:26" ht="23.25">
      <c r="A635" s="1"/>
      <c r="B635" s="20" t="s">
        <v>29</v>
      </c>
      <c r="C635" s="21"/>
      <c r="D635" s="21"/>
      <c r="E635" s="21"/>
      <c r="F635" s="21"/>
      <c r="G635" s="21"/>
      <c r="H635" s="62"/>
      <c r="I635" s="1"/>
      <c r="J635" s="2" t="s">
        <v>4</v>
      </c>
      <c r="K635" s="18"/>
      <c r="L635" s="23" t="s">
        <v>22</v>
      </c>
      <c r="M635" s="23" t="s">
        <v>31</v>
      </c>
      <c r="N635" s="65"/>
      <c r="O635" s="17"/>
      <c r="P635" s="66"/>
      <c r="Q635" s="23" t="s">
        <v>3</v>
      </c>
      <c r="R635" s="16"/>
      <c r="S635" s="15" t="s">
        <v>23</v>
      </c>
      <c r="T635" s="15"/>
      <c r="U635" s="20" t="s">
        <v>20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24</v>
      </c>
      <c r="M636" s="31" t="s">
        <v>24</v>
      </c>
      <c r="N636" s="29" t="s">
        <v>6</v>
      </c>
      <c r="O636" s="68" t="s">
        <v>7</v>
      </c>
      <c r="P636" s="29" t="s">
        <v>8</v>
      </c>
      <c r="Q636" s="20" t="s">
        <v>41</v>
      </c>
      <c r="R636" s="22"/>
      <c r="S636" s="27" t="s">
        <v>25</v>
      </c>
      <c r="T636" s="15"/>
      <c r="U636" s="24"/>
      <c r="V636" s="25"/>
      <c r="W636" s="1"/>
      <c r="X636" s="14" t="s">
        <v>3</v>
      </c>
      <c r="Y636" s="16"/>
      <c r="Z636" s="1"/>
    </row>
    <row r="637" spans="1:26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8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26</v>
      </c>
      <c r="M637" s="29" t="s">
        <v>32</v>
      </c>
      <c r="N637" s="29"/>
      <c r="O637" s="29"/>
      <c r="P637" s="29"/>
      <c r="Q637" s="26" t="s">
        <v>34</v>
      </c>
      <c r="R637" s="30" t="s">
        <v>34</v>
      </c>
      <c r="S637" s="112" t="s">
        <v>37</v>
      </c>
      <c r="T637" s="114" t="s">
        <v>38</v>
      </c>
      <c r="U637" s="31" t="s">
        <v>6</v>
      </c>
      <c r="V637" s="29" t="s">
        <v>9</v>
      </c>
      <c r="W637" s="26" t="s">
        <v>10</v>
      </c>
      <c r="X637" s="14" t="s">
        <v>11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35</v>
      </c>
      <c r="R638" s="38" t="s">
        <v>36</v>
      </c>
      <c r="S638" s="113"/>
      <c r="T638" s="115"/>
      <c r="U638" s="32"/>
      <c r="V638" s="33"/>
      <c r="W638" s="34"/>
      <c r="X638" s="39" t="s">
        <v>39</v>
      </c>
      <c r="Y638" s="40" t="s">
        <v>40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4" t="s">
        <v>43</v>
      </c>
      <c r="C640" s="44"/>
      <c r="D640" s="41" t="s">
        <v>43</v>
      </c>
      <c r="E640" s="41"/>
      <c r="F640" s="51" t="s">
        <v>224</v>
      </c>
      <c r="G640" s="102"/>
      <c r="H640" s="41" t="s">
        <v>232</v>
      </c>
      <c r="I640" s="45"/>
      <c r="J640" s="49" t="s">
        <v>233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>
        <f>U641+U642</f>
        <v>8941.1</v>
      </c>
      <c r="V640" s="83">
        <f>V641+V642</f>
        <v>13664.5</v>
      </c>
      <c r="W640" s="84">
        <f>W641+W642</f>
        <v>13664.5</v>
      </c>
      <c r="X640" s="82">
        <f>IF(U640=0,,W640/U640)*100</f>
        <v>152.82795181800896</v>
      </c>
      <c r="Y640" s="83">
        <f>IF(V640=0,,W640/V640)*100</f>
        <v>100</v>
      </c>
      <c r="Z640" s="1"/>
    </row>
    <row r="641" spans="1:26" ht="23.25">
      <c r="A641" s="1"/>
      <c r="B641" s="41"/>
      <c r="C641" s="41"/>
      <c r="D641" s="41"/>
      <c r="E641" s="41"/>
      <c r="F641" s="51"/>
      <c r="G641" s="102"/>
      <c r="H641" s="41"/>
      <c r="I641" s="45"/>
      <c r="J641" s="49" t="s">
        <v>44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/>
      <c r="V641" s="83"/>
      <c r="W641" s="84"/>
      <c r="X641" s="82">
        <f>IF(U641=0,,W641/U641)*100</f>
        <v>0</v>
      </c>
      <c r="Y641" s="83">
        <f>IF(V641=0,,W641/V641)*100</f>
        <v>0</v>
      </c>
      <c r="Z641" s="1"/>
    </row>
    <row r="642" spans="1:26" ht="23.25">
      <c r="A642" s="1"/>
      <c r="B642" s="44"/>
      <c r="C642" s="44"/>
      <c r="D642" s="41"/>
      <c r="E642" s="41"/>
      <c r="F642" s="51"/>
      <c r="G642" s="102"/>
      <c r="H642" s="41"/>
      <c r="I642" s="45"/>
      <c r="J642" s="49" t="s">
        <v>45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>
        <v>8941.1</v>
      </c>
      <c r="V642" s="83">
        <v>13664.5</v>
      </c>
      <c r="W642" s="83">
        <v>13664.5</v>
      </c>
      <c r="X642" s="82">
        <f>IF(U642=0,,W642/U642)*100</f>
        <v>152.82795181800896</v>
      </c>
      <c r="Y642" s="83">
        <f>IF(V642=0,,W642/V642)*100</f>
        <v>100</v>
      </c>
      <c r="Z642" s="1"/>
    </row>
    <row r="643" spans="1:26" ht="23.25">
      <c r="A643" s="1"/>
      <c r="B643" s="44"/>
      <c r="C643" s="44"/>
      <c r="D643" s="41"/>
      <c r="E643" s="41"/>
      <c r="F643" s="51"/>
      <c r="G643" s="102"/>
      <c r="H643" s="41"/>
      <c r="I643" s="45"/>
      <c r="J643" s="49"/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/>
      <c r="V643" s="83"/>
      <c r="W643" s="84"/>
      <c r="X643" s="82"/>
      <c r="Y643" s="83"/>
      <c r="Z643" s="1"/>
    </row>
    <row r="644" spans="1:26" ht="23.25">
      <c r="A644" s="1"/>
      <c r="B644" s="44"/>
      <c r="C644" s="44"/>
      <c r="D644" s="41"/>
      <c r="E644" s="41"/>
      <c r="F644" s="51" t="s">
        <v>234</v>
      </c>
      <c r="G644" s="102"/>
      <c r="H644" s="41"/>
      <c r="I644" s="45"/>
      <c r="J644" s="49" t="s">
        <v>235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/>
      <c r="V644" s="83"/>
      <c r="W644" s="84"/>
      <c r="X644" s="82"/>
      <c r="Y644" s="83"/>
      <c r="Z644" s="1"/>
    </row>
    <row r="645" spans="1:26" ht="23.25">
      <c r="A645" s="1"/>
      <c r="B645" s="44"/>
      <c r="C645" s="44"/>
      <c r="D645" s="41"/>
      <c r="E645" s="41"/>
      <c r="F645" s="51"/>
      <c r="G645" s="102"/>
      <c r="H645" s="41"/>
      <c r="I645" s="45"/>
      <c r="J645" s="49" t="s">
        <v>236</v>
      </c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>
        <f>U646+U647</f>
        <v>2000</v>
      </c>
      <c r="V645" s="83">
        <f>V646+V647</f>
        <v>1044</v>
      </c>
      <c r="W645" s="84">
        <f>W646+W647</f>
        <v>1044</v>
      </c>
      <c r="X645" s="82">
        <f>IF(U645=0,,W645/U645)*100</f>
        <v>52.2</v>
      </c>
      <c r="Y645" s="83">
        <f>IF(V645=0,,W645/V645)*100</f>
        <v>100</v>
      </c>
      <c r="Z645" s="1"/>
    </row>
    <row r="646" spans="1:26" ht="23.25">
      <c r="A646" s="1"/>
      <c r="B646" s="44"/>
      <c r="C646" s="44"/>
      <c r="D646" s="41"/>
      <c r="E646" s="41"/>
      <c r="F646" s="51"/>
      <c r="G646" s="102"/>
      <c r="H646" s="41"/>
      <c r="I646" s="45"/>
      <c r="J646" s="49" t="s">
        <v>44</v>
      </c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>
        <f>U650</f>
        <v>0</v>
      </c>
      <c r="V646" s="83">
        <f>V650</f>
        <v>0</v>
      </c>
      <c r="W646" s="84">
        <f>W650</f>
        <v>0</v>
      </c>
      <c r="X646" s="82">
        <f>IF(U646=0,,W646/U646)*100</f>
        <v>0</v>
      </c>
      <c r="Y646" s="83">
        <f>IF(V646=0,,W646/V646)*100</f>
        <v>0</v>
      </c>
      <c r="Z646" s="1"/>
    </row>
    <row r="647" spans="1:26" ht="23.25">
      <c r="A647" s="1"/>
      <c r="B647" s="44"/>
      <c r="C647" s="44"/>
      <c r="D647" s="41"/>
      <c r="E647" s="41"/>
      <c r="F647" s="51"/>
      <c r="G647" s="102"/>
      <c r="H647" s="41"/>
      <c r="I647" s="45"/>
      <c r="J647" s="49" t="s">
        <v>45</v>
      </c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>
        <f>U649</f>
        <v>2000</v>
      </c>
      <c r="V647" s="83">
        <f>V649</f>
        <v>1044</v>
      </c>
      <c r="W647" s="84">
        <f>W649</f>
        <v>1044</v>
      </c>
      <c r="X647" s="82">
        <f>IF(U647=0,,W647/U647)*100</f>
        <v>52.2</v>
      </c>
      <c r="Y647" s="83">
        <f>IF(V647=0,,W647/V647)*100</f>
        <v>100</v>
      </c>
      <c r="Z647" s="1"/>
    </row>
    <row r="648" spans="1:26" ht="23.25">
      <c r="A648" s="1"/>
      <c r="B648" s="44"/>
      <c r="C648" s="44"/>
      <c r="D648" s="41"/>
      <c r="E648" s="41"/>
      <c r="F648" s="51"/>
      <c r="G648" s="102"/>
      <c r="H648" s="41"/>
      <c r="I648" s="45"/>
      <c r="J648" s="49"/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/>
      <c r="V648" s="83"/>
      <c r="W648" s="84"/>
      <c r="X648" s="82"/>
      <c r="Y648" s="83"/>
      <c r="Z648" s="1"/>
    </row>
    <row r="649" spans="1:26" ht="23.25">
      <c r="A649" s="1"/>
      <c r="B649" s="44"/>
      <c r="C649" s="44"/>
      <c r="D649" s="41"/>
      <c r="E649" s="41"/>
      <c r="F649" s="51"/>
      <c r="G649" s="102"/>
      <c r="H649" s="41" t="s">
        <v>232</v>
      </c>
      <c r="I649" s="45"/>
      <c r="J649" s="49" t="s">
        <v>233</v>
      </c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>
        <f>U650+U651</f>
        <v>2000</v>
      </c>
      <c r="V649" s="83">
        <f>V650+V651</f>
        <v>1044</v>
      </c>
      <c r="W649" s="84">
        <f>W650+W651</f>
        <v>1044</v>
      </c>
      <c r="X649" s="82">
        <f>IF(U649=0,,W649/U649)*100</f>
        <v>52.2</v>
      </c>
      <c r="Y649" s="83">
        <f>IF(V649=0,,W649/V649)*100</f>
        <v>100</v>
      </c>
      <c r="Z649" s="1"/>
    </row>
    <row r="650" spans="1:26" ht="23.25">
      <c r="A650" s="1"/>
      <c r="B650" s="44"/>
      <c r="C650" s="44"/>
      <c r="D650" s="41"/>
      <c r="E650" s="41"/>
      <c r="F650" s="51"/>
      <c r="G650" s="102"/>
      <c r="H650" s="41"/>
      <c r="I650" s="45"/>
      <c r="J650" s="49" t="s">
        <v>44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/>
      <c r="V650" s="83"/>
      <c r="W650" s="84"/>
      <c r="X650" s="82">
        <f>IF(U650=0,,W650/U650)*100</f>
        <v>0</v>
      </c>
      <c r="Y650" s="83">
        <f>IF(V650=0,,W650/V650)*100</f>
        <v>0</v>
      </c>
      <c r="Z650" s="1"/>
    </row>
    <row r="651" spans="1:26" ht="23.25">
      <c r="A651" s="1"/>
      <c r="B651" s="44"/>
      <c r="C651" s="44"/>
      <c r="D651" s="41"/>
      <c r="E651" s="41"/>
      <c r="F651" s="51"/>
      <c r="G651" s="102"/>
      <c r="H651" s="41"/>
      <c r="I651" s="45"/>
      <c r="J651" s="49" t="s">
        <v>45</v>
      </c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>
        <v>2000</v>
      </c>
      <c r="V651" s="83">
        <v>1044</v>
      </c>
      <c r="W651" s="84">
        <v>1044</v>
      </c>
      <c r="X651" s="82">
        <f>IF(U651=0,,W651/U651)*100</f>
        <v>52.2</v>
      </c>
      <c r="Y651" s="83">
        <f>IF(V651=0,,W651/V651)*100</f>
        <v>100</v>
      </c>
      <c r="Z651" s="1"/>
    </row>
    <row r="652" spans="1:26" ht="23.25">
      <c r="A652" s="1"/>
      <c r="B652" s="44"/>
      <c r="C652" s="44"/>
      <c r="D652" s="41"/>
      <c r="E652" s="41"/>
      <c r="F652" s="51"/>
      <c r="G652" s="102"/>
      <c r="H652" s="41"/>
      <c r="I652" s="45"/>
      <c r="J652" s="49"/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/>
      <c r="V652" s="83"/>
      <c r="W652" s="84"/>
      <c r="X652" s="82"/>
      <c r="Y652" s="83"/>
      <c r="Z652" s="1"/>
    </row>
    <row r="653" spans="1:26" ht="23.25">
      <c r="A653" s="1"/>
      <c r="B653" s="44"/>
      <c r="C653" s="44"/>
      <c r="D653" s="41"/>
      <c r="E653" s="41"/>
      <c r="F653" s="51" t="s">
        <v>237</v>
      </c>
      <c r="G653" s="102"/>
      <c r="H653" s="41"/>
      <c r="I653" s="45"/>
      <c r="J653" s="49" t="s">
        <v>363</v>
      </c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3">
        <f>U663+U655</f>
        <v>42666.5</v>
      </c>
      <c r="V653" s="83">
        <f>V663+V655</f>
        <v>42819.100000000006</v>
      </c>
      <c r="W653" s="83">
        <f>W663+W655</f>
        <v>42079.299999999996</v>
      </c>
      <c r="X653" s="82">
        <f>IF(U653=0,,W653/U653)*100</f>
        <v>98.62374462400243</v>
      </c>
      <c r="Y653" s="83">
        <f>IF(V653=0,,W653/V653)*100</f>
        <v>98.27226634842859</v>
      </c>
      <c r="Z653" s="1"/>
    </row>
    <row r="654" spans="1:26" ht="23.25">
      <c r="A654" s="1"/>
      <c r="B654" s="44"/>
      <c r="C654" s="44"/>
      <c r="D654" s="41"/>
      <c r="E654" s="41"/>
      <c r="F654" s="51"/>
      <c r="G654" s="102"/>
      <c r="H654" s="41"/>
      <c r="I654" s="45"/>
      <c r="J654" s="49" t="s">
        <v>44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3">
        <f>U658</f>
        <v>42666.5</v>
      </c>
      <c r="V654" s="83">
        <f>V658</f>
        <v>42819.100000000006</v>
      </c>
      <c r="W654" s="83">
        <f>W658</f>
        <v>42079.299999999996</v>
      </c>
      <c r="X654" s="82">
        <f>IF(U654=0,,W654/U654)*100</f>
        <v>98.62374462400243</v>
      </c>
      <c r="Y654" s="83">
        <f>IF(V654=0,,W654/V654)*100</f>
        <v>98.27226634842859</v>
      </c>
      <c r="Z654" s="1"/>
    </row>
    <row r="655" spans="1:26" ht="23.25">
      <c r="A655" s="1"/>
      <c r="B655" s="44"/>
      <c r="C655" s="44"/>
      <c r="D655" s="41"/>
      <c r="E655" s="41"/>
      <c r="F655" s="51"/>
      <c r="G655" s="102"/>
      <c r="H655" s="41"/>
      <c r="I655" s="45"/>
      <c r="J655" s="49" t="s">
        <v>45</v>
      </c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3">
        <f>U659+U738+U743+U748+U753+U758+U763+U778+U783+U788+U793+U798+U804+U668+U673+U687+U692+U697+U702+U707+U712+U716+U733+U809+U823+U828+U833+U838+U843+U848+U853+U869+U874+U880</f>
        <v>0</v>
      </c>
      <c r="V655" s="83">
        <f>V659+V738+V743+V748+V753+V758+V763+V778+V783+V788+V793+V798+V804+V668+V673+V687+V692+V697+V702+V707+V712+V716+V733+V809+V823+V828+V833+V838+V843+V848+V853+V869+V874+V880</f>
        <v>0</v>
      </c>
      <c r="W655" s="83">
        <f>W659+W738+W743+W748+W753+W758+W763+W778+W783+W788+W793+W798+W804+W668+W673+W687+W692+W697+W702+W707+W712+W716+W733+W809+W823+W828+W833+W838+W843+W848+W853+W869+W874+W880</f>
        <v>0</v>
      </c>
      <c r="X655" s="82">
        <f>IF(U655=0,,W655/U655)*100</f>
        <v>0</v>
      </c>
      <c r="Y655" s="83">
        <f>IF(V655=0,,W655/V655)*100</f>
        <v>0</v>
      </c>
      <c r="Z655" s="1"/>
    </row>
    <row r="656" spans="1:26" ht="23.25">
      <c r="A656" s="1"/>
      <c r="B656" s="44"/>
      <c r="C656" s="44"/>
      <c r="D656" s="41"/>
      <c r="E656" s="41"/>
      <c r="F656" s="51"/>
      <c r="G656" s="102"/>
      <c r="H656" s="41"/>
      <c r="I656" s="45"/>
      <c r="J656" s="49"/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3"/>
      <c r="V656" s="83"/>
      <c r="W656" s="83"/>
      <c r="X656" s="82"/>
      <c r="Y656" s="83"/>
      <c r="Z656" s="1"/>
    </row>
    <row r="657" spans="1:26" ht="23.25">
      <c r="A657" s="1"/>
      <c r="B657" s="44"/>
      <c r="C657" s="44"/>
      <c r="D657" s="41"/>
      <c r="E657" s="41"/>
      <c r="F657" s="51" t="s">
        <v>238</v>
      </c>
      <c r="G657" s="102" t="s">
        <v>239</v>
      </c>
      <c r="H657" s="41"/>
      <c r="I657" s="45"/>
      <c r="J657" s="49" t="s">
        <v>240</v>
      </c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3">
        <f>U658+U659</f>
        <v>42666.5</v>
      </c>
      <c r="V657" s="83">
        <f>V658+V659</f>
        <v>42819.100000000006</v>
      </c>
      <c r="W657" s="83">
        <f>W658+W659</f>
        <v>42079.299999999996</v>
      </c>
      <c r="X657" s="82">
        <f>IF(U657=0,,W657/U657)*100</f>
        <v>98.62374462400243</v>
      </c>
      <c r="Y657" s="83">
        <f>IF(V657=0,,W657/V657)*100</f>
        <v>98.27226634842859</v>
      </c>
      <c r="Z657" s="1"/>
    </row>
    <row r="658" spans="1:26" ht="23.25">
      <c r="A658" s="1"/>
      <c r="B658" s="44"/>
      <c r="C658" s="44"/>
      <c r="D658" s="41"/>
      <c r="E658" s="41"/>
      <c r="F658" s="51"/>
      <c r="G658" s="102"/>
      <c r="H658" s="41"/>
      <c r="I658" s="45"/>
      <c r="J658" s="49" t="s">
        <v>44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3">
        <f>U663</f>
        <v>42666.5</v>
      </c>
      <c r="V658" s="83">
        <f>V663</f>
        <v>42819.100000000006</v>
      </c>
      <c r="W658" s="83">
        <f>W663</f>
        <v>42079.299999999996</v>
      </c>
      <c r="X658" s="82">
        <f>IF(U658=0,,W658/U658)*100</f>
        <v>98.62374462400243</v>
      </c>
      <c r="Y658" s="83">
        <f>IF(V658=0,,W658/V658)*100</f>
        <v>98.27226634842859</v>
      </c>
      <c r="Z658" s="1"/>
    </row>
    <row r="659" spans="1:26" ht="23.25">
      <c r="A659" s="1"/>
      <c r="B659" s="44"/>
      <c r="C659" s="44"/>
      <c r="D659" s="41"/>
      <c r="E659" s="41"/>
      <c r="F659" s="51"/>
      <c r="G659" s="102"/>
      <c r="H659" s="41"/>
      <c r="I659" s="45"/>
      <c r="J659" s="49" t="s">
        <v>45</v>
      </c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3"/>
      <c r="V659" s="83"/>
      <c r="W659" s="83"/>
      <c r="X659" s="82">
        <f>IF(U659=0,,W659/U659)*100</f>
        <v>0</v>
      </c>
      <c r="Y659" s="83">
        <f>IF(V659=0,,W659/V659)*100</f>
        <v>0</v>
      </c>
      <c r="Z659" s="1"/>
    </row>
    <row r="660" spans="1:26" ht="23.25">
      <c r="A660" s="1"/>
      <c r="B660" s="44"/>
      <c r="C660" s="44"/>
      <c r="D660" s="41"/>
      <c r="E660" s="41"/>
      <c r="F660" s="51"/>
      <c r="G660" s="102"/>
      <c r="H660" s="41"/>
      <c r="I660" s="45"/>
      <c r="J660" s="49"/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3"/>
      <c r="V660" s="83"/>
      <c r="W660" s="83"/>
      <c r="X660" s="82"/>
      <c r="Y660" s="83"/>
      <c r="Z660" s="1"/>
    </row>
    <row r="661" spans="1:26" ht="23.25">
      <c r="A661" s="1"/>
      <c r="B661" s="44"/>
      <c r="C661" s="44"/>
      <c r="D661" s="41"/>
      <c r="E661" s="41"/>
      <c r="F661" s="51"/>
      <c r="G661" s="102"/>
      <c r="H661" s="41" t="s">
        <v>241</v>
      </c>
      <c r="I661" s="45"/>
      <c r="J661" s="49" t="s">
        <v>242</v>
      </c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3"/>
      <c r="V661" s="83"/>
      <c r="W661" s="83"/>
      <c r="X661" s="82"/>
      <c r="Y661" s="83"/>
      <c r="Z661" s="1"/>
    </row>
    <row r="662" spans="1:26" ht="23.25">
      <c r="A662" s="1"/>
      <c r="B662" s="44"/>
      <c r="C662" s="44"/>
      <c r="D662" s="41"/>
      <c r="E662" s="41"/>
      <c r="F662" s="51"/>
      <c r="G662" s="102"/>
      <c r="H662" s="41"/>
      <c r="I662" s="45"/>
      <c r="J662" s="49" t="s">
        <v>243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3">
        <f>U663+U664</f>
        <v>42666.5</v>
      </c>
      <c r="V662" s="83">
        <f>V663+V664</f>
        <v>42819.100000000006</v>
      </c>
      <c r="W662" s="83">
        <f>W663+W664</f>
        <v>42079.299999999996</v>
      </c>
      <c r="X662" s="82">
        <f>IF(U662=0,,W662/U662)*100</f>
        <v>98.62374462400243</v>
      </c>
      <c r="Y662" s="83">
        <f>IF(V662=0,,W662/V662)*100</f>
        <v>98.27226634842859</v>
      </c>
      <c r="Z662" s="1"/>
    </row>
    <row r="663" spans="1:26" ht="23.25">
      <c r="A663" s="1"/>
      <c r="B663" s="44"/>
      <c r="C663" s="44"/>
      <c r="D663" s="41"/>
      <c r="E663" s="41"/>
      <c r="F663" s="51"/>
      <c r="G663" s="102"/>
      <c r="H663" s="41"/>
      <c r="I663" s="45"/>
      <c r="J663" s="49" t="s">
        <v>44</v>
      </c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3">
        <f>U737+U742+U747+U752+U757+U762+U777+U782+U787+U792+U797+U803+U667+U672+U686+U691+U696+U701+U706+U711+U715+U732+U808+U822+U827+U832+U837+U842+U847+U852+U868+U873+U879+2666.5</f>
        <v>42666.5</v>
      </c>
      <c r="V663" s="83">
        <f>V737+V742+V747+V752+V757+V762+V777+V782+V787+V792+V797+V803+V667+V672+V686+V691+V696+V701+V706+V711+V715+V732+V808+V822+V827+V832+V837+V842+V847+V852+V868+V873+V879+2819.1</f>
        <v>42819.100000000006</v>
      </c>
      <c r="W663" s="83">
        <f>W737+W742+W747+W752+W757+W762+W777+W782+W787+W792+W797+W803+W667+W672+W686+W691+W696+W701+W706+W711+W715+W732+W808+W822+W827+W832+W837+W842+W847+W852+W868+W873+W879+2630.3</f>
        <v>42079.299999999996</v>
      </c>
      <c r="X663" s="82">
        <f>IF(U663=0,,W663/U663)*100</f>
        <v>98.62374462400243</v>
      </c>
      <c r="Y663" s="83">
        <f>IF(V663=0,,W663/V663)*100</f>
        <v>98.27226634842859</v>
      </c>
      <c r="Z663" s="1"/>
    </row>
    <row r="664" spans="1:26" ht="23.25">
      <c r="A664" s="1"/>
      <c r="B664" s="44"/>
      <c r="C664" s="44"/>
      <c r="D664" s="41"/>
      <c r="E664" s="41"/>
      <c r="F664" s="51"/>
      <c r="G664" s="102"/>
      <c r="H664" s="41"/>
      <c r="I664" s="45"/>
      <c r="J664" s="49" t="s">
        <v>45</v>
      </c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3"/>
      <c r="W664" s="84"/>
      <c r="X664" s="82">
        <f>IF(U664=0,,W664/U664)*100</f>
        <v>0</v>
      </c>
      <c r="Y664" s="83">
        <f>IF(V664=0,,W664/V664)*100</f>
        <v>0</v>
      </c>
      <c r="Z664" s="1"/>
    </row>
    <row r="665" spans="1:26" ht="23.25">
      <c r="A665" s="1"/>
      <c r="B665" s="44"/>
      <c r="C665" s="44"/>
      <c r="D665" s="41"/>
      <c r="E665" s="41"/>
      <c r="F665" s="51"/>
      <c r="G665" s="102"/>
      <c r="H665" s="41"/>
      <c r="I665" s="45"/>
      <c r="J665" s="49"/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/>
      <c r="V665" s="83"/>
      <c r="W665" s="84"/>
      <c r="X665" s="82"/>
      <c r="Y665" s="83"/>
      <c r="Z665" s="1"/>
    </row>
    <row r="666" spans="1:26" ht="23.25">
      <c r="A666" s="1"/>
      <c r="B666" s="44"/>
      <c r="C666" s="44"/>
      <c r="D666" s="41"/>
      <c r="E666" s="41"/>
      <c r="F666" s="51"/>
      <c r="G666" s="102" t="s">
        <v>244</v>
      </c>
      <c r="H666" s="41"/>
      <c r="I666" s="45"/>
      <c r="J666" s="49" t="s">
        <v>439</v>
      </c>
      <c r="K666" s="50"/>
      <c r="L666" s="43" t="s">
        <v>245</v>
      </c>
      <c r="M666" s="71"/>
      <c r="N666" s="107">
        <v>1</v>
      </c>
      <c r="O666" s="105"/>
      <c r="P666" s="71" t="s">
        <v>246</v>
      </c>
      <c r="Q666" s="79"/>
      <c r="R666" s="80">
        <f>IF(O666=0,,(P666/O666)*100)</f>
        <v>0</v>
      </c>
      <c r="S666" s="79">
        <f>IF(M666=0,,(N666/M666)*100)</f>
        <v>0</v>
      </c>
      <c r="T666" s="81">
        <f>IF(M666=0,,(P666/M666)*100)</f>
        <v>0</v>
      </c>
      <c r="U666" s="82">
        <f>U667+U668</f>
        <v>22000</v>
      </c>
      <c r="V666" s="83">
        <f>V667+V668</f>
        <v>0</v>
      </c>
      <c r="W666" s="84">
        <f>W667+W668</f>
        <v>0</v>
      </c>
      <c r="X666" s="82">
        <f>IF(U666=0,,W666/U666)*100</f>
        <v>0</v>
      </c>
      <c r="Y666" s="83">
        <f>IF(V666=0,,W666/V666)*100</f>
        <v>0</v>
      </c>
      <c r="Z666" s="1"/>
    </row>
    <row r="667" spans="1:26" ht="23.25">
      <c r="A667" s="1"/>
      <c r="B667" s="44"/>
      <c r="C667" s="44"/>
      <c r="D667" s="41"/>
      <c r="E667" s="41"/>
      <c r="F667" s="51"/>
      <c r="G667" s="102"/>
      <c r="H667" s="41"/>
      <c r="I667" s="45"/>
      <c r="J667" s="49" t="s">
        <v>44</v>
      </c>
      <c r="K667" s="50"/>
      <c r="L667" s="43"/>
      <c r="M667" s="71"/>
      <c r="N667" s="107"/>
      <c r="O667" s="105"/>
      <c r="P667" s="71"/>
      <c r="Q667" s="79"/>
      <c r="R667" s="80"/>
      <c r="S667" s="79"/>
      <c r="T667" s="81"/>
      <c r="U667" s="82">
        <v>22000</v>
      </c>
      <c r="V667" s="83">
        <v>0</v>
      </c>
      <c r="W667" s="84">
        <v>0</v>
      </c>
      <c r="X667" s="82">
        <f>IF(U667=0,,W667/U667)*100</f>
        <v>0</v>
      </c>
      <c r="Y667" s="83">
        <f>IF(V667=0,,W667/V667)*100</f>
        <v>0</v>
      </c>
      <c r="Z667" s="1"/>
    </row>
    <row r="668" spans="1:26" ht="23.25">
      <c r="A668" s="1"/>
      <c r="B668" s="44"/>
      <c r="C668" s="44"/>
      <c r="D668" s="41"/>
      <c r="E668" s="41"/>
      <c r="F668" s="51"/>
      <c r="G668" s="102"/>
      <c r="H668" s="41"/>
      <c r="I668" s="45"/>
      <c r="J668" s="49" t="s">
        <v>45</v>
      </c>
      <c r="K668" s="50"/>
      <c r="L668" s="43"/>
      <c r="M668" s="71"/>
      <c r="N668" s="107"/>
      <c r="O668" s="105"/>
      <c r="P668" s="71"/>
      <c r="Q668" s="79"/>
      <c r="R668" s="80"/>
      <c r="S668" s="79"/>
      <c r="T668" s="81"/>
      <c r="U668" s="82"/>
      <c r="V668" s="83"/>
      <c r="W668" s="84"/>
      <c r="X668" s="82">
        <f>IF(U668=0,,W668/U668)*100</f>
        <v>0</v>
      </c>
      <c r="Y668" s="83">
        <f>IF(V668=0,,W668/V668)*100</f>
        <v>0</v>
      </c>
      <c r="Z668" s="1"/>
    </row>
    <row r="669" spans="1:26" ht="23.25">
      <c r="A669" s="1"/>
      <c r="B669" s="44"/>
      <c r="C669" s="44"/>
      <c r="D669" s="41"/>
      <c r="E669" s="41"/>
      <c r="F669" s="51"/>
      <c r="G669" s="102"/>
      <c r="H669" s="41"/>
      <c r="I669" s="45"/>
      <c r="J669" s="49"/>
      <c r="K669" s="50"/>
      <c r="L669" s="43"/>
      <c r="M669" s="71"/>
      <c r="N669" s="107"/>
      <c r="O669" s="105"/>
      <c r="P669" s="71"/>
      <c r="Q669" s="79"/>
      <c r="R669" s="80"/>
      <c r="S669" s="79"/>
      <c r="T669" s="81"/>
      <c r="U669" s="82"/>
      <c r="V669" s="83"/>
      <c r="W669" s="84"/>
      <c r="X669" s="82"/>
      <c r="Y669" s="83"/>
      <c r="Z669" s="1"/>
    </row>
    <row r="670" spans="1:26" ht="23.25">
      <c r="A670" s="1"/>
      <c r="B670" s="44"/>
      <c r="C670" s="44"/>
      <c r="D670" s="41"/>
      <c r="E670" s="41"/>
      <c r="F670" s="51"/>
      <c r="G670" s="102" t="s">
        <v>247</v>
      </c>
      <c r="H670" s="41"/>
      <c r="I670" s="45"/>
      <c r="J670" s="49" t="s">
        <v>369</v>
      </c>
      <c r="K670" s="50"/>
      <c r="L670" s="43"/>
      <c r="M670" s="71"/>
      <c r="N670" s="107"/>
      <c r="O670" s="105"/>
      <c r="P670" s="71"/>
      <c r="Q670" s="79"/>
      <c r="R670" s="80"/>
      <c r="S670" s="79"/>
      <c r="T670" s="81"/>
      <c r="U670" s="82"/>
      <c r="V670" s="83"/>
      <c r="W670" s="84"/>
      <c r="X670" s="82"/>
      <c r="Y670" s="83"/>
      <c r="Z670" s="1"/>
    </row>
    <row r="671" spans="1:26" ht="23.25">
      <c r="A671" s="1"/>
      <c r="B671" s="44"/>
      <c r="C671" s="44"/>
      <c r="D671" s="41"/>
      <c r="E671" s="41"/>
      <c r="F671" s="51"/>
      <c r="G671" s="102"/>
      <c r="H671" s="41"/>
      <c r="I671" s="45"/>
      <c r="J671" s="49" t="s">
        <v>407</v>
      </c>
      <c r="K671" s="50"/>
      <c r="L671" s="43" t="s">
        <v>245</v>
      </c>
      <c r="M671" s="71"/>
      <c r="N671" s="107">
        <v>1</v>
      </c>
      <c r="O671" s="105"/>
      <c r="P671" s="71" t="s">
        <v>246</v>
      </c>
      <c r="Q671" s="79"/>
      <c r="R671" s="80">
        <f>IF(O671=0,,(P671/O671)*100)</f>
        <v>0</v>
      </c>
      <c r="S671" s="79">
        <f>IF(M671=0,,(N671/M671)*100)</f>
        <v>0</v>
      </c>
      <c r="T671" s="81">
        <f>IF(M671=0,,(P671/M671)*100)</f>
        <v>0</v>
      </c>
      <c r="U671" s="82">
        <f>U672+U673</f>
        <v>7000</v>
      </c>
      <c r="V671" s="83"/>
      <c r="W671" s="84"/>
      <c r="X671" s="82">
        <f>IF(U671=0,,W671/U671)*100</f>
        <v>0</v>
      </c>
      <c r="Y671" s="83">
        <f>IF(V671=0,,W671/V671)*100</f>
        <v>0</v>
      </c>
      <c r="Z671" s="1"/>
    </row>
    <row r="672" spans="1:26" ht="23.25">
      <c r="A672" s="1"/>
      <c r="B672" s="44"/>
      <c r="C672" s="44"/>
      <c r="D672" s="44"/>
      <c r="E672" s="44"/>
      <c r="F672" s="42"/>
      <c r="G672" s="43"/>
      <c r="H672" s="44"/>
      <c r="I672" s="45"/>
      <c r="J672" s="49" t="s">
        <v>44</v>
      </c>
      <c r="K672" s="50"/>
      <c r="L672" s="43"/>
      <c r="M672" s="71"/>
      <c r="N672" s="107"/>
      <c r="O672" s="105"/>
      <c r="P672" s="71"/>
      <c r="Q672" s="79"/>
      <c r="R672" s="80"/>
      <c r="S672" s="79"/>
      <c r="T672" s="81"/>
      <c r="U672" s="82">
        <v>7000</v>
      </c>
      <c r="V672" s="83">
        <v>0</v>
      </c>
      <c r="W672" s="84">
        <v>0</v>
      </c>
      <c r="X672" s="82">
        <f>IF(U672=0,,W672/U672)*100</f>
        <v>0</v>
      </c>
      <c r="Y672" s="83">
        <f>IF(V672=0,,W672/V672)*100</f>
        <v>0</v>
      </c>
      <c r="Z672" s="1"/>
    </row>
    <row r="673" spans="1:26" ht="23.25">
      <c r="A673" s="1"/>
      <c r="B673" s="44"/>
      <c r="C673" s="44"/>
      <c r="D673" s="44"/>
      <c r="E673" s="44"/>
      <c r="F673" s="51"/>
      <c r="G673" s="43"/>
      <c r="H673" s="44"/>
      <c r="I673" s="45"/>
      <c r="J673" s="49" t="s">
        <v>45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/>
      <c r="V673" s="83"/>
      <c r="W673" s="84"/>
      <c r="X673" s="82">
        <f>IF(U673=0,,W673/U673)*100</f>
        <v>0</v>
      </c>
      <c r="Y673" s="83">
        <f>IF(V673=0,,W673/V673)*100</f>
        <v>0</v>
      </c>
      <c r="Z673" s="1"/>
    </row>
    <row r="674" spans="1:26" ht="23.25">
      <c r="A674" s="1"/>
      <c r="B674" s="44"/>
      <c r="C674" s="44"/>
      <c r="D674" s="44"/>
      <c r="E674" s="44"/>
      <c r="F674" s="51"/>
      <c r="G674" s="43"/>
      <c r="H674" s="44"/>
      <c r="I674" s="45"/>
      <c r="J674" s="49"/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/>
      <c r="V674" s="83"/>
      <c r="W674" s="84"/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392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30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28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33</v>
      </c>
      <c r="O679" s="63"/>
      <c r="P679" s="63"/>
      <c r="Q679" s="63"/>
      <c r="R679" s="64"/>
      <c r="S679" s="8" t="s">
        <v>21</v>
      </c>
      <c r="T679" s="8"/>
      <c r="U679" s="14" t="s">
        <v>2</v>
      </c>
      <c r="V679" s="15"/>
      <c r="W679" s="15"/>
      <c r="X679" s="15"/>
      <c r="Y679" s="16"/>
      <c r="Z679" s="1"/>
    </row>
    <row r="680" spans="1:26" ht="23.25">
      <c r="A680" s="1"/>
      <c r="B680" s="20" t="s">
        <v>29</v>
      </c>
      <c r="C680" s="21"/>
      <c r="D680" s="21"/>
      <c r="E680" s="21"/>
      <c r="F680" s="21"/>
      <c r="G680" s="21"/>
      <c r="H680" s="62"/>
      <c r="I680" s="1"/>
      <c r="J680" s="2" t="s">
        <v>4</v>
      </c>
      <c r="K680" s="18"/>
      <c r="L680" s="23" t="s">
        <v>22</v>
      </c>
      <c r="M680" s="23" t="s">
        <v>31</v>
      </c>
      <c r="N680" s="65"/>
      <c r="O680" s="17"/>
      <c r="P680" s="66"/>
      <c r="Q680" s="23" t="s">
        <v>3</v>
      </c>
      <c r="R680" s="16"/>
      <c r="S680" s="15" t="s">
        <v>23</v>
      </c>
      <c r="T680" s="15"/>
      <c r="U680" s="20" t="s">
        <v>20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24</v>
      </c>
      <c r="M681" s="31" t="s">
        <v>24</v>
      </c>
      <c r="N681" s="29" t="s">
        <v>6</v>
      </c>
      <c r="O681" s="68" t="s">
        <v>7</v>
      </c>
      <c r="P681" s="29" t="s">
        <v>8</v>
      </c>
      <c r="Q681" s="20" t="s">
        <v>41</v>
      </c>
      <c r="R681" s="22"/>
      <c r="S681" s="27" t="s">
        <v>25</v>
      </c>
      <c r="T681" s="15"/>
      <c r="U681" s="24"/>
      <c r="V681" s="25"/>
      <c r="W681" s="1"/>
      <c r="X681" s="14" t="s">
        <v>3</v>
      </c>
      <c r="Y681" s="16"/>
      <c r="Z681" s="1"/>
    </row>
    <row r="682" spans="1:26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8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26</v>
      </c>
      <c r="M682" s="29" t="s">
        <v>32</v>
      </c>
      <c r="N682" s="29"/>
      <c r="O682" s="29"/>
      <c r="P682" s="29"/>
      <c r="Q682" s="26" t="s">
        <v>34</v>
      </c>
      <c r="R682" s="30" t="s">
        <v>34</v>
      </c>
      <c r="S682" s="112" t="s">
        <v>37</v>
      </c>
      <c r="T682" s="114" t="s">
        <v>38</v>
      </c>
      <c r="U682" s="31" t="s">
        <v>6</v>
      </c>
      <c r="V682" s="29" t="s">
        <v>9</v>
      </c>
      <c r="W682" s="26" t="s">
        <v>10</v>
      </c>
      <c r="X682" s="14" t="s">
        <v>11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35</v>
      </c>
      <c r="R683" s="38" t="s">
        <v>36</v>
      </c>
      <c r="S683" s="113"/>
      <c r="T683" s="115"/>
      <c r="U683" s="32"/>
      <c r="V683" s="33"/>
      <c r="W683" s="34"/>
      <c r="X683" s="39" t="s">
        <v>39</v>
      </c>
      <c r="Y683" s="40" t="s">
        <v>40</v>
      </c>
      <c r="Z683" s="1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4" t="s">
        <v>43</v>
      </c>
      <c r="C685" s="44"/>
      <c r="D685" s="41" t="s">
        <v>43</v>
      </c>
      <c r="E685" s="41"/>
      <c r="F685" s="51" t="s">
        <v>237</v>
      </c>
      <c r="G685" s="102" t="s">
        <v>248</v>
      </c>
      <c r="H685" s="41"/>
      <c r="I685" s="45"/>
      <c r="J685" s="49" t="s">
        <v>370</v>
      </c>
      <c r="K685" s="50"/>
      <c r="L685" s="43" t="s">
        <v>245</v>
      </c>
      <c r="M685" s="71"/>
      <c r="N685" s="107">
        <v>1</v>
      </c>
      <c r="O685" s="105">
        <v>1</v>
      </c>
      <c r="P685" s="106">
        <v>1</v>
      </c>
      <c r="Q685" s="79">
        <f>IF(N685=0,,(P685/N685)*100)</f>
        <v>100</v>
      </c>
      <c r="R685" s="80">
        <f>IF(O685=0,,(P685/O685)*100)</f>
        <v>100</v>
      </c>
      <c r="S685" s="79">
        <f>IF(M685=0,,(N685/M685)*100)</f>
        <v>0</v>
      </c>
      <c r="T685" s="81">
        <f>IF(M685=0,,(P685/M685)*100)</f>
        <v>0</v>
      </c>
      <c r="U685" s="82">
        <f>U686+U687</f>
        <v>3000</v>
      </c>
      <c r="V685" s="83">
        <f>V686+V687</f>
        <v>5334</v>
      </c>
      <c r="W685" s="84">
        <f>W686+W687</f>
        <v>5333.1</v>
      </c>
      <c r="X685" s="82">
        <f>IF(U685=0,,W685/U685)*100</f>
        <v>177.77</v>
      </c>
      <c r="Y685" s="83">
        <f>IF(V685=0,,W685/V685)*100</f>
        <v>99.98312710911136</v>
      </c>
      <c r="Z685" s="1"/>
    </row>
    <row r="686" spans="1:26" ht="23.25">
      <c r="A686" s="1"/>
      <c r="B686" s="41"/>
      <c r="C686" s="41"/>
      <c r="D686" s="41"/>
      <c r="E686" s="41"/>
      <c r="F686" s="51"/>
      <c r="G686" s="102"/>
      <c r="H686" s="41"/>
      <c r="I686" s="45"/>
      <c r="J686" s="49" t="s">
        <v>44</v>
      </c>
      <c r="K686" s="50"/>
      <c r="L686" s="43"/>
      <c r="M686" s="71"/>
      <c r="N686" s="107"/>
      <c r="O686" s="105"/>
      <c r="P686" s="106"/>
      <c r="Q686" s="79"/>
      <c r="R686" s="80"/>
      <c r="S686" s="79"/>
      <c r="T686" s="81"/>
      <c r="U686" s="82">
        <v>3000</v>
      </c>
      <c r="V686" s="83">
        <v>5334</v>
      </c>
      <c r="W686" s="84">
        <v>5333.1</v>
      </c>
      <c r="X686" s="82">
        <f>IF(U686=0,,W686/U686)*100</f>
        <v>177.77</v>
      </c>
      <c r="Y686" s="83">
        <f>IF(V686=0,,W686/V686)*100</f>
        <v>99.98312710911136</v>
      </c>
      <c r="Z686" s="1"/>
    </row>
    <row r="687" spans="1:26" ht="23.25">
      <c r="A687" s="1"/>
      <c r="B687" s="44"/>
      <c r="C687" s="44"/>
      <c r="D687" s="41"/>
      <c r="E687" s="41"/>
      <c r="F687" s="51"/>
      <c r="G687" s="102"/>
      <c r="H687" s="41"/>
      <c r="I687" s="45"/>
      <c r="J687" s="49" t="s">
        <v>45</v>
      </c>
      <c r="K687" s="50"/>
      <c r="L687" s="43"/>
      <c r="M687" s="71"/>
      <c r="N687" s="107"/>
      <c r="O687" s="105"/>
      <c r="P687" s="106"/>
      <c r="Q687" s="79"/>
      <c r="R687" s="80"/>
      <c r="S687" s="79"/>
      <c r="T687" s="81"/>
      <c r="U687" s="82"/>
      <c r="V687" s="83"/>
      <c r="W687" s="84"/>
      <c r="X687" s="82">
        <f>IF(U687=0,,W687/U687)*100</f>
        <v>0</v>
      </c>
      <c r="Y687" s="83">
        <f>IF(V687=0,,W687/V687)*100</f>
        <v>0</v>
      </c>
      <c r="Z687" s="1"/>
    </row>
    <row r="688" spans="1:26" ht="23.25">
      <c r="A688" s="1"/>
      <c r="B688" s="44"/>
      <c r="C688" s="44"/>
      <c r="D688" s="41"/>
      <c r="E688" s="41"/>
      <c r="F688" s="51"/>
      <c r="G688" s="102"/>
      <c r="H688" s="41"/>
      <c r="I688" s="45"/>
      <c r="J688" s="49"/>
      <c r="K688" s="50"/>
      <c r="L688" s="43"/>
      <c r="M688" s="71"/>
      <c r="N688" s="107"/>
      <c r="O688" s="105"/>
      <c r="P688" s="106"/>
      <c r="Q688" s="79"/>
      <c r="R688" s="80"/>
      <c r="S688" s="79"/>
      <c r="T688" s="81"/>
      <c r="U688" s="82"/>
      <c r="V688" s="83"/>
      <c r="W688" s="84"/>
      <c r="X688" s="82"/>
      <c r="Y688" s="83"/>
      <c r="Z688" s="1"/>
    </row>
    <row r="689" spans="1:26" ht="23.25">
      <c r="A689" s="1"/>
      <c r="B689" s="44"/>
      <c r="C689" s="44"/>
      <c r="D689" s="41"/>
      <c r="E689" s="41"/>
      <c r="F689" s="51" t="s">
        <v>238</v>
      </c>
      <c r="G689" s="102" t="s">
        <v>249</v>
      </c>
      <c r="H689" s="41"/>
      <c r="I689" s="45"/>
      <c r="J689" s="49" t="s">
        <v>373</v>
      </c>
      <c r="K689" s="50"/>
      <c r="L689" s="43"/>
      <c r="M689" s="71"/>
      <c r="N689" s="107"/>
      <c r="O689" s="105"/>
      <c r="P689" s="106"/>
      <c r="Q689" s="79"/>
      <c r="R689" s="80"/>
      <c r="S689" s="79"/>
      <c r="T689" s="81"/>
      <c r="U689" s="82"/>
      <c r="V689" s="83"/>
      <c r="W689" s="84"/>
      <c r="X689" s="82"/>
      <c r="Y689" s="83"/>
      <c r="Z689" s="1"/>
    </row>
    <row r="690" spans="1:26" ht="23.25">
      <c r="A690" s="1"/>
      <c r="B690" s="44"/>
      <c r="C690" s="44"/>
      <c r="D690" s="41"/>
      <c r="E690" s="41"/>
      <c r="F690" s="51"/>
      <c r="G690" s="102"/>
      <c r="H690" s="41"/>
      <c r="I690" s="45"/>
      <c r="J690" s="49" t="s">
        <v>250</v>
      </c>
      <c r="K690" s="50"/>
      <c r="L690" s="43" t="s">
        <v>245</v>
      </c>
      <c r="M690" s="71"/>
      <c r="N690" s="107">
        <v>1</v>
      </c>
      <c r="O690" s="105">
        <v>1</v>
      </c>
      <c r="P690" s="106">
        <v>1</v>
      </c>
      <c r="Q690" s="79">
        <f>IF(N690=0,,(P690/N690)*100)</f>
        <v>100</v>
      </c>
      <c r="R690" s="80">
        <f>IF(O690=0,,(P690/O690)*100)</f>
        <v>100</v>
      </c>
      <c r="S690" s="79">
        <f>IF(M690=0,,(N690/M690)*100)</f>
        <v>0</v>
      </c>
      <c r="T690" s="81">
        <f>IF(M690=0,,(P690/M690)*100)</f>
        <v>0</v>
      </c>
      <c r="U690" s="82">
        <f>U691+U692</f>
        <v>600</v>
      </c>
      <c r="V690" s="83">
        <f>V691+V692</f>
        <v>749</v>
      </c>
      <c r="W690" s="84">
        <f>W691+W692</f>
        <v>748.3</v>
      </c>
      <c r="X690" s="82">
        <f>IF(U690=0,,W690/U690)*100</f>
        <v>124.71666666666665</v>
      </c>
      <c r="Y690" s="83">
        <f>IF(V690=0,,W690/V690)*100</f>
        <v>99.90654205607477</v>
      </c>
      <c r="Z690" s="1"/>
    </row>
    <row r="691" spans="1:26" ht="23.25">
      <c r="A691" s="1"/>
      <c r="B691" s="44"/>
      <c r="C691" s="44"/>
      <c r="D691" s="41"/>
      <c r="E691" s="41"/>
      <c r="F691" s="51"/>
      <c r="G691" s="102"/>
      <c r="H691" s="41"/>
      <c r="I691" s="45"/>
      <c r="J691" s="49" t="s">
        <v>44</v>
      </c>
      <c r="K691" s="50"/>
      <c r="L691" s="43"/>
      <c r="M691" s="71"/>
      <c r="N691" s="107"/>
      <c r="O691" s="105"/>
      <c r="P691" s="106"/>
      <c r="Q691" s="79"/>
      <c r="R691" s="80"/>
      <c r="S691" s="79"/>
      <c r="T691" s="81"/>
      <c r="U691" s="82">
        <v>600</v>
      </c>
      <c r="V691" s="83">
        <v>749</v>
      </c>
      <c r="W691" s="84">
        <v>748.3</v>
      </c>
      <c r="X691" s="82">
        <f>IF(U691=0,,W691/U691)*100</f>
        <v>124.71666666666665</v>
      </c>
      <c r="Y691" s="83">
        <f>IF(V691=0,,W691/V691)*100</f>
        <v>99.90654205607477</v>
      </c>
      <c r="Z691" s="1"/>
    </row>
    <row r="692" spans="1:26" ht="23.25">
      <c r="A692" s="1"/>
      <c r="B692" s="44"/>
      <c r="C692" s="44"/>
      <c r="D692" s="41"/>
      <c r="E692" s="41"/>
      <c r="F692" s="51"/>
      <c r="G692" s="102"/>
      <c r="H692" s="41"/>
      <c r="I692" s="45"/>
      <c r="J692" s="49" t="s">
        <v>45</v>
      </c>
      <c r="K692" s="50"/>
      <c r="L692" s="43"/>
      <c r="M692" s="71"/>
      <c r="N692" s="107"/>
      <c r="O692" s="105"/>
      <c r="P692" s="106"/>
      <c r="Q692" s="79"/>
      <c r="R692" s="80"/>
      <c r="S692" s="79"/>
      <c r="T692" s="81"/>
      <c r="U692" s="82"/>
      <c r="V692" s="83"/>
      <c r="W692" s="84"/>
      <c r="X692" s="82">
        <f>IF(U692=0,,W692/U692)*100</f>
        <v>0</v>
      </c>
      <c r="Y692" s="83">
        <f>IF(V692=0,,W692/V692)*100</f>
        <v>0</v>
      </c>
      <c r="Z692" s="1"/>
    </row>
    <row r="693" spans="1:26" ht="23.25">
      <c r="A693" s="1"/>
      <c r="B693" s="44"/>
      <c r="C693" s="44"/>
      <c r="D693" s="41"/>
      <c r="E693" s="41"/>
      <c r="F693" s="51"/>
      <c r="G693" s="102"/>
      <c r="H693" s="41"/>
      <c r="I693" s="45"/>
      <c r="J693" s="49"/>
      <c r="K693" s="50"/>
      <c r="L693" s="43"/>
      <c r="M693" s="71"/>
      <c r="N693" s="107"/>
      <c r="O693" s="105"/>
      <c r="P693" s="106"/>
      <c r="Q693" s="79"/>
      <c r="R693" s="80"/>
      <c r="S693" s="79"/>
      <c r="T693" s="81"/>
      <c r="U693" s="82"/>
      <c r="V693" s="83"/>
      <c r="W693" s="84"/>
      <c r="X693" s="82"/>
      <c r="Y693" s="83"/>
      <c r="Z693" s="1"/>
    </row>
    <row r="694" spans="1:26" ht="23.25">
      <c r="A694" s="1"/>
      <c r="B694" s="44"/>
      <c r="C694" s="44"/>
      <c r="D694" s="41"/>
      <c r="E694" s="41"/>
      <c r="F694" s="51"/>
      <c r="G694" s="102" t="s">
        <v>251</v>
      </c>
      <c r="H694" s="41"/>
      <c r="I694" s="45"/>
      <c r="J694" s="49" t="s">
        <v>270</v>
      </c>
      <c r="K694" s="50"/>
      <c r="L694" s="43"/>
      <c r="M694" s="71"/>
      <c r="N694" s="107"/>
      <c r="O694" s="105"/>
      <c r="P694" s="106"/>
      <c r="Q694" s="79"/>
      <c r="R694" s="80">
        <f>IF(O694=0,,(P694/O694)*100)</f>
        <v>0</v>
      </c>
      <c r="S694" s="79">
        <f>IF(M694=0,,(N694/M694)*100)</f>
        <v>0</v>
      </c>
      <c r="T694" s="81">
        <f>IF(M694=0,,(P694/M694)*100)</f>
        <v>0</v>
      </c>
      <c r="U694" s="82"/>
      <c r="V694" s="83"/>
      <c r="W694" s="84"/>
      <c r="X694" s="82"/>
      <c r="Y694" s="83"/>
      <c r="Z694" s="1"/>
    </row>
    <row r="695" spans="1:26" ht="23.25">
      <c r="A695" s="1"/>
      <c r="B695" s="44"/>
      <c r="C695" s="44"/>
      <c r="D695" s="41"/>
      <c r="E695" s="41"/>
      <c r="F695" s="51"/>
      <c r="G695" s="102"/>
      <c r="H695" s="41"/>
      <c r="I695" s="45"/>
      <c r="J695" s="49" t="s">
        <v>252</v>
      </c>
      <c r="K695" s="50"/>
      <c r="L695" s="43" t="s">
        <v>245</v>
      </c>
      <c r="M695" s="71"/>
      <c r="N695" s="107">
        <v>1</v>
      </c>
      <c r="O695" s="105"/>
      <c r="P695" s="106" t="s">
        <v>246</v>
      </c>
      <c r="Q695" s="79"/>
      <c r="R695" s="80">
        <f>IF(O695=0,,(P695/O695)*100)</f>
        <v>0</v>
      </c>
      <c r="S695" s="79"/>
      <c r="T695" s="81"/>
      <c r="U695" s="82">
        <f>U696+U697</f>
        <v>1500</v>
      </c>
      <c r="V695" s="83">
        <f>V696+V697</f>
        <v>0</v>
      </c>
      <c r="W695" s="84">
        <f>W696+W697</f>
        <v>0</v>
      </c>
      <c r="X695" s="82">
        <f>IF(U695=0,,W695/U695)*100</f>
        <v>0</v>
      </c>
      <c r="Y695" s="83">
        <f>IF(V695=0,,W695/V695)*100</f>
        <v>0</v>
      </c>
      <c r="Z695" s="1"/>
    </row>
    <row r="696" spans="1:26" ht="23.25">
      <c r="A696" s="1"/>
      <c r="B696" s="44"/>
      <c r="C696" s="44"/>
      <c r="D696" s="41"/>
      <c r="E696" s="41"/>
      <c r="F696" s="51"/>
      <c r="G696" s="102"/>
      <c r="H696" s="41"/>
      <c r="I696" s="45"/>
      <c r="J696" s="49" t="s">
        <v>44</v>
      </c>
      <c r="K696" s="50"/>
      <c r="L696" s="43"/>
      <c r="M696" s="71"/>
      <c r="N696" s="107"/>
      <c r="O696" s="105"/>
      <c r="P696" s="106"/>
      <c r="Q696" s="79"/>
      <c r="R696" s="80"/>
      <c r="S696" s="79"/>
      <c r="T696" s="81"/>
      <c r="U696" s="82">
        <v>1500</v>
      </c>
      <c r="V696" s="83">
        <v>0</v>
      </c>
      <c r="W696" s="84">
        <v>0</v>
      </c>
      <c r="X696" s="82">
        <f>IF(U696=0,,W696/U696)*100</f>
        <v>0</v>
      </c>
      <c r="Y696" s="83">
        <f>IF(V696=0,,W696/V696)*100</f>
        <v>0</v>
      </c>
      <c r="Z696" s="1"/>
    </row>
    <row r="697" spans="1:26" ht="23.25">
      <c r="A697" s="1"/>
      <c r="B697" s="44"/>
      <c r="C697" s="44"/>
      <c r="D697" s="41"/>
      <c r="E697" s="41"/>
      <c r="F697" s="51"/>
      <c r="G697" s="102"/>
      <c r="H697" s="41"/>
      <c r="I697" s="45"/>
      <c r="J697" s="49" t="s">
        <v>45</v>
      </c>
      <c r="K697" s="50"/>
      <c r="L697" s="43"/>
      <c r="M697" s="71"/>
      <c r="N697" s="107"/>
      <c r="O697" s="105"/>
      <c r="P697" s="106"/>
      <c r="Q697" s="79"/>
      <c r="R697" s="80"/>
      <c r="S697" s="79"/>
      <c r="T697" s="81"/>
      <c r="U697" s="82"/>
      <c r="V697" s="83"/>
      <c r="W697" s="84"/>
      <c r="X697" s="82">
        <f>IF(U697=0,,W697/U697)*100</f>
        <v>0</v>
      </c>
      <c r="Y697" s="83">
        <f>IF(V697=0,,W697/V697)*100</f>
        <v>0</v>
      </c>
      <c r="Z697" s="1"/>
    </row>
    <row r="698" spans="1:26" ht="23.25">
      <c r="A698" s="1"/>
      <c r="B698" s="44"/>
      <c r="C698" s="44"/>
      <c r="D698" s="41"/>
      <c r="E698" s="41"/>
      <c r="F698" s="51"/>
      <c r="G698" s="102"/>
      <c r="H698" s="41"/>
      <c r="I698" s="45"/>
      <c r="J698" s="49"/>
      <c r="K698" s="50"/>
      <c r="L698" s="43"/>
      <c r="M698" s="71"/>
      <c r="N698" s="107"/>
      <c r="O698" s="105"/>
      <c r="P698" s="106"/>
      <c r="Q698" s="79"/>
      <c r="R698" s="80"/>
      <c r="S698" s="79"/>
      <c r="T698" s="81"/>
      <c r="U698" s="82"/>
      <c r="V698" s="83"/>
      <c r="W698" s="84"/>
      <c r="X698" s="82"/>
      <c r="Y698" s="83"/>
      <c r="Z698" s="1"/>
    </row>
    <row r="699" spans="1:26" ht="23.25">
      <c r="A699" s="1"/>
      <c r="B699" s="44"/>
      <c r="C699" s="44"/>
      <c r="D699" s="41"/>
      <c r="E699" s="41"/>
      <c r="F699" s="51"/>
      <c r="G699" s="102" t="s">
        <v>253</v>
      </c>
      <c r="H699" s="41"/>
      <c r="I699" s="45"/>
      <c r="J699" s="49" t="s">
        <v>270</v>
      </c>
      <c r="K699" s="50"/>
      <c r="L699" s="43"/>
      <c r="M699" s="71"/>
      <c r="N699" s="107"/>
      <c r="O699" s="105"/>
      <c r="P699" s="106"/>
      <c r="Q699" s="79"/>
      <c r="R699" s="80"/>
      <c r="S699" s="79"/>
      <c r="T699" s="81"/>
      <c r="U699" s="82"/>
      <c r="V699" s="83"/>
      <c r="W699" s="84"/>
      <c r="X699" s="82"/>
      <c r="Y699" s="83"/>
      <c r="Z699" s="1"/>
    </row>
    <row r="700" spans="1:26" ht="23.25">
      <c r="A700" s="1"/>
      <c r="B700" s="44"/>
      <c r="C700" s="44"/>
      <c r="D700" s="41"/>
      <c r="E700" s="41"/>
      <c r="F700" s="51"/>
      <c r="G700" s="102"/>
      <c r="H700" s="41"/>
      <c r="I700" s="45"/>
      <c r="J700" s="49" t="s">
        <v>254</v>
      </c>
      <c r="K700" s="50"/>
      <c r="L700" s="43" t="s">
        <v>245</v>
      </c>
      <c r="M700" s="71"/>
      <c r="N700" s="107">
        <v>1</v>
      </c>
      <c r="O700" s="105">
        <v>1</v>
      </c>
      <c r="P700" s="106">
        <v>1</v>
      </c>
      <c r="Q700" s="79">
        <f>IF(N700=0,,(P700/N700)*100)</f>
        <v>100</v>
      </c>
      <c r="R700" s="80">
        <f>IF(O700=0,,(P700/O700)*100)</f>
        <v>100</v>
      </c>
      <c r="S700" s="79">
        <f>IF(M700=0,,(N700/M700)*100)</f>
        <v>0</v>
      </c>
      <c r="T700" s="81">
        <f>IF(M700=0,,(P700/M700)*100)</f>
        <v>0</v>
      </c>
      <c r="U700" s="82">
        <f>U701+U702</f>
        <v>1500</v>
      </c>
      <c r="V700" s="83">
        <f>V701+V702</f>
        <v>1580</v>
      </c>
      <c r="W700" s="84">
        <f>W701+W702</f>
        <v>1579.1</v>
      </c>
      <c r="X700" s="82">
        <f>IF(U700=0,,W700/U700)*100</f>
        <v>105.27333333333333</v>
      </c>
      <c r="Y700" s="83">
        <f>IF(V700=0,,W700/V700)*100</f>
        <v>99.94303797468353</v>
      </c>
      <c r="Z700" s="1"/>
    </row>
    <row r="701" spans="1:26" ht="23.25">
      <c r="A701" s="1"/>
      <c r="B701" s="44"/>
      <c r="C701" s="44"/>
      <c r="D701" s="41"/>
      <c r="E701" s="41"/>
      <c r="F701" s="51"/>
      <c r="G701" s="102"/>
      <c r="H701" s="41"/>
      <c r="I701" s="45"/>
      <c r="J701" s="49" t="s">
        <v>44</v>
      </c>
      <c r="K701" s="50"/>
      <c r="L701" s="43"/>
      <c r="M701" s="71"/>
      <c r="N701" s="107"/>
      <c r="O701" s="105"/>
      <c r="P701" s="106"/>
      <c r="Q701" s="79"/>
      <c r="R701" s="80"/>
      <c r="S701" s="79"/>
      <c r="T701" s="81"/>
      <c r="U701" s="82">
        <v>1500</v>
      </c>
      <c r="V701" s="83">
        <v>1580</v>
      </c>
      <c r="W701" s="84">
        <v>1579.1</v>
      </c>
      <c r="X701" s="82">
        <f>IF(U701=0,,W701/U701)*100</f>
        <v>105.27333333333333</v>
      </c>
      <c r="Y701" s="83">
        <f>IF(V701=0,,W701/V701)*100</f>
        <v>99.94303797468353</v>
      </c>
      <c r="Z701" s="1"/>
    </row>
    <row r="702" spans="1:26" ht="23.25">
      <c r="A702" s="1"/>
      <c r="B702" s="44"/>
      <c r="C702" s="44"/>
      <c r="D702" s="41"/>
      <c r="E702" s="41"/>
      <c r="F702" s="51"/>
      <c r="G702" s="102"/>
      <c r="H702" s="41"/>
      <c r="I702" s="45"/>
      <c r="J702" s="49" t="s">
        <v>45</v>
      </c>
      <c r="K702" s="50"/>
      <c r="L702" s="43"/>
      <c r="M702" s="71"/>
      <c r="N702" s="107"/>
      <c r="O702" s="105"/>
      <c r="P702" s="106"/>
      <c r="Q702" s="79"/>
      <c r="R702" s="80"/>
      <c r="S702" s="79"/>
      <c r="T702" s="81"/>
      <c r="U702" s="82"/>
      <c r="V702" s="83"/>
      <c r="W702" s="84"/>
      <c r="X702" s="82">
        <f>IF(U702=0,,W702/U702)*100</f>
        <v>0</v>
      </c>
      <c r="Y702" s="83">
        <f>IF(V702=0,,W702/V702)*100</f>
        <v>0</v>
      </c>
      <c r="Z702" s="1"/>
    </row>
    <row r="703" spans="1:26" ht="23.25">
      <c r="A703" s="1"/>
      <c r="B703" s="44"/>
      <c r="C703" s="44"/>
      <c r="D703" s="41"/>
      <c r="E703" s="41"/>
      <c r="F703" s="51"/>
      <c r="G703" s="102"/>
      <c r="H703" s="41"/>
      <c r="I703" s="45"/>
      <c r="J703" s="49"/>
      <c r="K703" s="50"/>
      <c r="L703" s="43"/>
      <c r="M703" s="71"/>
      <c r="N703" s="107"/>
      <c r="O703" s="105"/>
      <c r="P703" s="106"/>
      <c r="Q703" s="79"/>
      <c r="R703" s="80"/>
      <c r="S703" s="79"/>
      <c r="T703" s="81"/>
      <c r="U703" s="82"/>
      <c r="V703" s="83"/>
      <c r="W703" s="84"/>
      <c r="X703" s="82"/>
      <c r="Y703" s="83"/>
      <c r="Z703" s="1"/>
    </row>
    <row r="704" spans="1:26" ht="23.25">
      <c r="A704" s="1"/>
      <c r="B704" s="44"/>
      <c r="C704" s="44"/>
      <c r="D704" s="41"/>
      <c r="E704" s="41"/>
      <c r="F704" s="51"/>
      <c r="G704" s="102" t="s">
        <v>255</v>
      </c>
      <c r="H704" s="41"/>
      <c r="I704" s="45"/>
      <c r="J704" s="49" t="s">
        <v>256</v>
      </c>
      <c r="K704" s="50"/>
      <c r="L704" s="43"/>
      <c r="M704" s="71"/>
      <c r="N704" s="107"/>
      <c r="O704" s="105"/>
      <c r="P704" s="106"/>
      <c r="Q704" s="79"/>
      <c r="R704" s="80"/>
      <c r="S704" s="79"/>
      <c r="T704" s="81"/>
      <c r="U704" s="82"/>
      <c r="V704" s="83"/>
      <c r="W704" s="84"/>
      <c r="X704" s="82"/>
      <c r="Y704" s="83"/>
      <c r="Z704" s="1"/>
    </row>
    <row r="705" spans="1:26" ht="23.25">
      <c r="A705" s="1"/>
      <c r="B705" s="44"/>
      <c r="C705" s="44"/>
      <c r="D705" s="41"/>
      <c r="E705" s="41"/>
      <c r="F705" s="51"/>
      <c r="G705" s="102"/>
      <c r="H705" s="41"/>
      <c r="I705" s="45"/>
      <c r="J705" s="49" t="s">
        <v>371</v>
      </c>
      <c r="K705" s="50"/>
      <c r="L705" s="43" t="s">
        <v>245</v>
      </c>
      <c r="M705" s="71"/>
      <c r="N705" s="107">
        <v>1</v>
      </c>
      <c r="O705" s="105">
        <v>1</v>
      </c>
      <c r="P705" s="106">
        <v>1</v>
      </c>
      <c r="Q705" s="79">
        <f>IF(N705=0,,(P705/N705)*100)</f>
        <v>100</v>
      </c>
      <c r="R705" s="80">
        <f>IF(O705=0,,(P705/O705)*100)</f>
        <v>100</v>
      </c>
      <c r="S705" s="79">
        <f>IF(M705=0,,(N705/M705)*100)</f>
        <v>0</v>
      </c>
      <c r="T705" s="81">
        <f>IF(M705=0,,(P705/M705)*100)</f>
        <v>0</v>
      </c>
      <c r="U705" s="82">
        <f>U706+U707</f>
        <v>700</v>
      </c>
      <c r="V705" s="83">
        <f>V706+V707</f>
        <v>700</v>
      </c>
      <c r="W705" s="84">
        <f>W706+W707</f>
        <v>699.6</v>
      </c>
      <c r="X705" s="82">
        <f>IF(U705=0,,W705/U705)*100</f>
        <v>99.94285714285715</v>
      </c>
      <c r="Y705" s="83">
        <f>IF(V705=0,,W705/V705)*100</f>
        <v>99.94285714285715</v>
      </c>
      <c r="Z705" s="1"/>
    </row>
    <row r="706" spans="1:26" ht="23.25">
      <c r="A706" s="1"/>
      <c r="B706" s="44"/>
      <c r="C706" s="44"/>
      <c r="D706" s="41"/>
      <c r="E706" s="41"/>
      <c r="F706" s="51"/>
      <c r="G706" s="102"/>
      <c r="H706" s="41"/>
      <c r="I706" s="45"/>
      <c r="J706" s="49" t="s">
        <v>44</v>
      </c>
      <c r="K706" s="50"/>
      <c r="L706" s="43"/>
      <c r="M706" s="71"/>
      <c r="N706" s="107"/>
      <c r="O706" s="105"/>
      <c r="P706" s="106"/>
      <c r="Q706" s="79"/>
      <c r="R706" s="80"/>
      <c r="S706" s="79"/>
      <c r="T706" s="81"/>
      <c r="U706" s="82">
        <v>700</v>
      </c>
      <c r="V706" s="83">
        <v>700</v>
      </c>
      <c r="W706" s="84">
        <v>699.6</v>
      </c>
      <c r="X706" s="82">
        <f>IF(U706=0,,W706/U706)*100</f>
        <v>99.94285714285715</v>
      </c>
      <c r="Y706" s="83">
        <f>IF(V706=0,,W706/V706)*100</f>
        <v>99.94285714285715</v>
      </c>
      <c r="Z706" s="1"/>
    </row>
    <row r="707" spans="1:26" ht="23.25">
      <c r="A707" s="1"/>
      <c r="B707" s="44"/>
      <c r="C707" s="44"/>
      <c r="D707" s="41"/>
      <c r="E707" s="41"/>
      <c r="F707" s="51"/>
      <c r="G707" s="102"/>
      <c r="H707" s="41"/>
      <c r="I707" s="45"/>
      <c r="J707" s="49" t="s">
        <v>45</v>
      </c>
      <c r="K707" s="50"/>
      <c r="L707" s="43"/>
      <c r="M707" s="71"/>
      <c r="N707" s="107"/>
      <c r="O707" s="105"/>
      <c r="P707" s="106"/>
      <c r="Q707" s="79"/>
      <c r="R707" s="80"/>
      <c r="S707" s="79"/>
      <c r="T707" s="81"/>
      <c r="U707" s="82"/>
      <c r="V707" s="83"/>
      <c r="W707" s="84"/>
      <c r="X707" s="82">
        <f>IF(U707=0,,W707/U707)*100</f>
        <v>0</v>
      </c>
      <c r="Y707" s="83">
        <f>IF(V707=0,,W707/V707)*100</f>
        <v>0</v>
      </c>
      <c r="Z707" s="1"/>
    </row>
    <row r="708" spans="1:26" ht="23.25">
      <c r="A708" s="1"/>
      <c r="B708" s="44"/>
      <c r="C708" s="44"/>
      <c r="D708" s="41"/>
      <c r="E708" s="41"/>
      <c r="F708" s="51"/>
      <c r="G708" s="102"/>
      <c r="H708" s="41"/>
      <c r="I708" s="45"/>
      <c r="J708" s="49"/>
      <c r="K708" s="50"/>
      <c r="L708" s="43"/>
      <c r="M708" s="71"/>
      <c r="N708" s="107"/>
      <c r="O708" s="105"/>
      <c r="P708" s="106"/>
      <c r="Q708" s="79"/>
      <c r="R708" s="80"/>
      <c r="S708" s="79"/>
      <c r="T708" s="81"/>
      <c r="U708" s="82"/>
      <c r="V708" s="83"/>
      <c r="W708" s="84"/>
      <c r="X708" s="82"/>
      <c r="Y708" s="83"/>
      <c r="Z708" s="1"/>
    </row>
    <row r="709" spans="1:26" ht="23.25">
      <c r="A709" s="1"/>
      <c r="B709" s="44"/>
      <c r="C709" s="44"/>
      <c r="D709" s="41"/>
      <c r="E709" s="41"/>
      <c r="F709" s="51" t="s">
        <v>238</v>
      </c>
      <c r="G709" s="102" t="s">
        <v>257</v>
      </c>
      <c r="H709" s="41"/>
      <c r="I709" s="45"/>
      <c r="J709" s="49" t="s">
        <v>374</v>
      </c>
      <c r="K709" s="50"/>
      <c r="L709" s="43"/>
      <c r="M709" s="71"/>
      <c r="N709" s="107"/>
      <c r="O709" s="105"/>
      <c r="P709" s="106"/>
      <c r="Q709" s="79"/>
      <c r="R709" s="80"/>
      <c r="S709" s="79"/>
      <c r="T709" s="81"/>
      <c r="U709" s="82"/>
      <c r="V709" s="83"/>
      <c r="W709" s="84"/>
      <c r="X709" s="82"/>
      <c r="Y709" s="83"/>
      <c r="Z709" s="1"/>
    </row>
    <row r="710" spans="1:26" ht="23.25">
      <c r="A710" s="1"/>
      <c r="B710" s="44"/>
      <c r="C710" s="44"/>
      <c r="D710" s="41"/>
      <c r="E710" s="41"/>
      <c r="F710" s="51"/>
      <c r="G710" s="102"/>
      <c r="H710" s="41"/>
      <c r="I710" s="45"/>
      <c r="J710" s="49" t="s">
        <v>372</v>
      </c>
      <c r="K710" s="50"/>
      <c r="L710" s="43" t="s">
        <v>245</v>
      </c>
      <c r="M710" s="71"/>
      <c r="N710" s="107">
        <v>1</v>
      </c>
      <c r="O710" s="105">
        <v>1</v>
      </c>
      <c r="P710" s="106">
        <v>1</v>
      </c>
      <c r="Q710" s="79">
        <f>IF(N710=0,,(P710/N710)*100)</f>
        <v>100</v>
      </c>
      <c r="R710" s="80">
        <f>IF(O710=0,,(P710/O710)*100)</f>
        <v>100</v>
      </c>
      <c r="S710" s="79">
        <f>IF(M710=0,,(N710/M710)*100)</f>
        <v>0</v>
      </c>
      <c r="T710" s="81">
        <f>IF(M710=0,,(P710/M710)*100)</f>
        <v>0</v>
      </c>
      <c r="U710" s="82">
        <f>U711+U712</f>
        <v>700</v>
      </c>
      <c r="V710" s="83">
        <f>V711+V712</f>
        <v>700</v>
      </c>
      <c r="W710" s="84">
        <f>W711+W712</f>
        <v>700</v>
      </c>
      <c r="X710" s="82">
        <f>IF(U710=0,,W710/U710)*100</f>
        <v>100</v>
      </c>
      <c r="Y710" s="83">
        <f>IF(V710=0,,W710/V710)*100</f>
        <v>100</v>
      </c>
      <c r="Z710" s="1"/>
    </row>
    <row r="711" spans="1:26" ht="23.25">
      <c r="A711" s="1"/>
      <c r="B711" s="44"/>
      <c r="C711" s="44"/>
      <c r="D711" s="41"/>
      <c r="E711" s="41"/>
      <c r="F711" s="51"/>
      <c r="G711" s="102"/>
      <c r="H711" s="41"/>
      <c r="I711" s="45"/>
      <c r="J711" s="49" t="s">
        <v>44</v>
      </c>
      <c r="K711" s="50"/>
      <c r="L711" s="43"/>
      <c r="M711" s="71"/>
      <c r="N711" s="107"/>
      <c r="O711" s="105"/>
      <c r="P711" s="106"/>
      <c r="Q711" s="79"/>
      <c r="R711" s="80"/>
      <c r="S711" s="79"/>
      <c r="T711" s="81"/>
      <c r="U711" s="82">
        <v>700</v>
      </c>
      <c r="V711" s="83">
        <v>700</v>
      </c>
      <c r="W711" s="84">
        <v>700</v>
      </c>
      <c r="X711" s="82">
        <f>IF(U711=0,,W711/U711)*100</f>
        <v>100</v>
      </c>
      <c r="Y711" s="83">
        <f>IF(V711=0,,W711/V711)*100</f>
        <v>100</v>
      </c>
      <c r="Z711" s="1"/>
    </row>
    <row r="712" spans="1:26" ht="23.25">
      <c r="A712" s="1"/>
      <c r="B712" s="44"/>
      <c r="C712" s="44"/>
      <c r="D712" s="41"/>
      <c r="E712" s="41"/>
      <c r="F712" s="51"/>
      <c r="G712" s="102"/>
      <c r="H712" s="41"/>
      <c r="I712" s="45"/>
      <c r="J712" s="49" t="s">
        <v>45</v>
      </c>
      <c r="K712" s="50"/>
      <c r="L712" s="43"/>
      <c r="M712" s="71"/>
      <c r="N712" s="107"/>
      <c r="O712" s="105"/>
      <c r="P712" s="106"/>
      <c r="Q712" s="79"/>
      <c r="R712" s="80"/>
      <c r="S712" s="79"/>
      <c r="T712" s="81"/>
      <c r="U712" s="82"/>
      <c r="V712" s="83"/>
      <c r="W712" s="84"/>
      <c r="X712" s="82">
        <f>IF(U712=0,,W712/U712)*100</f>
        <v>0</v>
      </c>
      <c r="Y712" s="83">
        <f>IF(V712=0,,W712/V712)*100</f>
        <v>0</v>
      </c>
      <c r="Z712" s="1"/>
    </row>
    <row r="713" spans="1:26" ht="23.25">
      <c r="A713" s="1"/>
      <c r="B713" s="44"/>
      <c r="C713" s="44"/>
      <c r="D713" s="41"/>
      <c r="E713" s="41"/>
      <c r="F713" s="51"/>
      <c r="G713" s="102"/>
      <c r="H713" s="41"/>
      <c r="I713" s="45"/>
      <c r="J713" s="49"/>
      <c r="K713" s="50"/>
      <c r="L713" s="43"/>
      <c r="M713" s="71"/>
      <c r="N713" s="107"/>
      <c r="O713" s="105"/>
      <c r="P713" s="106"/>
      <c r="Q713" s="79"/>
      <c r="R713" s="80"/>
      <c r="S713" s="79"/>
      <c r="T713" s="81"/>
      <c r="U713" s="82"/>
      <c r="V713" s="83"/>
      <c r="W713" s="84"/>
      <c r="X713" s="82"/>
      <c r="Y713" s="83"/>
      <c r="Z713" s="1"/>
    </row>
    <row r="714" spans="1:26" ht="23.25">
      <c r="A714" s="1"/>
      <c r="B714" s="44"/>
      <c r="C714" s="44"/>
      <c r="D714" s="41"/>
      <c r="E714" s="41"/>
      <c r="F714" s="51" t="s">
        <v>238</v>
      </c>
      <c r="G714" s="102" t="s">
        <v>258</v>
      </c>
      <c r="H714" s="41"/>
      <c r="I714" s="45"/>
      <c r="J714" s="49" t="s">
        <v>440</v>
      </c>
      <c r="K714" s="50"/>
      <c r="L714" s="43" t="s">
        <v>245</v>
      </c>
      <c r="M714" s="71"/>
      <c r="N714" s="107">
        <v>1</v>
      </c>
      <c r="O714" s="105">
        <v>1</v>
      </c>
      <c r="P714" s="106">
        <v>1</v>
      </c>
      <c r="Q714" s="79">
        <f>IF(N714=0,,(P714/N714)*100)</f>
        <v>100</v>
      </c>
      <c r="R714" s="80">
        <f>IF(O714=0,,(P714/O714)*100)</f>
        <v>100</v>
      </c>
      <c r="S714" s="79">
        <f>IF(M714=0,,(N714/M714)*100)</f>
        <v>0</v>
      </c>
      <c r="T714" s="81">
        <f>IF(M714=0,,(P714/M714)*100)</f>
        <v>0</v>
      </c>
      <c r="U714" s="82">
        <f>U715+U716</f>
        <v>1500</v>
      </c>
      <c r="V714" s="83">
        <f>V715+V716</f>
        <v>2200</v>
      </c>
      <c r="W714" s="84">
        <f>W715+W716</f>
        <v>2190.5</v>
      </c>
      <c r="X714" s="82">
        <f>IF(U714=0,,W714/U714)*100</f>
        <v>146.03333333333333</v>
      </c>
      <c r="Y714" s="83">
        <f>IF(V714=0,,W714/V714)*100</f>
        <v>99.56818181818183</v>
      </c>
      <c r="Z714" s="1"/>
    </row>
    <row r="715" spans="1:26" ht="23.25">
      <c r="A715" s="1"/>
      <c r="B715" s="44"/>
      <c r="C715" s="44"/>
      <c r="D715" s="41"/>
      <c r="E715" s="41"/>
      <c r="F715" s="51"/>
      <c r="G715" s="102"/>
      <c r="H715" s="41"/>
      <c r="I715" s="45"/>
      <c r="J715" s="49" t="s">
        <v>44</v>
      </c>
      <c r="K715" s="50"/>
      <c r="L715" s="43"/>
      <c r="M715" s="71"/>
      <c r="N715" s="107"/>
      <c r="O715" s="105"/>
      <c r="P715" s="106"/>
      <c r="Q715" s="79"/>
      <c r="R715" s="80"/>
      <c r="S715" s="79"/>
      <c r="T715" s="81"/>
      <c r="U715" s="82">
        <v>1500</v>
      </c>
      <c r="V715" s="83">
        <v>2200</v>
      </c>
      <c r="W715" s="84">
        <v>2190.5</v>
      </c>
      <c r="X715" s="82">
        <f>IF(U715=0,,W715/U715)*100</f>
        <v>146.03333333333333</v>
      </c>
      <c r="Y715" s="83">
        <f>IF(V715=0,,W715/V715)*100</f>
        <v>99.56818181818183</v>
      </c>
      <c r="Z715" s="1"/>
    </row>
    <row r="716" spans="1:26" ht="23.25">
      <c r="A716" s="1"/>
      <c r="B716" s="44"/>
      <c r="C716" s="44"/>
      <c r="D716" s="41"/>
      <c r="E716" s="41"/>
      <c r="F716" s="51"/>
      <c r="G716" s="102"/>
      <c r="H716" s="41"/>
      <c r="I716" s="45"/>
      <c r="J716" s="49" t="s">
        <v>45</v>
      </c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/>
      <c r="V716" s="83"/>
      <c r="W716" s="84"/>
      <c r="X716" s="82">
        <f>IF(U716=0,,W716/U716)*100</f>
        <v>0</v>
      </c>
      <c r="Y716" s="83">
        <f>IF(V716=0,,W716/V716)*100</f>
        <v>0</v>
      </c>
      <c r="Z716" s="1"/>
    </row>
    <row r="717" spans="1:26" ht="23.25">
      <c r="A717" s="1"/>
      <c r="B717" s="44"/>
      <c r="C717" s="44"/>
      <c r="D717" s="41"/>
      <c r="E717" s="41"/>
      <c r="F717" s="51"/>
      <c r="G717" s="102"/>
      <c r="H717" s="41"/>
      <c r="I717" s="45"/>
      <c r="J717" s="49"/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/>
      <c r="V717" s="83"/>
      <c r="W717" s="84"/>
      <c r="X717" s="82"/>
      <c r="Y717" s="83"/>
      <c r="Z717" s="1"/>
    </row>
    <row r="718" spans="1:26" ht="23.25">
      <c r="A718" s="1"/>
      <c r="B718" s="44"/>
      <c r="C718" s="44"/>
      <c r="D718" s="41"/>
      <c r="E718" s="41"/>
      <c r="F718" s="51"/>
      <c r="G718" s="102"/>
      <c r="H718" s="41"/>
      <c r="I718" s="45"/>
      <c r="J718" s="49"/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/>
      <c r="V718" s="83"/>
      <c r="W718" s="84"/>
      <c r="X718" s="82"/>
      <c r="Y718" s="83"/>
      <c r="Z718" s="1"/>
    </row>
    <row r="719" spans="1:26" ht="23.25">
      <c r="A719" s="1"/>
      <c r="B719" s="44"/>
      <c r="C719" s="44"/>
      <c r="D719" s="44"/>
      <c r="E719" s="44"/>
      <c r="F719" s="51"/>
      <c r="G719" s="43"/>
      <c r="H719" s="44"/>
      <c r="I719" s="45"/>
      <c r="J719" s="49"/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/>
      <c r="V719" s="83"/>
      <c r="W719" s="84"/>
      <c r="X719" s="82"/>
      <c r="Y719" s="83"/>
      <c r="Z719" s="1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391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30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28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33</v>
      </c>
      <c r="O724" s="63"/>
      <c r="P724" s="63"/>
      <c r="Q724" s="63"/>
      <c r="R724" s="64"/>
      <c r="S724" s="8" t="s">
        <v>21</v>
      </c>
      <c r="T724" s="8"/>
      <c r="U724" s="14" t="s">
        <v>2</v>
      </c>
      <c r="V724" s="15"/>
      <c r="W724" s="15"/>
      <c r="X724" s="15"/>
      <c r="Y724" s="16"/>
      <c r="Z724" s="1"/>
    </row>
    <row r="725" spans="1:26" ht="23.25">
      <c r="A725" s="1"/>
      <c r="B725" s="20" t="s">
        <v>29</v>
      </c>
      <c r="C725" s="21"/>
      <c r="D725" s="21"/>
      <c r="E725" s="21"/>
      <c r="F725" s="21"/>
      <c r="G725" s="21"/>
      <c r="H725" s="62"/>
      <c r="I725" s="1"/>
      <c r="J725" s="2" t="s">
        <v>4</v>
      </c>
      <c r="K725" s="18"/>
      <c r="L725" s="23" t="s">
        <v>22</v>
      </c>
      <c r="M725" s="23" t="s">
        <v>31</v>
      </c>
      <c r="N725" s="65"/>
      <c r="O725" s="17"/>
      <c r="P725" s="66"/>
      <c r="Q725" s="23" t="s">
        <v>3</v>
      </c>
      <c r="R725" s="16"/>
      <c r="S725" s="15" t="s">
        <v>23</v>
      </c>
      <c r="T725" s="15"/>
      <c r="U725" s="20" t="s">
        <v>20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24</v>
      </c>
      <c r="M726" s="31" t="s">
        <v>24</v>
      </c>
      <c r="N726" s="29" t="s">
        <v>6</v>
      </c>
      <c r="O726" s="68" t="s">
        <v>7</v>
      </c>
      <c r="P726" s="29" t="s">
        <v>8</v>
      </c>
      <c r="Q726" s="20" t="s">
        <v>41</v>
      </c>
      <c r="R726" s="22"/>
      <c r="S726" s="27" t="s">
        <v>25</v>
      </c>
      <c r="T726" s="15"/>
      <c r="U726" s="24"/>
      <c r="V726" s="25"/>
      <c r="W726" s="1"/>
      <c r="X726" s="14" t="s">
        <v>3</v>
      </c>
      <c r="Y726" s="16"/>
      <c r="Z726" s="1"/>
    </row>
    <row r="727" spans="1:26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8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26</v>
      </c>
      <c r="M727" s="29" t="s">
        <v>32</v>
      </c>
      <c r="N727" s="29"/>
      <c r="O727" s="29"/>
      <c r="P727" s="29"/>
      <c r="Q727" s="26" t="s">
        <v>34</v>
      </c>
      <c r="R727" s="30" t="s">
        <v>34</v>
      </c>
      <c r="S727" s="112" t="s">
        <v>37</v>
      </c>
      <c r="T727" s="114" t="s">
        <v>38</v>
      </c>
      <c r="U727" s="31" t="s">
        <v>6</v>
      </c>
      <c r="V727" s="29" t="s">
        <v>9</v>
      </c>
      <c r="W727" s="26" t="s">
        <v>10</v>
      </c>
      <c r="X727" s="14" t="s">
        <v>11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35</v>
      </c>
      <c r="R728" s="38" t="s">
        <v>36</v>
      </c>
      <c r="S728" s="113"/>
      <c r="T728" s="115"/>
      <c r="U728" s="32"/>
      <c r="V728" s="33"/>
      <c r="W728" s="34"/>
      <c r="X728" s="39" t="s">
        <v>39</v>
      </c>
      <c r="Y728" s="40" t="s">
        <v>40</v>
      </c>
      <c r="Z728" s="1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4" t="s">
        <v>43</v>
      </c>
      <c r="C730" s="44"/>
      <c r="D730" s="41" t="s">
        <v>43</v>
      </c>
      <c r="E730" s="41"/>
      <c r="F730" s="51" t="s">
        <v>237</v>
      </c>
      <c r="G730" s="102" t="s">
        <v>259</v>
      </c>
      <c r="H730" s="41"/>
      <c r="I730" s="45"/>
      <c r="J730" s="49" t="s">
        <v>260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/>
      <c r="V730" s="83"/>
      <c r="W730" s="84"/>
      <c r="X730" s="82"/>
      <c r="Y730" s="83"/>
      <c r="Z730" s="1"/>
    </row>
    <row r="731" spans="1:26" ht="23.25">
      <c r="A731" s="1"/>
      <c r="B731" s="41"/>
      <c r="C731" s="41"/>
      <c r="D731" s="41"/>
      <c r="E731" s="41"/>
      <c r="F731" s="51"/>
      <c r="G731" s="102"/>
      <c r="H731" s="41"/>
      <c r="I731" s="45"/>
      <c r="J731" s="49" t="s">
        <v>261</v>
      </c>
      <c r="K731" s="50"/>
      <c r="L731" s="43" t="s">
        <v>245</v>
      </c>
      <c r="M731" s="71"/>
      <c r="N731" s="107">
        <v>1</v>
      </c>
      <c r="O731" s="105">
        <v>1</v>
      </c>
      <c r="P731" s="106">
        <v>1</v>
      </c>
      <c r="Q731" s="79">
        <f>IF(N731=0,,(P731/N731)*100)</f>
        <v>100</v>
      </c>
      <c r="R731" s="80">
        <f>IF(O731=0,,(P731/O731)*100)</f>
        <v>100</v>
      </c>
      <c r="S731" s="79">
        <f>IF(M731=0,,(N731/M731)*100)</f>
        <v>0</v>
      </c>
      <c r="T731" s="81">
        <f>IF(M731=0,,(P731/M731)*100)</f>
        <v>0</v>
      </c>
      <c r="U731" s="82">
        <f>U732+U733</f>
        <v>1500</v>
      </c>
      <c r="V731" s="83">
        <f>V732+V733</f>
        <v>1100</v>
      </c>
      <c r="W731" s="84">
        <f>W732+W733</f>
        <v>876.8</v>
      </c>
      <c r="X731" s="82">
        <f>IF(U731=0,,W731/U731)*100</f>
        <v>58.45333333333333</v>
      </c>
      <c r="Y731" s="83">
        <f>IF(V731=0,,W731/V731)*100</f>
        <v>79.7090909090909</v>
      </c>
      <c r="Z731" s="1"/>
    </row>
    <row r="732" spans="1:26" ht="23.25">
      <c r="A732" s="1"/>
      <c r="B732" s="44"/>
      <c r="C732" s="44"/>
      <c r="D732" s="41"/>
      <c r="E732" s="41"/>
      <c r="F732" s="51"/>
      <c r="G732" s="102"/>
      <c r="H732" s="41"/>
      <c r="I732" s="45"/>
      <c r="J732" s="49" t="s">
        <v>44</v>
      </c>
      <c r="K732" s="50"/>
      <c r="L732" s="43"/>
      <c r="M732" s="71"/>
      <c r="N732" s="107"/>
      <c r="O732" s="105"/>
      <c r="P732" s="106"/>
      <c r="Q732" s="79"/>
      <c r="R732" s="80"/>
      <c r="S732" s="79"/>
      <c r="T732" s="81"/>
      <c r="U732" s="82">
        <v>1500</v>
      </c>
      <c r="V732" s="83">
        <v>1100</v>
      </c>
      <c r="W732" s="84">
        <v>876.8</v>
      </c>
      <c r="X732" s="82">
        <f>IF(U732=0,,W732/U732)*100</f>
        <v>58.45333333333333</v>
      </c>
      <c r="Y732" s="83">
        <f>IF(V732=0,,W732/V732)*100</f>
        <v>79.7090909090909</v>
      </c>
      <c r="Z732" s="1"/>
    </row>
    <row r="733" spans="1:26" ht="23.25">
      <c r="A733" s="1"/>
      <c r="B733" s="44"/>
      <c r="C733" s="44"/>
      <c r="D733" s="41"/>
      <c r="E733" s="41"/>
      <c r="F733" s="51"/>
      <c r="G733" s="102"/>
      <c r="H733" s="41"/>
      <c r="I733" s="45"/>
      <c r="J733" s="49" t="s">
        <v>45</v>
      </c>
      <c r="K733" s="50"/>
      <c r="L733" s="43"/>
      <c r="M733" s="71"/>
      <c r="N733" s="107"/>
      <c r="O733" s="105"/>
      <c r="P733" s="106"/>
      <c r="Q733" s="79"/>
      <c r="R733" s="80"/>
      <c r="S733" s="79"/>
      <c r="T733" s="81"/>
      <c r="U733" s="82"/>
      <c r="V733" s="83"/>
      <c r="W733" s="84"/>
      <c r="X733" s="82">
        <f>IF(U733=0,,W733/U733)*100</f>
        <v>0</v>
      </c>
      <c r="Y733" s="83">
        <f>IF(V733=0,,W733/V733)*100</f>
        <v>0</v>
      </c>
      <c r="Z733" s="1"/>
    </row>
    <row r="734" spans="1:26" ht="23.25">
      <c r="A734" s="1"/>
      <c r="B734" s="44"/>
      <c r="C734" s="44"/>
      <c r="D734" s="41"/>
      <c r="E734" s="41"/>
      <c r="F734" s="51"/>
      <c r="G734" s="102"/>
      <c r="H734" s="41"/>
      <c r="I734" s="45"/>
      <c r="J734" s="49"/>
      <c r="K734" s="50"/>
      <c r="L734" s="43"/>
      <c r="M734" s="71"/>
      <c r="N734" s="107"/>
      <c r="O734" s="105"/>
      <c r="P734" s="106"/>
      <c r="Q734" s="79"/>
      <c r="R734" s="80"/>
      <c r="S734" s="79"/>
      <c r="T734" s="81"/>
      <c r="U734" s="82"/>
      <c r="V734" s="83"/>
      <c r="W734" s="84"/>
      <c r="X734" s="82"/>
      <c r="Y734" s="83"/>
      <c r="Z734" s="1"/>
    </row>
    <row r="735" spans="1:26" ht="23.25">
      <c r="A735" s="1"/>
      <c r="B735" s="44"/>
      <c r="C735" s="44"/>
      <c r="D735" s="41"/>
      <c r="E735" s="41"/>
      <c r="F735" s="51"/>
      <c r="G735" s="102" t="s">
        <v>262</v>
      </c>
      <c r="H735" s="41"/>
      <c r="I735" s="45"/>
      <c r="J735" s="49" t="s">
        <v>263</v>
      </c>
      <c r="K735" s="50"/>
      <c r="L735" s="43"/>
      <c r="M735" s="71"/>
      <c r="N735" s="107"/>
      <c r="O735" s="105"/>
      <c r="P735" s="106"/>
      <c r="Q735" s="79"/>
      <c r="R735" s="80"/>
      <c r="S735" s="79"/>
      <c r="T735" s="81"/>
      <c r="U735" s="82"/>
      <c r="V735" s="83"/>
      <c r="W735" s="84"/>
      <c r="X735" s="82"/>
      <c r="Y735" s="83"/>
      <c r="Z735" s="1"/>
    </row>
    <row r="736" spans="1:26" ht="23.25">
      <c r="A736" s="1"/>
      <c r="B736" s="44"/>
      <c r="C736" s="44"/>
      <c r="D736" s="41"/>
      <c r="E736" s="41"/>
      <c r="F736" s="51"/>
      <c r="G736" s="102"/>
      <c r="H736" s="41"/>
      <c r="I736" s="45"/>
      <c r="J736" s="49" t="s">
        <v>441</v>
      </c>
      <c r="K736" s="50"/>
      <c r="L736" s="43" t="s">
        <v>245</v>
      </c>
      <c r="M736" s="71"/>
      <c r="N736" s="107"/>
      <c r="O736" s="105">
        <v>1</v>
      </c>
      <c r="P736" s="106">
        <v>1</v>
      </c>
      <c r="Q736" s="79">
        <f>IF(N736=0,,(P736/N736)*100)</f>
        <v>0</v>
      </c>
      <c r="R736" s="80">
        <f>IF(O736=0,,(P736/O736)*100)</f>
        <v>100</v>
      </c>
      <c r="S736" s="79">
        <f>IF(M736=0,,(N736/M736)*100)</f>
        <v>0</v>
      </c>
      <c r="T736" s="81">
        <f>IF(M736=0,,(P736/M736)*100)</f>
        <v>0</v>
      </c>
      <c r="U736" s="82">
        <f>U737+U738</f>
        <v>0</v>
      </c>
      <c r="V736" s="83">
        <f>V737+V738</f>
        <v>97.5</v>
      </c>
      <c r="W736" s="84">
        <f>W737+W738</f>
        <v>97.5</v>
      </c>
      <c r="X736" s="82">
        <f>IF(U736=0,,W736/U736)*100</f>
        <v>0</v>
      </c>
      <c r="Y736" s="83">
        <f>IF(V736=0,,W736/V736)*100</f>
        <v>100</v>
      </c>
      <c r="Z736" s="1"/>
    </row>
    <row r="737" spans="1:26" ht="23.25">
      <c r="A737" s="1"/>
      <c r="B737" s="44"/>
      <c r="C737" s="44"/>
      <c r="D737" s="41"/>
      <c r="E737" s="41"/>
      <c r="F737" s="51"/>
      <c r="G737" s="102"/>
      <c r="H737" s="41"/>
      <c r="I737" s="45"/>
      <c r="J737" s="49" t="s">
        <v>44</v>
      </c>
      <c r="K737" s="50"/>
      <c r="L737" s="43"/>
      <c r="M737" s="71"/>
      <c r="N737" s="107"/>
      <c r="O737" s="105"/>
      <c r="P737" s="106"/>
      <c r="Q737" s="79"/>
      <c r="R737" s="80"/>
      <c r="S737" s="79"/>
      <c r="T737" s="81"/>
      <c r="U737" s="82">
        <v>0</v>
      </c>
      <c r="V737" s="83">
        <v>97.5</v>
      </c>
      <c r="W737" s="84">
        <v>97.5</v>
      </c>
      <c r="X737" s="82">
        <f>IF(U737=0,,W737/U737)*100</f>
        <v>0</v>
      </c>
      <c r="Y737" s="83">
        <f>IF(V737=0,,W737/V737)*100</f>
        <v>100</v>
      </c>
      <c r="Z737" s="1"/>
    </row>
    <row r="738" spans="1:26" ht="23.25">
      <c r="A738" s="1"/>
      <c r="B738" s="44"/>
      <c r="C738" s="44"/>
      <c r="D738" s="41"/>
      <c r="E738" s="41"/>
      <c r="F738" s="51"/>
      <c r="G738" s="102"/>
      <c r="H738" s="41"/>
      <c r="I738" s="45"/>
      <c r="J738" s="49" t="s">
        <v>45</v>
      </c>
      <c r="K738" s="50"/>
      <c r="L738" s="43"/>
      <c r="M738" s="71"/>
      <c r="N738" s="107"/>
      <c r="O738" s="105"/>
      <c r="P738" s="106"/>
      <c r="Q738" s="79"/>
      <c r="R738" s="80"/>
      <c r="S738" s="79"/>
      <c r="T738" s="81"/>
      <c r="U738" s="82"/>
      <c r="V738" s="83"/>
      <c r="W738" s="84"/>
      <c r="X738" s="82">
        <f>IF(U738=0,,W738/U738)*100</f>
        <v>0</v>
      </c>
      <c r="Y738" s="83">
        <f>IF(V738=0,,W738/V738)*100</f>
        <v>0</v>
      </c>
      <c r="Z738" s="1"/>
    </row>
    <row r="739" spans="1:26" ht="23.25">
      <c r="A739" s="1"/>
      <c r="B739" s="44"/>
      <c r="C739" s="44"/>
      <c r="D739" s="41"/>
      <c r="E739" s="41"/>
      <c r="F739" s="51"/>
      <c r="G739" s="102"/>
      <c r="H739" s="41"/>
      <c r="I739" s="45"/>
      <c r="J739" s="49"/>
      <c r="K739" s="50"/>
      <c r="L739" s="43"/>
      <c r="M739" s="71"/>
      <c r="N739" s="107"/>
      <c r="O739" s="105"/>
      <c r="P739" s="106"/>
      <c r="Q739" s="79"/>
      <c r="R739" s="80"/>
      <c r="S739" s="79"/>
      <c r="T739" s="81"/>
      <c r="U739" s="82"/>
      <c r="V739" s="83"/>
      <c r="W739" s="84"/>
      <c r="X739" s="82"/>
      <c r="Y739" s="83"/>
      <c r="Z739" s="1"/>
    </row>
    <row r="740" spans="1:26" ht="23.25">
      <c r="A740" s="1"/>
      <c r="B740" s="44"/>
      <c r="C740" s="44"/>
      <c r="D740" s="41"/>
      <c r="E740" s="41"/>
      <c r="F740" s="51"/>
      <c r="G740" s="102" t="s">
        <v>264</v>
      </c>
      <c r="H740" s="41"/>
      <c r="I740" s="45"/>
      <c r="J740" s="49" t="s">
        <v>265</v>
      </c>
      <c r="K740" s="50"/>
      <c r="L740" s="43"/>
      <c r="M740" s="71"/>
      <c r="N740" s="107"/>
      <c r="O740" s="105"/>
      <c r="P740" s="106"/>
      <c r="Q740" s="79"/>
      <c r="R740" s="80"/>
      <c r="S740" s="79"/>
      <c r="T740" s="81"/>
      <c r="U740" s="82"/>
      <c r="V740" s="83"/>
      <c r="W740" s="84"/>
      <c r="X740" s="82"/>
      <c r="Y740" s="83"/>
      <c r="Z740" s="1"/>
    </row>
    <row r="741" spans="1:26" ht="23.25">
      <c r="A741" s="1"/>
      <c r="B741" s="44"/>
      <c r="C741" s="44"/>
      <c r="D741" s="41"/>
      <c r="E741" s="41"/>
      <c r="F741" s="51"/>
      <c r="G741" s="102"/>
      <c r="H741" s="41"/>
      <c r="I741" s="45"/>
      <c r="J741" s="49" t="s">
        <v>442</v>
      </c>
      <c r="K741" s="50"/>
      <c r="L741" s="43" t="s">
        <v>245</v>
      </c>
      <c r="M741" s="71"/>
      <c r="N741" s="107"/>
      <c r="O741" s="108">
        <v>0.27</v>
      </c>
      <c r="P741" s="83">
        <v>0.27</v>
      </c>
      <c r="Q741" s="79">
        <f>IF(N741=0,,(P741/N741)*100)</f>
        <v>0</v>
      </c>
      <c r="R741" s="80">
        <f>IF(O741=0,,(P741/O741)*100)</f>
        <v>100</v>
      </c>
      <c r="S741" s="79">
        <f>IF(M741=0,,(N741/M741)*100)</f>
        <v>0</v>
      </c>
      <c r="T741" s="81">
        <f>IF(M741=0,,(P741/M741)*100)</f>
        <v>0</v>
      </c>
      <c r="U741" s="82">
        <f>U742+U743</f>
        <v>0</v>
      </c>
      <c r="V741" s="83">
        <f>V742+V743</f>
        <v>2108.5</v>
      </c>
      <c r="W741" s="84">
        <f>W742+W743</f>
        <v>2108.3</v>
      </c>
      <c r="X741" s="82">
        <f>IF(U741=0,,W741/U741)*100</f>
        <v>0</v>
      </c>
      <c r="Y741" s="83">
        <f>IF(V741=0,,W741/V741)*100</f>
        <v>99.99051458382738</v>
      </c>
      <c r="Z741" s="1"/>
    </row>
    <row r="742" spans="1:26" ht="23.25">
      <c r="A742" s="1"/>
      <c r="B742" s="44"/>
      <c r="C742" s="44"/>
      <c r="D742" s="41"/>
      <c r="E742" s="41"/>
      <c r="F742" s="51"/>
      <c r="G742" s="102"/>
      <c r="H742" s="41"/>
      <c r="I742" s="45"/>
      <c r="J742" s="49" t="s">
        <v>44</v>
      </c>
      <c r="K742" s="50"/>
      <c r="L742" s="43"/>
      <c r="M742" s="71"/>
      <c r="N742" s="107"/>
      <c r="O742" s="105"/>
      <c r="P742" s="106"/>
      <c r="Q742" s="79"/>
      <c r="R742" s="80"/>
      <c r="S742" s="79"/>
      <c r="T742" s="81"/>
      <c r="U742" s="82">
        <v>0</v>
      </c>
      <c r="V742" s="83">
        <v>2108.5</v>
      </c>
      <c r="W742" s="84">
        <v>2108.3</v>
      </c>
      <c r="X742" s="82">
        <f>IF(U742=0,,W742/U742)*100</f>
        <v>0</v>
      </c>
      <c r="Y742" s="83">
        <f>IF(V742=0,,W742/V742)*100</f>
        <v>99.99051458382738</v>
      </c>
      <c r="Z742" s="1"/>
    </row>
    <row r="743" spans="1:26" ht="23.25">
      <c r="A743" s="1"/>
      <c r="B743" s="44"/>
      <c r="C743" s="44"/>
      <c r="D743" s="41"/>
      <c r="E743" s="41"/>
      <c r="F743" s="51"/>
      <c r="G743" s="102"/>
      <c r="H743" s="41"/>
      <c r="I743" s="45"/>
      <c r="J743" s="49" t="s">
        <v>45</v>
      </c>
      <c r="K743" s="50"/>
      <c r="L743" s="43"/>
      <c r="M743" s="71"/>
      <c r="N743" s="107"/>
      <c r="O743" s="105"/>
      <c r="P743" s="106"/>
      <c r="Q743" s="79"/>
      <c r="R743" s="80"/>
      <c r="S743" s="79"/>
      <c r="T743" s="81"/>
      <c r="U743" s="82"/>
      <c r="V743" s="83"/>
      <c r="W743" s="84"/>
      <c r="X743" s="82">
        <f>IF(U743=0,,W743/U743)*100</f>
        <v>0</v>
      </c>
      <c r="Y743" s="83">
        <f>IF(V743=0,,W743/V743)*100</f>
        <v>0</v>
      </c>
      <c r="Z743" s="1"/>
    </row>
    <row r="744" spans="1:26" ht="23.25">
      <c r="A744" s="1"/>
      <c r="B744" s="44"/>
      <c r="C744" s="44"/>
      <c r="D744" s="41"/>
      <c r="E744" s="41"/>
      <c r="F744" s="51"/>
      <c r="G744" s="102"/>
      <c r="H744" s="41"/>
      <c r="I744" s="45"/>
      <c r="J744" s="49"/>
      <c r="K744" s="50"/>
      <c r="L744" s="43"/>
      <c r="M744" s="71"/>
      <c r="N744" s="107"/>
      <c r="O744" s="105"/>
      <c r="P744" s="106"/>
      <c r="Q744" s="79"/>
      <c r="R744" s="80"/>
      <c r="S744" s="79"/>
      <c r="T744" s="81"/>
      <c r="U744" s="82"/>
      <c r="V744" s="83"/>
      <c r="W744" s="84"/>
      <c r="X744" s="82"/>
      <c r="Y744" s="83"/>
      <c r="Z744" s="1"/>
    </row>
    <row r="745" spans="1:26" ht="23.25">
      <c r="A745" s="1"/>
      <c r="B745" s="44"/>
      <c r="C745" s="44"/>
      <c r="D745" s="41"/>
      <c r="E745" s="41"/>
      <c r="F745" s="51"/>
      <c r="G745" s="102" t="s">
        <v>266</v>
      </c>
      <c r="H745" s="41"/>
      <c r="I745" s="45"/>
      <c r="J745" s="49" t="s">
        <v>364</v>
      </c>
      <c r="K745" s="50"/>
      <c r="L745" s="43"/>
      <c r="M745" s="71"/>
      <c r="N745" s="107"/>
      <c r="O745" s="105"/>
      <c r="P745" s="106"/>
      <c r="Q745" s="79"/>
      <c r="R745" s="80"/>
      <c r="S745" s="79"/>
      <c r="T745" s="81"/>
      <c r="U745" s="82"/>
      <c r="V745" s="83"/>
      <c r="W745" s="84"/>
      <c r="X745" s="82"/>
      <c r="Y745" s="83"/>
      <c r="Z745" s="1"/>
    </row>
    <row r="746" spans="1:26" ht="23.25">
      <c r="A746" s="1"/>
      <c r="B746" s="44"/>
      <c r="C746" s="44"/>
      <c r="D746" s="41"/>
      <c r="E746" s="41"/>
      <c r="F746" s="51"/>
      <c r="G746" s="102"/>
      <c r="H746" s="41"/>
      <c r="I746" s="45"/>
      <c r="J746" s="49" t="s">
        <v>443</v>
      </c>
      <c r="K746" s="50"/>
      <c r="L746" s="43" t="s">
        <v>245</v>
      </c>
      <c r="M746" s="71"/>
      <c r="N746" s="107"/>
      <c r="O746" s="105">
        <v>1</v>
      </c>
      <c r="P746" s="106">
        <v>1</v>
      </c>
      <c r="Q746" s="79">
        <f>IF(N746=0,,(P746/N746)*100)</f>
        <v>0</v>
      </c>
      <c r="R746" s="80">
        <f>IF(O746=0,,(P746/O746)*100)</f>
        <v>100</v>
      </c>
      <c r="S746" s="79">
        <f>IF(M746=0,,(N746/M746)*100)</f>
        <v>0</v>
      </c>
      <c r="T746" s="81">
        <f>IF(M746=0,,(P746/M746)*100)</f>
        <v>0</v>
      </c>
      <c r="U746" s="82">
        <f>U747+U748</f>
        <v>0</v>
      </c>
      <c r="V746" s="83">
        <f>V747+V748</f>
        <v>5300</v>
      </c>
      <c r="W746" s="84">
        <f>W747+W748</f>
        <v>5300</v>
      </c>
      <c r="X746" s="82">
        <f>IF(U746=0,,W746/U746)*100</f>
        <v>0</v>
      </c>
      <c r="Y746" s="83">
        <f>IF(V746=0,,W746/V746)*100</f>
        <v>100</v>
      </c>
      <c r="Z746" s="1"/>
    </row>
    <row r="747" spans="1:26" ht="23.25">
      <c r="A747" s="1"/>
      <c r="B747" s="44"/>
      <c r="C747" s="44"/>
      <c r="D747" s="41"/>
      <c r="E747" s="41"/>
      <c r="F747" s="51"/>
      <c r="G747" s="102"/>
      <c r="H747" s="41"/>
      <c r="I747" s="45"/>
      <c r="J747" s="49" t="s">
        <v>44</v>
      </c>
      <c r="K747" s="50"/>
      <c r="L747" s="43"/>
      <c r="M747" s="71"/>
      <c r="N747" s="107"/>
      <c r="O747" s="105"/>
      <c r="P747" s="106"/>
      <c r="Q747" s="79"/>
      <c r="R747" s="80"/>
      <c r="S747" s="79"/>
      <c r="T747" s="81"/>
      <c r="U747" s="82">
        <v>0</v>
      </c>
      <c r="V747" s="83">
        <v>5300</v>
      </c>
      <c r="W747" s="84">
        <v>5300</v>
      </c>
      <c r="X747" s="82">
        <f>IF(U747=0,,W747/U747)*100</f>
        <v>0</v>
      </c>
      <c r="Y747" s="83">
        <f>IF(V747=0,,W747/V747)*100</f>
        <v>100</v>
      </c>
      <c r="Z747" s="1"/>
    </row>
    <row r="748" spans="1:26" ht="23.25">
      <c r="A748" s="1"/>
      <c r="B748" s="44"/>
      <c r="C748" s="44"/>
      <c r="D748" s="41"/>
      <c r="E748" s="41"/>
      <c r="F748" s="51"/>
      <c r="G748" s="102"/>
      <c r="H748" s="41"/>
      <c r="I748" s="45"/>
      <c r="J748" s="49" t="s">
        <v>45</v>
      </c>
      <c r="K748" s="50"/>
      <c r="L748" s="43"/>
      <c r="M748" s="71"/>
      <c r="N748" s="107"/>
      <c r="O748" s="105"/>
      <c r="P748" s="106"/>
      <c r="Q748" s="79"/>
      <c r="R748" s="80"/>
      <c r="S748" s="79"/>
      <c r="T748" s="81"/>
      <c r="U748" s="82"/>
      <c r="V748" s="83"/>
      <c r="W748" s="84"/>
      <c r="X748" s="82">
        <f>IF(U748=0,,W748/U748)*100</f>
        <v>0</v>
      </c>
      <c r="Y748" s="83">
        <f>IF(V748=0,,W748/V748)*100</f>
        <v>0</v>
      </c>
      <c r="Z748" s="1"/>
    </row>
    <row r="749" spans="1:26" ht="23.25">
      <c r="A749" s="1"/>
      <c r="B749" s="44"/>
      <c r="C749" s="44"/>
      <c r="D749" s="41"/>
      <c r="E749" s="41"/>
      <c r="F749" s="51"/>
      <c r="G749" s="102"/>
      <c r="H749" s="41"/>
      <c r="I749" s="45"/>
      <c r="J749" s="49"/>
      <c r="K749" s="50"/>
      <c r="L749" s="43"/>
      <c r="M749" s="71"/>
      <c r="N749" s="107"/>
      <c r="O749" s="105"/>
      <c r="P749" s="106"/>
      <c r="Q749" s="79"/>
      <c r="R749" s="80"/>
      <c r="S749" s="79"/>
      <c r="T749" s="81"/>
      <c r="U749" s="82"/>
      <c r="V749" s="83"/>
      <c r="W749" s="84"/>
      <c r="X749" s="82"/>
      <c r="Y749" s="83"/>
      <c r="Z749" s="1"/>
    </row>
    <row r="750" spans="1:26" ht="23.25">
      <c r="A750" s="1"/>
      <c r="B750" s="44"/>
      <c r="C750" s="44"/>
      <c r="D750" s="41"/>
      <c r="E750" s="41"/>
      <c r="F750" s="51"/>
      <c r="G750" s="102" t="s">
        <v>267</v>
      </c>
      <c r="H750" s="41"/>
      <c r="I750" s="45"/>
      <c r="J750" s="49" t="s">
        <v>256</v>
      </c>
      <c r="K750" s="50"/>
      <c r="L750" s="43"/>
      <c r="M750" s="71"/>
      <c r="N750" s="107"/>
      <c r="O750" s="105"/>
      <c r="P750" s="106"/>
      <c r="Q750" s="79"/>
      <c r="R750" s="80"/>
      <c r="S750" s="79"/>
      <c r="T750" s="81"/>
      <c r="U750" s="82"/>
      <c r="V750" s="83"/>
      <c r="W750" s="84"/>
      <c r="X750" s="82"/>
      <c r="Y750" s="83"/>
      <c r="Z750" s="1"/>
    </row>
    <row r="751" spans="1:26" ht="23.25">
      <c r="A751" s="1"/>
      <c r="B751" s="44"/>
      <c r="C751" s="44"/>
      <c r="D751" s="41"/>
      <c r="E751" s="41"/>
      <c r="F751" s="51"/>
      <c r="G751" s="102"/>
      <c r="H751" s="41"/>
      <c r="I751" s="45"/>
      <c r="J751" s="49" t="s">
        <v>444</v>
      </c>
      <c r="K751" s="50"/>
      <c r="L751" s="43" t="s">
        <v>245</v>
      </c>
      <c r="M751" s="71"/>
      <c r="N751" s="107"/>
      <c r="O751" s="105">
        <v>1</v>
      </c>
      <c r="P751" s="106">
        <v>1</v>
      </c>
      <c r="Q751" s="79">
        <f>IF(N751=0,,(P751/N751)*100)</f>
        <v>0</v>
      </c>
      <c r="R751" s="80">
        <f>IF(O751=0,,(P751/O751)*100)</f>
        <v>100</v>
      </c>
      <c r="S751" s="79">
        <f>IF(M751=0,,(N751/M751)*100)</f>
        <v>0</v>
      </c>
      <c r="T751" s="81">
        <f>IF(M751=0,,(P751/M751)*100)</f>
        <v>0</v>
      </c>
      <c r="U751" s="82">
        <f>U752+U753</f>
        <v>0</v>
      </c>
      <c r="V751" s="83">
        <f>V752+V753</f>
        <v>350</v>
      </c>
      <c r="W751" s="84">
        <f>W752+W753</f>
        <v>343.5</v>
      </c>
      <c r="X751" s="82">
        <f>IF(U751=0,,W751/U751)*100</f>
        <v>0</v>
      </c>
      <c r="Y751" s="83">
        <f>IF(V751=0,,W751/V751)*100</f>
        <v>98.14285714285714</v>
      </c>
      <c r="Z751" s="1"/>
    </row>
    <row r="752" spans="1:26" ht="23.25">
      <c r="A752" s="1"/>
      <c r="B752" s="44"/>
      <c r="C752" s="44"/>
      <c r="D752" s="41"/>
      <c r="E752" s="41"/>
      <c r="F752" s="51"/>
      <c r="G752" s="102"/>
      <c r="H752" s="41"/>
      <c r="I752" s="45"/>
      <c r="J752" s="49" t="s">
        <v>44</v>
      </c>
      <c r="K752" s="50"/>
      <c r="L752" s="43"/>
      <c r="M752" s="71"/>
      <c r="N752" s="107"/>
      <c r="O752" s="105"/>
      <c r="P752" s="106"/>
      <c r="Q752" s="79"/>
      <c r="R752" s="80"/>
      <c r="S752" s="79"/>
      <c r="T752" s="81"/>
      <c r="U752" s="82">
        <v>0</v>
      </c>
      <c r="V752" s="83">
        <v>350</v>
      </c>
      <c r="W752" s="84">
        <v>343.5</v>
      </c>
      <c r="X752" s="82">
        <f>IF(U752=0,,W752/U752)*100</f>
        <v>0</v>
      </c>
      <c r="Y752" s="83">
        <f>IF(V752=0,,W752/V752)*100</f>
        <v>98.14285714285714</v>
      </c>
      <c r="Z752" s="1"/>
    </row>
    <row r="753" spans="1:26" ht="23.25">
      <c r="A753" s="1"/>
      <c r="B753" s="44"/>
      <c r="C753" s="44"/>
      <c r="D753" s="41"/>
      <c r="E753" s="41"/>
      <c r="F753" s="51"/>
      <c r="G753" s="102"/>
      <c r="H753" s="41"/>
      <c r="I753" s="45"/>
      <c r="J753" s="49" t="s">
        <v>45</v>
      </c>
      <c r="K753" s="50"/>
      <c r="L753" s="43"/>
      <c r="M753" s="71"/>
      <c r="N753" s="107"/>
      <c r="O753" s="105"/>
      <c r="P753" s="106"/>
      <c r="Q753" s="79"/>
      <c r="R753" s="80"/>
      <c r="S753" s="79"/>
      <c r="T753" s="81"/>
      <c r="U753" s="82"/>
      <c r="V753" s="83"/>
      <c r="W753" s="84"/>
      <c r="X753" s="82">
        <f>IF(U753=0,,W753/U753)*100</f>
        <v>0</v>
      </c>
      <c r="Y753" s="83">
        <f>IF(V753=0,,W753/V753)*100</f>
        <v>0</v>
      </c>
      <c r="Z753" s="1"/>
    </row>
    <row r="754" spans="1:26" ht="23.25">
      <c r="A754" s="1"/>
      <c r="B754" s="44"/>
      <c r="C754" s="44"/>
      <c r="D754" s="41"/>
      <c r="E754" s="41"/>
      <c r="F754" s="51"/>
      <c r="G754" s="102"/>
      <c r="H754" s="41"/>
      <c r="I754" s="45"/>
      <c r="J754" s="49"/>
      <c r="K754" s="50"/>
      <c r="L754" s="43"/>
      <c r="M754" s="71"/>
      <c r="N754" s="107"/>
      <c r="O754" s="105"/>
      <c r="P754" s="106"/>
      <c r="Q754" s="79"/>
      <c r="R754" s="80"/>
      <c r="S754" s="79"/>
      <c r="T754" s="81"/>
      <c r="U754" s="82"/>
      <c r="V754" s="83"/>
      <c r="W754" s="84"/>
      <c r="X754" s="82"/>
      <c r="Y754" s="83"/>
      <c r="Z754" s="1"/>
    </row>
    <row r="755" spans="1:26" ht="23.25">
      <c r="A755" s="1"/>
      <c r="B755" s="44"/>
      <c r="C755" s="44"/>
      <c r="D755" s="41"/>
      <c r="E755" s="41"/>
      <c r="F755" s="51"/>
      <c r="G755" s="102" t="s">
        <v>268</v>
      </c>
      <c r="H755" s="41"/>
      <c r="I755" s="45"/>
      <c r="J755" s="49" t="s">
        <v>256</v>
      </c>
      <c r="K755" s="50"/>
      <c r="L755" s="43"/>
      <c r="M755" s="71"/>
      <c r="N755" s="107"/>
      <c r="O755" s="105"/>
      <c r="P755" s="106"/>
      <c r="Q755" s="79"/>
      <c r="R755" s="80"/>
      <c r="S755" s="79"/>
      <c r="T755" s="81"/>
      <c r="U755" s="82"/>
      <c r="V755" s="83"/>
      <c r="W755" s="84"/>
      <c r="X755" s="82"/>
      <c r="Y755" s="83"/>
      <c r="Z755" s="1"/>
    </row>
    <row r="756" spans="1:26" ht="23.25">
      <c r="A756" s="1"/>
      <c r="B756" s="44"/>
      <c r="C756" s="44"/>
      <c r="D756" s="41"/>
      <c r="E756" s="41"/>
      <c r="F756" s="51"/>
      <c r="G756" s="102"/>
      <c r="H756" s="41"/>
      <c r="I756" s="45"/>
      <c r="J756" s="49" t="s">
        <v>445</v>
      </c>
      <c r="K756" s="50"/>
      <c r="L756" s="43" t="s">
        <v>245</v>
      </c>
      <c r="M756" s="71"/>
      <c r="N756" s="107"/>
      <c r="O756" s="105">
        <v>1</v>
      </c>
      <c r="P756" s="106">
        <v>1</v>
      </c>
      <c r="Q756" s="79">
        <f>IF(N756=0,,(P756/N756)*100)</f>
        <v>0</v>
      </c>
      <c r="R756" s="80">
        <f>IF(O756=0,,(P756/O756)*100)</f>
        <v>100</v>
      </c>
      <c r="S756" s="79">
        <f>IF(M756=0,,(N756/M756)*100)</f>
        <v>0</v>
      </c>
      <c r="T756" s="81">
        <f>IF(M756=0,,(P756/M756)*100)</f>
        <v>0</v>
      </c>
      <c r="U756" s="82">
        <f>U757+U758</f>
        <v>0</v>
      </c>
      <c r="V756" s="83">
        <f>V757+V758</f>
        <v>570</v>
      </c>
      <c r="W756" s="84">
        <f>W757+W758</f>
        <v>570</v>
      </c>
      <c r="X756" s="82">
        <f>IF(U756=0,,W756/U756)*100</f>
        <v>0</v>
      </c>
      <c r="Y756" s="83">
        <f>IF(V756=0,,W756/V756)*100</f>
        <v>100</v>
      </c>
      <c r="Z756" s="1"/>
    </row>
    <row r="757" spans="1:26" ht="23.25">
      <c r="A757" s="1"/>
      <c r="B757" s="44"/>
      <c r="C757" s="44"/>
      <c r="D757" s="41"/>
      <c r="E757" s="41"/>
      <c r="F757" s="51"/>
      <c r="G757" s="102"/>
      <c r="H757" s="41"/>
      <c r="I757" s="45"/>
      <c r="J757" s="49" t="s">
        <v>44</v>
      </c>
      <c r="K757" s="50"/>
      <c r="L757" s="43"/>
      <c r="M757" s="71"/>
      <c r="N757" s="107"/>
      <c r="O757" s="105"/>
      <c r="P757" s="106"/>
      <c r="Q757" s="79"/>
      <c r="R757" s="80"/>
      <c r="S757" s="79"/>
      <c r="T757" s="81"/>
      <c r="U757" s="82">
        <v>0</v>
      </c>
      <c r="V757" s="83">
        <v>570</v>
      </c>
      <c r="W757" s="84">
        <v>570</v>
      </c>
      <c r="X757" s="82">
        <f>IF(U757=0,,W757/U757)*100</f>
        <v>0</v>
      </c>
      <c r="Y757" s="83">
        <f>IF(V757=0,,W757/V757)*100</f>
        <v>100</v>
      </c>
      <c r="Z757" s="1"/>
    </row>
    <row r="758" spans="1:26" ht="23.25">
      <c r="A758" s="1"/>
      <c r="B758" s="44"/>
      <c r="C758" s="44"/>
      <c r="D758" s="41"/>
      <c r="E758" s="41"/>
      <c r="F758" s="51"/>
      <c r="G758" s="102"/>
      <c r="H758" s="41"/>
      <c r="I758" s="45"/>
      <c r="J758" s="49" t="s">
        <v>45</v>
      </c>
      <c r="K758" s="50"/>
      <c r="L758" s="43"/>
      <c r="M758" s="71"/>
      <c r="N758" s="107"/>
      <c r="O758" s="105"/>
      <c r="P758" s="106"/>
      <c r="Q758" s="79"/>
      <c r="R758" s="80"/>
      <c r="S758" s="79"/>
      <c r="T758" s="81"/>
      <c r="U758" s="82"/>
      <c r="V758" s="83"/>
      <c r="W758" s="84"/>
      <c r="X758" s="82">
        <f>IF(U758=0,,W758/U758)*100</f>
        <v>0</v>
      </c>
      <c r="Y758" s="83">
        <f>IF(V758=0,,W758/V758)*100</f>
        <v>0</v>
      </c>
      <c r="Z758" s="1"/>
    </row>
    <row r="759" spans="1:26" ht="23.25">
      <c r="A759" s="1"/>
      <c r="B759" s="44"/>
      <c r="C759" s="44"/>
      <c r="D759" s="41"/>
      <c r="E759" s="41"/>
      <c r="F759" s="51"/>
      <c r="G759" s="102"/>
      <c r="H759" s="41"/>
      <c r="I759" s="45"/>
      <c r="J759" s="49"/>
      <c r="K759" s="50"/>
      <c r="L759" s="43"/>
      <c r="M759" s="71"/>
      <c r="N759" s="107"/>
      <c r="O759" s="105"/>
      <c r="P759" s="106"/>
      <c r="Q759" s="79"/>
      <c r="R759" s="80"/>
      <c r="S759" s="79"/>
      <c r="T759" s="81"/>
      <c r="U759" s="82"/>
      <c r="V759" s="83"/>
      <c r="W759" s="84"/>
      <c r="X759" s="82"/>
      <c r="Y759" s="83"/>
      <c r="Z759" s="1"/>
    </row>
    <row r="760" spans="1:26" ht="23.25">
      <c r="A760" s="1"/>
      <c r="B760" s="44"/>
      <c r="C760" s="44"/>
      <c r="D760" s="41"/>
      <c r="E760" s="41"/>
      <c r="F760" s="51"/>
      <c r="G760" s="102" t="s">
        <v>269</v>
      </c>
      <c r="H760" s="41"/>
      <c r="I760" s="45"/>
      <c r="J760" s="49" t="s">
        <v>270</v>
      </c>
      <c r="K760" s="50"/>
      <c r="L760" s="43"/>
      <c r="M760" s="71"/>
      <c r="N760" s="107"/>
      <c r="O760" s="105"/>
      <c r="P760" s="106"/>
      <c r="Q760" s="79"/>
      <c r="R760" s="80"/>
      <c r="S760" s="79"/>
      <c r="T760" s="81"/>
      <c r="U760" s="82"/>
      <c r="V760" s="83"/>
      <c r="W760" s="84"/>
      <c r="X760" s="82"/>
      <c r="Y760" s="83"/>
      <c r="Z760" s="1"/>
    </row>
    <row r="761" spans="1:26" ht="23.25">
      <c r="A761" s="1"/>
      <c r="B761" s="44"/>
      <c r="C761" s="44"/>
      <c r="D761" s="41"/>
      <c r="E761" s="41"/>
      <c r="F761" s="51"/>
      <c r="G761" s="102"/>
      <c r="H761" s="41"/>
      <c r="I761" s="45"/>
      <c r="J761" s="49" t="s">
        <v>446</v>
      </c>
      <c r="K761" s="50"/>
      <c r="L761" s="43" t="s">
        <v>245</v>
      </c>
      <c r="M761" s="71"/>
      <c r="N761" s="107"/>
      <c r="O761" s="105">
        <v>1</v>
      </c>
      <c r="P761" s="106">
        <v>1</v>
      </c>
      <c r="Q761" s="79">
        <f>IF(N761=0,,(P761/N761)*100)</f>
        <v>0</v>
      </c>
      <c r="R761" s="80">
        <f>IF(O761=0,,(P761/O761)*100)</f>
        <v>100</v>
      </c>
      <c r="S761" s="79">
        <f>IF(M761=0,,(N761/M761)*100)</f>
        <v>0</v>
      </c>
      <c r="T761" s="81">
        <f>IF(M761=0,,(P761/M761)*100)</f>
        <v>0</v>
      </c>
      <c r="U761" s="82">
        <f>U762+U763</f>
        <v>0</v>
      </c>
      <c r="V761" s="83">
        <f>V762+V763</f>
        <v>500</v>
      </c>
      <c r="W761" s="84">
        <f>W762+W763</f>
        <v>440.5</v>
      </c>
      <c r="X761" s="82">
        <f>IF(U761=0,,W761/U761)*100</f>
        <v>0</v>
      </c>
      <c r="Y761" s="83">
        <f>IF(V761=0,,W761/V761)*100</f>
        <v>88.1</v>
      </c>
      <c r="Z761" s="1"/>
    </row>
    <row r="762" spans="1:26" ht="23.25">
      <c r="A762" s="1"/>
      <c r="B762" s="44"/>
      <c r="C762" s="44"/>
      <c r="D762" s="44"/>
      <c r="E762" s="44"/>
      <c r="F762" s="42"/>
      <c r="G762" s="43"/>
      <c r="H762" s="44"/>
      <c r="I762" s="45"/>
      <c r="J762" s="49" t="s">
        <v>44</v>
      </c>
      <c r="K762" s="50"/>
      <c r="L762" s="43"/>
      <c r="M762" s="71"/>
      <c r="N762" s="107"/>
      <c r="O762" s="105"/>
      <c r="P762" s="106"/>
      <c r="Q762" s="79"/>
      <c r="R762" s="80"/>
      <c r="S762" s="79"/>
      <c r="T762" s="81"/>
      <c r="U762" s="82">
        <v>0</v>
      </c>
      <c r="V762" s="83">
        <v>500</v>
      </c>
      <c r="W762" s="84">
        <v>440.5</v>
      </c>
      <c r="X762" s="82">
        <f>IF(U762=0,,W762/U762)*100</f>
        <v>0</v>
      </c>
      <c r="Y762" s="83">
        <f>IF(V762=0,,W762/V762)*100</f>
        <v>88.1</v>
      </c>
      <c r="Z762" s="1"/>
    </row>
    <row r="763" spans="1:26" ht="23.25">
      <c r="A763" s="1"/>
      <c r="B763" s="44"/>
      <c r="C763" s="44"/>
      <c r="D763" s="44"/>
      <c r="E763" s="44"/>
      <c r="F763" s="51"/>
      <c r="G763" s="43"/>
      <c r="H763" s="44"/>
      <c r="I763" s="45"/>
      <c r="J763" s="49" t="s">
        <v>45</v>
      </c>
      <c r="K763" s="50"/>
      <c r="L763" s="43"/>
      <c r="M763" s="71"/>
      <c r="N763" s="107"/>
      <c r="O763" s="105"/>
      <c r="P763" s="106"/>
      <c r="Q763" s="79"/>
      <c r="R763" s="80"/>
      <c r="S763" s="79"/>
      <c r="T763" s="81"/>
      <c r="U763" s="82"/>
      <c r="V763" s="83"/>
      <c r="W763" s="84"/>
      <c r="X763" s="82">
        <f>IF(U763=0,,W763/U763)*100</f>
        <v>0</v>
      </c>
      <c r="Y763" s="83">
        <f>IF(V763=0,,W763/V763)*100</f>
        <v>0</v>
      </c>
      <c r="Z763" s="1"/>
    </row>
    <row r="764" spans="1:26" ht="23.25">
      <c r="A764" s="1"/>
      <c r="B764" s="44"/>
      <c r="C764" s="44"/>
      <c r="D764" s="44"/>
      <c r="E764" s="44"/>
      <c r="F764" s="51"/>
      <c r="G764" s="43"/>
      <c r="H764" s="44"/>
      <c r="I764" s="45"/>
      <c r="J764" s="49"/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/>
      <c r="V764" s="83"/>
      <c r="W764" s="84"/>
      <c r="X764" s="82"/>
      <c r="Y764" s="83"/>
      <c r="Z764" s="1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390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30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28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33</v>
      </c>
      <c r="O769" s="63"/>
      <c r="P769" s="63"/>
      <c r="Q769" s="63"/>
      <c r="R769" s="64"/>
      <c r="S769" s="8" t="s">
        <v>21</v>
      </c>
      <c r="T769" s="8"/>
      <c r="U769" s="14" t="s">
        <v>2</v>
      </c>
      <c r="V769" s="15"/>
      <c r="W769" s="15"/>
      <c r="X769" s="15"/>
      <c r="Y769" s="16"/>
      <c r="Z769" s="1"/>
    </row>
    <row r="770" spans="1:26" ht="23.25">
      <c r="A770" s="1"/>
      <c r="B770" s="20" t="s">
        <v>29</v>
      </c>
      <c r="C770" s="21"/>
      <c r="D770" s="21"/>
      <c r="E770" s="21"/>
      <c r="F770" s="21"/>
      <c r="G770" s="21"/>
      <c r="H770" s="62"/>
      <c r="I770" s="1"/>
      <c r="J770" s="2" t="s">
        <v>4</v>
      </c>
      <c r="K770" s="18"/>
      <c r="L770" s="23" t="s">
        <v>22</v>
      </c>
      <c r="M770" s="23" t="s">
        <v>31</v>
      </c>
      <c r="N770" s="65"/>
      <c r="O770" s="17"/>
      <c r="P770" s="66"/>
      <c r="Q770" s="23" t="s">
        <v>3</v>
      </c>
      <c r="R770" s="16"/>
      <c r="S770" s="15" t="s">
        <v>23</v>
      </c>
      <c r="T770" s="15"/>
      <c r="U770" s="20" t="s">
        <v>20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24</v>
      </c>
      <c r="M771" s="31" t="s">
        <v>24</v>
      </c>
      <c r="N771" s="29" t="s">
        <v>6</v>
      </c>
      <c r="O771" s="68" t="s">
        <v>7</v>
      </c>
      <c r="P771" s="29" t="s">
        <v>8</v>
      </c>
      <c r="Q771" s="20" t="s">
        <v>41</v>
      </c>
      <c r="R771" s="22"/>
      <c r="S771" s="27" t="s">
        <v>25</v>
      </c>
      <c r="T771" s="15"/>
      <c r="U771" s="24"/>
      <c r="V771" s="25"/>
      <c r="W771" s="1"/>
      <c r="X771" s="14" t="s">
        <v>3</v>
      </c>
      <c r="Y771" s="16"/>
      <c r="Z771" s="1"/>
    </row>
    <row r="772" spans="1:26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8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26</v>
      </c>
      <c r="M772" s="29" t="s">
        <v>32</v>
      </c>
      <c r="N772" s="29"/>
      <c r="O772" s="29"/>
      <c r="P772" s="29"/>
      <c r="Q772" s="26" t="s">
        <v>34</v>
      </c>
      <c r="R772" s="30" t="s">
        <v>34</v>
      </c>
      <c r="S772" s="112" t="s">
        <v>37</v>
      </c>
      <c r="T772" s="114" t="s">
        <v>38</v>
      </c>
      <c r="U772" s="31" t="s">
        <v>6</v>
      </c>
      <c r="V772" s="29" t="s">
        <v>9</v>
      </c>
      <c r="W772" s="26" t="s">
        <v>10</v>
      </c>
      <c r="X772" s="14" t="s">
        <v>11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35</v>
      </c>
      <c r="R773" s="38" t="s">
        <v>36</v>
      </c>
      <c r="S773" s="113"/>
      <c r="T773" s="115"/>
      <c r="U773" s="32"/>
      <c r="V773" s="33"/>
      <c r="W773" s="34"/>
      <c r="X773" s="39" t="s">
        <v>39</v>
      </c>
      <c r="Y773" s="40" t="s">
        <v>40</v>
      </c>
      <c r="Z773" s="1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4" t="s">
        <v>43</v>
      </c>
      <c r="C775" s="44"/>
      <c r="D775" s="44" t="s">
        <v>43</v>
      </c>
      <c r="E775" s="44"/>
      <c r="F775" s="42" t="s">
        <v>237</v>
      </c>
      <c r="G775" s="43" t="s">
        <v>271</v>
      </c>
      <c r="H775" s="44"/>
      <c r="I775" s="45"/>
      <c r="J775" s="49" t="s">
        <v>272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/>
      <c r="V775" s="83"/>
      <c r="W775" s="84"/>
      <c r="X775" s="82"/>
      <c r="Y775" s="83"/>
      <c r="Z775" s="1"/>
    </row>
    <row r="776" spans="1:26" ht="23.25">
      <c r="A776" s="1"/>
      <c r="B776" s="41"/>
      <c r="C776" s="41"/>
      <c r="D776" s="41"/>
      <c r="E776" s="41"/>
      <c r="F776" s="42"/>
      <c r="G776" s="43"/>
      <c r="H776" s="44"/>
      <c r="I776" s="45"/>
      <c r="J776" s="49" t="s">
        <v>447</v>
      </c>
      <c r="K776" s="50"/>
      <c r="L776" s="43" t="s">
        <v>245</v>
      </c>
      <c r="M776" s="71"/>
      <c r="N776" s="107"/>
      <c r="O776" s="105">
        <v>1</v>
      </c>
      <c r="P776" s="106">
        <v>1</v>
      </c>
      <c r="Q776" s="79">
        <f>IF(N776=0,,(P776/N776)*100)</f>
        <v>0</v>
      </c>
      <c r="R776" s="80">
        <f>IF(O776=0,,(P776/O776)*100)</f>
        <v>100</v>
      </c>
      <c r="S776" s="79">
        <f>IF(M776=0,,(N776/M776)*100)</f>
        <v>0</v>
      </c>
      <c r="T776" s="81">
        <f>IF(M776=0,,(P776/M776)*100)</f>
        <v>0</v>
      </c>
      <c r="U776" s="82">
        <f>U777+U778</f>
        <v>0</v>
      </c>
      <c r="V776" s="83">
        <f>V777+V778</f>
        <v>543.1</v>
      </c>
      <c r="W776" s="84">
        <f>W777+W778</f>
        <v>540.6</v>
      </c>
      <c r="X776" s="82">
        <f>IF(U776=0,,W776/U776)*100</f>
        <v>0</v>
      </c>
      <c r="Y776" s="83">
        <f>IF(V776=0,,W776/V776)*100</f>
        <v>99.53967961701345</v>
      </c>
      <c r="Z776" s="1"/>
    </row>
    <row r="777" spans="1:26" ht="23.25">
      <c r="A777" s="1"/>
      <c r="B777" s="44"/>
      <c r="C777" s="44"/>
      <c r="D777" s="44"/>
      <c r="E777" s="44"/>
      <c r="F777" s="42"/>
      <c r="G777" s="43"/>
      <c r="H777" s="44"/>
      <c r="I777" s="45"/>
      <c r="J777" s="49" t="s">
        <v>44</v>
      </c>
      <c r="K777" s="50"/>
      <c r="L777" s="43"/>
      <c r="M777" s="71"/>
      <c r="N777" s="107"/>
      <c r="O777" s="105"/>
      <c r="P777" s="106"/>
      <c r="Q777" s="79"/>
      <c r="R777" s="80"/>
      <c r="S777" s="79"/>
      <c r="T777" s="81"/>
      <c r="U777" s="82">
        <v>0</v>
      </c>
      <c r="V777" s="83">
        <v>543.1</v>
      </c>
      <c r="W777" s="84">
        <v>540.6</v>
      </c>
      <c r="X777" s="82">
        <f>IF(U777=0,,W777/U777)*100</f>
        <v>0</v>
      </c>
      <c r="Y777" s="83">
        <f>IF(V777=0,,W777/V777)*100</f>
        <v>99.53967961701345</v>
      </c>
      <c r="Z777" s="1"/>
    </row>
    <row r="778" spans="1:26" ht="23.25">
      <c r="A778" s="1"/>
      <c r="B778" s="44"/>
      <c r="C778" s="44"/>
      <c r="D778" s="44"/>
      <c r="E778" s="44"/>
      <c r="F778" s="42"/>
      <c r="G778" s="43"/>
      <c r="H778" s="44"/>
      <c r="I778" s="45"/>
      <c r="J778" s="49" t="s">
        <v>45</v>
      </c>
      <c r="K778" s="50"/>
      <c r="L778" s="43"/>
      <c r="M778" s="71"/>
      <c r="N778" s="107"/>
      <c r="O778" s="105"/>
      <c r="P778" s="106"/>
      <c r="Q778" s="79"/>
      <c r="R778" s="80"/>
      <c r="S778" s="79"/>
      <c r="T778" s="81"/>
      <c r="U778" s="82"/>
      <c r="V778" s="83"/>
      <c r="W778" s="84"/>
      <c r="X778" s="82">
        <f>IF(U778=0,,W778/U778)*100</f>
        <v>0</v>
      </c>
      <c r="Y778" s="83">
        <f>IF(V778=0,,W778/V778)*100</f>
        <v>0</v>
      </c>
      <c r="Z778" s="1"/>
    </row>
    <row r="779" spans="1:26" ht="23.25">
      <c r="A779" s="1"/>
      <c r="B779" s="44"/>
      <c r="C779" s="44"/>
      <c r="D779" s="44"/>
      <c r="E779" s="44"/>
      <c r="F779" s="51"/>
      <c r="G779" s="43"/>
      <c r="H779" s="44"/>
      <c r="I779" s="45"/>
      <c r="J779" s="49"/>
      <c r="K779" s="50"/>
      <c r="L779" s="43"/>
      <c r="M779" s="71"/>
      <c r="N779" s="107"/>
      <c r="O779" s="105"/>
      <c r="P779" s="106"/>
      <c r="Q779" s="79"/>
      <c r="R779" s="80"/>
      <c r="S779" s="79"/>
      <c r="T779" s="81"/>
      <c r="U779" s="82"/>
      <c r="V779" s="83"/>
      <c r="W779" s="84"/>
      <c r="X779" s="82"/>
      <c r="Y779" s="83"/>
      <c r="Z779" s="1"/>
    </row>
    <row r="780" spans="1:26" ht="23.25">
      <c r="A780" s="1"/>
      <c r="B780" s="44"/>
      <c r="C780" s="44"/>
      <c r="D780" s="44"/>
      <c r="E780" s="44"/>
      <c r="F780" s="42"/>
      <c r="G780" s="43" t="s">
        <v>273</v>
      </c>
      <c r="H780" s="44"/>
      <c r="I780" s="45"/>
      <c r="J780" s="49" t="s">
        <v>274</v>
      </c>
      <c r="K780" s="50"/>
      <c r="L780" s="43"/>
      <c r="M780" s="71"/>
      <c r="N780" s="107"/>
      <c r="O780" s="105"/>
      <c r="P780" s="106"/>
      <c r="Q780" s="79"/>
      <c r="R780" s="80"/>
      <c r="S780" s="79"/>
      <c r="T780" s="81"/>
      <c r="U780" s="82"/>
      <c r="V780" s="83"/>
      <c r="W780" s="84"/>
      <c r="X780" s="82"/>
      <c r="Y780" s="83"/>
      <c r="Z780" s="1"/>
    </row>
    <row r="781" spans="1:26" ht="23.25">
      <c r="A781" s="1"/>
      <c r="B781" s="44"/>
      <c r="C781" s="44"/>
      <c r="D781" s="44"/>
      <c r="E781" s="44"/>
      <c r="F781" s="42"/>
      <c r="G781" s="43"/>
      <c r="H781" s="41"/>
      <c r="I781" s="45"/>
      <c r="J781" s="49" t="s">
        <v>448</v>
      </c>
      <c r="K781" s="50"/>
      <c r="L781" s="43" t="s">
        <v>245</v>
      </c>
      <c r="M781" s="71"/>
      <c r="N781" s="107"/>
      <c r="O781" s="105">
        <v>1</v>
      </c>
      <c r="P781" s="106">
        <v>1</v>
      </c>
      <c r="Q781" s="79">
        <f>IF(N781=0,,(P781/N781)*100)</f>
        <v>0</v>
      </c>
      <c r="R781" s="80">
        <f>IF(O781=0,,(P781/O781)*100)</f>
        <v>100</v>
      </c>
      <c r="S781" s="79">
        <f>IF(M781=0,,(N781/M781)*100)</f>
        <v>0</v>
      </c>
      <c r="T781" s="81">
        <f>IF(M781=0,,(P781/M781)*100)</f>
        <v>0</v>
      </c>
      <c r="U781" s="82">
        <f>U782+U783</f>
        <v>0</v>
      </c>
      <c r="V781" s="83">
        <f>V782+V783</f>
        <v>400</v>
      </c>
      <c r="W781" s="84">
        <f>W782+W783</f>
        <v>400</v>
      </c>
      <c r="X781" s="82">
        <f>IF(U781=0,,W781/U781)*100</f>
        <v>0</v>
      </c>
      <c r="Y781" s="83">
        <f>IF(V781=0,,W781/V781)*100</f>
        <v>100</v>
      </c>
      <c r="Z781" s="1"/>
    </row>
    <row r="782" spans="1:26" ht="23.25">
      <c r="A782" s="1"/>
      <c r="B782" s="44"/>
      <c r="C782" s="44"/>
      <c r="D782" s="44"/>
      <c r="E782" s="44"/>
      <c r="F782" s="42"/>
      <c r="G782" s="43"/>
      <c r="H782" s="44"/>
      <c r="I782" s="45"/>
      <c r="J782" s="49" t="s">
        <v>44</v>
      </c>
      <c r="K782" s="50"/>
      <c r="L782" s="43"/>
      <c r="M782" s="71"/>
      <c r="N782" s="107"/>
      <c r="O782" s="105"/>
      <c r="P782" s="106"/>
      <c r="Q782" s="79"/>
      <c r="R782" s="80"/>
      <c r="S782" s="79"/>
      <c r="T782" s="81"/>
      <c r="U782" s="82">
        <v>0</v>
      </c>
      <c r="V782" s="83">
        <v>400</v>
      </c>
      <c r="W782" s="84">
        <v>400</v>
      </c>
      <c r="X782" s="82">
        <f>IF(U782=0,,W782/U782)*100</f>
        <v>0</v>
      </c>
      <c r="Y782" s="83">
        <f>IF(V782=0,,W782/V782)*100</f>
        <v>100</v>
      </c>
      <c r="Z782" s="1"/>
    </row>
    <row r="783" spans="1:26" ht="23.25">
      <c r="A783" s="1"/>
      <c r="B783" s="44"/>
      <c r="C783" s="44"/>
      <c r="D783" s="44"/>
      <c r="E783" s="44"/>
      <c r="F783" s="42"/>
      <c r="G783" s="43"/>
      <c r="H783" s="44"/>
      <c r="I783" s="45"/>
      <c r="J783" s="49" t="s">
        <v>45</v>
      </c>
      <c r="K783" s="50"/>
      <c r="L783" s="43"/>
      <c r="M783" s="71"/>
      <c r="N783" s="107"/>
      <c r="O783" s="105"/>
      <c r="P783" s="106"/>
      <c r="Q783" s="79"/>
      <c r="R783" s="80"/>
      <c r="S783" s="79"/>
      <c r="T783" s="81"/>
      <c r="U783" s="82"/>
      <c r="V783" s="83"/>
      <c r="W783" s="84"/>
      <c r="X783" s="82">
        <f>IF(U783=0,,W783/U783)*100</f>
        <v>0</v>
      </c>
      <c r="Y783" s="83">
        <f>IF(V783=0,,W783/V783)*100</f>
        <v>0</v>
      </c>
      <c r="Z783" s="1"/>
    </row>
    <row r="784" spans="1:26" ht="23.25">
      <c r="A784" s="1"/>
      <c r="B784" s="44"/>
      <c r="C784" s="44"/>
      <c r="D784" s="44"/>
      <c r="E784" s="44"/>
      <c r="F784" s="42"/>
      <c r="G784" s="43"/>
      <c r="H784" s="44"/>
      <c r="I784" s="45"/>
      <c r="J784" s="49"/>
      <c r="K784" s="50"/>
      <c r="L784" s="43"/>
      <c r="M784" s="71"/>
      <c r="N784" s="107"/>
      <c r="O784" s="105"/>
      <c r="P784" s="106"/>
      <c r="Q784" s="79"/>
      <c r="R784" s="80"/>
      <c r="S784" s="79"/>
      <c r="T784" s="81"/>
      <c r="U784" s="82"/>
      <c r="V784" s="83"/>
      <c r="W784" s="84"/>
      <c r="X784" s="82"/>
      <c r="Y784" s="83"/>
      <c r="Z784" s="1"/>
    </row>
    <row r="785" spans="1:26" ht="23.25">
      <c r="A785" s="1"/>
      <c r="B785" s="44"/>
      <c r="C785" s="44"/>
      <c r="D785" s="44"/>
      <c r="E785" s="44"/>
      <c r="F785" s="42"/>
      <c r="G785" s="43" t="s">
        <v>275</v>
      </c>
      <c r="H785" s="44"/>
      <c r="I785" s="45"/>
      <c r="J785" s="49" t="s">
        <v>276</v>
      </c>
      <c r="K785" s="50"/>
      <c r="L785" s="43"/>
      <c r="M785" s="71"/>
      <c r="N785" s="107"/>
      <c r="O785" s="105"/>
      <c r="P785" s="106"/>
      <c r="Q785" s="79"/>
      <c r="R785" s="80"/>
      <c r="S785" s="79"/>
      <c r="T785" s="81"/>
      <c r="U785" s="82"/>
      <c r="V785" s="83"/>
      <c r="W785" s="84"/>
      <c r="X785" s="82"/>
      <c r="Y785" s="83"/>
      <c r="Z785" s="1"/>
    </row>
    <row r="786" spans="1:26" ht="23.25">
      <c r="A786" s="1"/>
      <c r="B786" s="44"/>
      <c r="C786" s="44"/>
      <c r="D786" s="44"/>
      <c r="E786" s="44"/>
      <c r="F786" s="42"/>
      <c r="G786" s="43"/>
      <c r="H786" s="44"/>
      <c r="I786" s="45"/>
      <c r="J786" s="49" t="s">
        <v>449</v>
      </c>
      <c r="K786" s="50"/>
      <c r="L786" s="43" t="s">
        <v>245</v>
      </c>
      <c r="M786" s="71"/>
      <c r="N786" s="107"/>
      <c r="O786" s="108">
        <v>0.3</v>
      </c>
      <c r="P786" s="83">
        <v>0.3</v>
      </c>
      <c r="Q786" s="79">
        <f>IF(N786=0,,(P786/N786)*100)</f>
        <v>0</v>
      </c>
      <c r="R786" s="80">
        <f>IF(O786=0,,(P786/O786)*100)</f>
        <v>100</v>
      </c>
      <c r="S786" s="79">
        <f>IF(M786=0,,(N786/M786)*100)</f>
        <v>0</v>
      </c>
      <c r="T786" s="81">
        <f>IF(M786=0,,(P786/M786)*100)</f>
        <v>0</v>
      </c>
      <c r="U786" s="82">
        <f>U787+U788</f>
        <v>0</v>
      </c>
      <c r="V786" s="83">
        <f>V787+V788</f>
        <v>1212.7</v>
      </c>
      <c r="W786" s="84">
        <f>W787+W788</f>
        <v>1212.7</v>
      </c>
      <c r="X786" s="82">
        <f>IF(U786=0,,W786/U786)*100</f>
        <v>0</v>
      </c>
      <c r="Y786" s="83">
        <f>IF(V786=0,,W786/V786)*100</f>
        <v>100</v>
      </c>
      <c r="Z786" s="1"/>
    </row>
    <row r="787" spans="1:26" ht="23.25">
      <c r="A787" s="1"/>
      <c r="B787" s="44"/>
      <c r="C787" s="44"/>
      <c r="D787" s="44"/>
      <c r="E787" s="44"/>
      <c r="F787" s="51"/>
      <c r="G787" s="43"/>
      <c r="H787" s="44"/>
      <c r="I787" s="45"/>
      <c r="J787" s="49" t="s">
        <v>44</v>
      </c>
      <c r="K787" s="50"/>
      <c r="L787" s="43"/>
      <c r="M787" s="71"/>
      <c r="N787" s="107"/>
      <c r="O787" s="105"/>
      <c r="P787" s="106"/>
      <c r="Q787" s="79"/>
      <c r="R787" s="80"/>
      <c r="S787" s="79"/>
      <c r="T787" s="81"/>
      <c r="U787" s="82">
        <v>0</v>
      </c>
      <c r="V787" s="83">
        <v>1212.7</v>
      </c>
      <c r="W787" s="84">
        <v>1212.7</v>
      </c>
      <c r="X787" s="82">
        <f>IF(U787=0,,W787/U787)*100</f>
        <v>0</v>
      </c>
      <c r="Y787" s="83">
        <f>IF(V787=0,,W787/V787)*100</f>
        <v>100</v>
      </c>
      <c r="Z787" s="1"/>
    </row>
    <row r="788" spans="1:26" ht="23.25">
      <c r="A788" s="1"/>
      <c r="B788" s="44"/>
      <c r="C788" s="44"/>
      <c r="D788" s="44"/>
      <c r="E788" s="44"/>
      <c r="F788" s="42"/>
      <c r="G788" s="43"/>
      <c r="H788" s="44"/>
      <c r="I788" s="45"/>
      <c r="J788" s="49" t="s">
        <v>45</v>
      </c>
      <c r="K788" s="50"/>
      <c r="L788" s="43"/>
      <c r="M788" s="71"/>
      <c r="N788" s="107"/>
      <c r="O788" s="105"/>
      <c r="P788" s="106"/>
      <c r="Q788" s="79"/>
      <c r="R788" s="80"/>
      <c r="S788" s="79"/>
      <c r="T788" s="81"/>
      <c r="U788" s="82"/>
      <c r="V788" s="83"/>
      <c r="W788" s="84"/>
      <c r="X788" s="82">
        <f>IF(U788=0,,W788/U788)*100</f>
        <v>0</v>
      </c>
      <c r="Y788" s="83">
        <f>IF(V788=0,,W788/V788)*100</f>
        <v>0</v>
      </c>
      <c r="Z788" s="1"/>
    </row>
    <row r="789" spans="1:26" ht="23.25">
      <c r="A789" s="1"/>
      <c r="B789" s="44"/>
      <c r="C789" s="44"/>
      <c r="D789" s="44"/>
      <c r="E789" s="44"/>
      <c r="F789" s="42"/>
      <c r="G789" s="43"/>
      <c r="H789" s="41"/>
      <c r="I789" s="45"/>
      <c r="J789" s="49"/>
      <c r="K789" s="50"/>
      <c r="L789" s="43"/>
      <c r="M789" s="71"/>
      <c r="N789" s="107"/>
      <c r="O789" s="105"/>
      <c r="P789" s="106"/>
      <c r="Q789" s="79"/>
      <c r="R789" s="80"/>
      <c r="S789" s="79"/>
      <c r="T789" s="81"/>
      <c r="U789" s="82"/>
      <c r="V789" s="83"/>
      <c r="W789" s="84"/>
      <c r="X789" s="82"/>
      <c r="Y789" s="83"/>
      <c r="Z789" s="1"/>
    </row>
    <row r="790" spans="1:26" ht="23.25">
      <c r="A790" s="1"/>
      <c r="B790" s="44"/>
      <c r="C790" s="44"/>
      <c r="D790" s="44"/>
      <c r="E790" s="44"/>
      <c r="F790" s="42"/>
      <c r="G790" s="43" t="s">
        <v>277</v>
      </c>
      <c r="H790" s="41"/>
      <c r="I790" s="45"/>
      <c r="J790" s="49" t="s">
        <v>278</v>
      </c>
      <c r="K790" s="50"/>
      <c r="L790" s="43"/>
      <c r="M790" s="71"/>
      <c r="N790" s="107"/>
      <c r="O790" s="105"/>
      <c r="P790" s="106"/>
      <c r="Q790" s="79"/>
      <c r="R790" s="80"/>
      <c r="S790" s="79"/>
      <c r="T790" s="81"/>
      <c r="U790" s="82"/>
      <c r="V790" s="83"/>
      <c r="W790" s="84"/>
      <c r="X790" s="82"/>
      <c r="Y790" s="83"/>
      <c r="Z790" s="1"/>
    </row>
    <row r="791" spans="1:26" ht="23.25">
      <c r="A791" s="1"/>
      <c r="B791" s="44"/>
      <c r="C791" s="44"/>
      <c r="D791" s="44"/>
      <c r="E791" s="44"/>
      <c r="F791" s="42"/>
      <c r="G791" s="43"/>
      <c r="H791" s="44"/>
      <c r="I791" s="45"/>
      <c r="J791" s="49" t="s">
        <v>450</v>
      </c>
      <c r="K791" s="50"/>
      <c r="L791" s="43" t="s">
        <v>245</v>
      </c>
      <c r="M791" s="71"/>
      <c r="N791" s="107"/>
      <c r="O791" s="108">
        <v>0.3</v>
      </c>
      <c r="P791" s="83">
        <v>0.3</v>
      </c>
      <c r="Q791" s="79">
        <f>IF(N791=0,,(P791/N791)*100)</f>
        <v>0</v>
      </c>
      <c r="R791" s="80">
        <f>IF(O791=0,,(P791/O791)*100)</f>
        <v>100</v>
      </c>
      <c r="S791" s="79">
        <f>IF(M791=0,,(N791/M791)*100)</f>
        <v>0</v>
      </c>
      <c r="T791" s="81">
        <f>IF(M791=0,,(P791/M791)*100)</f>
        <v>0</v>
      </c>
      <c r="U791" s="82">
        <f>U792+U793</f>
        <v>0</v>
      </c>
      <c r="V791" s="83">
        <f>V792+V793</f>
        <v>4304.4</v>
      </c>
      <c r="W791" s="84">
        <f>W792+W793</f>
        <v>4296.1</v>
      </c>
      <c r="X791" s="82">
        <f>IF(U791=0,,W791/U791)*100</f>
        <v>0</v>
      </c>
      <c r="Y791" s="83">
        <f>IF(V791=0,,W791/V791)*100</f>
        <v>99.80717405445593</v>
      </c>
      <c r="Z791" s="1"/>
    </row>
    <row r="792" spans="1:26" ht="23.25">
      <c r="A792" s="1"/>
      <c r="B792" s="44"/>
      <c r="C792" s="44"/>
      <c r="D792" s="44"/>
      <c r="E792" s="44"/>
      <c r="F792" s="42"/>
      <c r="G792" s="43"/>
      <c r="H792" s="44"/>
      <c r="I792" s="45"/>
      <c r="J792" s="49" t="s">
        <v>44</v>
      </c>
      <c r="K792" s="50"/>
      <c r="L792" s="43"/>
      <c r="M792" s="71"/>
      <c r="N792" s="107"/>
      <c r="O792" s="105"/>
      <c r="P792" s="106"/>
      <c r="Q792" s="79"/>
      <c r="R792" s="80"/>
      <c r="S792" s="79"/>
      <c r="T792" s="81"/>
      <c r="U792" s="82">
        <v>0</v>
      </c>
      <c r="V792" s="83">
        <v>4304.4</v>
      </c>
      <c r="W792" s="84">
        <v>4296.1</v>
      </c>
      <c r="X792" s="82">
        <f>IF(U792=0,,W792/U792)*100</f>
        <v>0</v>
      </c>
      <c r="Y792" s="83">
        <f>IF(V792=0,,W792/V792)*100</f>
        <v>99.80717405445593</v>
      </c>
      <c r="Z792" s="1"/>
    </row>
    <row r="793" spans="1:26" ht="23.25">
      <c r="A793" s="1"/>
      <c r="B793" s="44"/>
      <c r="C793" s="44"/>
      <c r="D793" s="44"/>
      <c r="E793" s="44"/>
      <c r="F793" s="42"/>
      <c r="G793" s="43"/>
      <c r="H793" s="44"/>
      <c r="I793" s="45"/>
      <c r="J793" s="49" t="s">
        <v>45</v>
      </c>
      <c r="K793" s="50"/>
      <c r="L793" s="43"/>
      <c r="M793" s="71"/>
      <c r="N793" s="107"/>
      <c r="O793" s="105"/>
      <c r="P793" s="106"/>
      <c r="Q793" s="79"/>
      <c r="R793" s="80"/>
      <c r="S793" s="79"/>
      <c r="T793" s="81"/>
      <c r="U793" s="82"/>
      <c r="V793" s="83"/>
      <c r="W793" s="84"/>
      <c r="X793" s="82">
        <f>IF(U793=0,,W793/U793)*100</f>
        <v>0</v>
      </c>
      <c r="Y793" s="83">
        <f>IF(V793=0,,W793/V793)*100</f>
        <v>0</v>
      </c>
      <c r="Z793" s="1"/>
    </row>
    <row r="794" spans="1:26" ht="23.25">
      <c r="A794" s="1"/>
      <c r="B794" s="44"/>
      <c r="C794" s="44"/>
      <c r="D794" s="44"/>
      <c r="E794" s="44"/>
      <c r="F794" s="42"/>
      <c r="G794" s="43"/>
      <c r="H794" s="44"/>
      <c r="I794" s="45"/>
      <c r="J794" s="49"/>
      <c r="K794" s="50"/>
      <c r="L794" s="43"/>
      <c r="M794" s="71"/>
      <c r="N794" s="107"/>
      <c r="O794" s="105"/>
      <c r="P794" s="106"/>
      <c r="Q794" s="79"/>
      <c r="R794" s="80"/>
      <c r="S794" s="79"/>
      <c r="T794" s="81"/>
      <c r="U794" s="82"/>
      <c r="V794" s="83"/>
      <c r="W794" s="84"/>
      <c r="X794" s="82"/>
      <c r="Y794" s="83"/>
      <c r="Z794" s="1"/>
    </row>
    <row r="795" spans="1:26" ht="23.25">
      <c r="A795" s="1"/>
      <c r="B795" s="44"/>
      <c r="C795" s="44"/>
      <c r="D795" s="44"/>
      <c r="E795" s="44"/>
      <c r="F795" s="42"/>
      <c r="G795" s="43" t="s">
        <v>279</v>
      </c>
      <c r="H795" s="44"/>
      <c r="I795" s="45"/>
      <c r="J795" s="49" t="s">
        <v>280</v>
      </c>
      <c r="K795" s="50"/>
      <c r="L795" s="43"/>
      <c r="M795" s="71"/>
      <c r="N795" s="107"/>
      <c r="O795" s="105"/>
      <c r="P795" s="106"/>
      <c r="Q795" s="79"/>
      <c r="R795" s="80"/>
      <c r="S795" s="79"/>
      <c r="T795" s="81"/>
      <c r="U795" s="82"/>
      <c r="V795" s="83"/>
      <c r="W795" s="84"/>
      <c r="X795" s="82"/>
      <c r="Y795" s="83"/>
      <c r="Z795" s="1"/>
    </row>
    <row r="796" spans="1:26" ht="23.25">
      <c r="A796" s="1"/>
      <c r="B796" s="44"/>
      <c r="C796" s="44"/>
      <c r="D796" s="44"/>
      <c r="E796" s="44"/>
      <c r="F796" s="42"/>
      <c r="G796" s="43"/>
      <c r="H796" s="44"/>
      <c r="I796" s="45"/>
      <c r="J796" s="49" t="s">
        <v>451</v>
      </c>
      <c r="K796" s="50"/>
      <c r="L796" s="43" t="s">
        <v>245</v>
      </c>
      <c r="M796" s="71"/>
      <c r="N796" s="107"/>
      <c r="O796" s="108">
        <v>0.3</v>
      </c>
      <c r="P796" s="83">
        <v>0.3</v>
      </c>
      <c r="Q796" s="79">
        <f>IF(N796=0,,(P796/N796)*100)</f>
        <v>0</v>
      </c>
      <c r="R796" s="80">
        <f>IF(O796=0,,(P796/O796)*100)</f>
        <v>100</v>
      </c>
      <c r="S796" s="79">
        <f>IF(M796=0,,(N796/M796)*100)</f>
        <v>0</v>
      </c>
      <c r="T796" s="81">
        <f>IF(M796=0,,(P796/M796)*100)</f>
        <v>0</v>
      </c>
      <c r="U796" s="82">
        <f>U797+U798</f>
        <v>0</v>
      </c>
      <c r="V796" s="83">
        <f>V797+V798</f>
        <v>2937.2</v>
      </c>
      <c r="W796" s="84">
        <f>W797+W798</f>
        <v>2936.7</v>
      </c>
      <c r="X796" s="82">
        <f>IF(U796=0,,W796/U796)*100</f>
        <v>0</v>
      </c>
      <c r="Y796" s="83">
        <f>IF(V796=0,,W796/V796)*100</f>
        <v>99.98297698488356</v>
      </c>
      <c r="Z796" s="1"/>
    </row>
    <row r="797" spans="1:26" ht="23.25">
      <c r="A797" s="1"/>
      <c r="B797" s="44"/>
      <c r="C797" s="44"/>
      <c r="D797" s="44"/>
      <c r="E797" s="44"/>
      <c r="F797" s="42"/>
      <c r="G797" s="43"/>
      <c r="H797" s="44"/>
      <c r="I797" s="45"/>
      <c r="J797" s="49" t="s">
        <v>44</v>
      </c>
      <c r="K797" s="50"/>
      <c r="L797" s="43"/>
      <c r="M797" s="71"/>
      <c r="N797" s="107"/>
      <c r="O797" s="105"/>
      <c r="P797" s="106"/>
      <c r="Q797" s="79"/>
      <c r="R797" s="80"/>
      <c r="S797" s="79"/>
      <c r="T797" s="81"/>
      <c r="U797" s="82">
        <v>0</v>
      </c>
      <c r="V797" s="83">
        <v>2937.2</v>
      </c>
      <c r="W797" s="84">
        <v>2936.7</v>
      </c>
      <c r="X797" s="82">
        <f>IF(U797=0,,W797/U797)*100</f>
        <v>0</v>
      </c>
      <c r="Y797" s="83">
        <f>IF(V797=0,,W797/V797)*100</f>
        <v>99.98297698488356</v>
      </c>
      <c r="Z797" s="1"/>
    </row>
    <row r="798" spans="1:26" ht="23.25">
      <c r="A798" s="1"/>
      <c r="B798" s="44"/>
      <c r="C798" s="44"/>
      <c r="D798" s="44"/>
      <c r="E798" s="44"/>
      <c r="F798" s="42"/>
      <c r="G798" s="43"/>
      <c r="H798" s="44"/>
      <c r="I798" s="45"/>
      <c r="J798" s="49" t="s">
        <v>45</v>
      </c>
      <c r="K798" s="50"/>
      <c r="L798" s="43"/>
      <c r="M798" s="71"/>
      <c r="N798" s="107"/>
      <c r="O798" s="105"/>
      <c r="P798" s="106"/>
      <c r="Q798" s="79"/>
      <c r="R798" s="80"/>
      <c r="S798" s="79"/>
      <c r="T798" s="81"/>
      <c r="U798" s="82"/>
      <c r="V798" s="83"/>
      <c r="W798" s="84"/>
      <c r="X798" s="82">
        <f>IF(U798=0,,W798/U798)*100</f>
        <v>0</v>
      </c>
      <c r="Y798" s="83">
        <f>IF(V798=0,,W798/V798)*100</f>
        <v>0</v>
      </c>
      <c r="Z798" s="1"/>
    </row>
    <row r="799" spans="1:26" ht="23.25">
      <c r="A799" s="1"/>
      <c r="B799" s="44"/>
      <c r="C799" s="44"/>
      <c r="D799" s="44"/>
      <c r="E799" s="44"/>
      <c r="F799" s="42"/>
      <c r="G799" s="43"/>
      <c r="H799" s="41"/>
      <c r="I799" s="45"/>
      <c r="J799" s="49"/>
      <c r="K799" s="50"/>
      <c r="L799" s="43"/>
      <c r="M799" s="71"/>
      <c r="N799" s="107"/>
      <c r="O799" s="105"/>
      <c r="P799" s="106"/>
      <c r="Q799" s="79"/>
      <c r="R799" s="80"/>
      <c r="S799" s="79"/>
      <c r="T799" s="81"/>
      <c r="U799" s="82"/>
      <c r="V799" s="83"/>
      <c r="W799" s="84"/>
      <c r="X799" s="82"/>
      <c r="Y799" s="83"/>
      <c r="Z799" s="1"/>
    </row>
    <row r="800" spans="1:26" ht="23.25">
      <c r="A800" s="1"/>
      <c r="B800" s="44"/>
      <c r="C800" s="44"/>
      <c r="D800" s="44"/>
      <c r="E800" s="44"/>
      <c r="F800" s="42"/>
      <c r="G800" s="43" t="s">
        <v>281</v>
      </c>
      <c r="H800" s="44"/>
      <c r="I800" s="45"/>
      <c r="J800" s="49" t="s">
        <v>282</v>
      </c>
      <c r="K800" s="50"/>
      <c r="L800" s="43"/>
      <c r="M800" s="71"/>
      <c r="N800" s="107"/>
      <c r="O800" s="105"/>
      <c r="P800" s="106"/>
      <c r="Q800" s="79"/>
      <c r="R800" s="80"/>
      <c r="S800" s="79"/>
      <c r="T800" s="81"/>
      <c r="U800" s="82"/>
      <c r="V800" s="83"/>
      <c r="W800" s="84"/>
      <c r="X800" s="82"/>
      <c r="Y800" s="83"/>
      <c r="Z800" s="1"/>
    </row>
    <row r="801" spans="1:26" ht="23.25">
      <c r="A801" s="1"/>
      <c r="B801" s="44"/>
      <c r="C801" s="44"/>
      <c r="D801" s="44"/>
      <c r="E801" s="44"/>
      <c r="F801" s="42"/>
      <c r="G801" s="43"/>
      <c r="H801" s="41"/>
      <c r="I801" s="45"/>
      <c r="J801" s="49" t="s">
        <v>283</v>
      </c>
      <c r="K801" s="50"/>
      <c r="L801" s="43"/>
      <c r="M801" s="71"/>
      <c r="N801" s="107"/>
      <c r="O801" s="105"/>
      <c r="P801" s="106"/>
      <c r="Q801" s="79"/>
      <c r="R801" s="80"/>
      <c r="S801" s="79"/>
      <c r="T801" s="81"/>
      <c r="U801" s="82"/>
      <c r="V801" s="83"/>
      <c r="W801" s="84"/>
      <c r="X801" s="82"/>
      <c r="Y801" s="83"/>
      <c r="Z801" s="1"/>
    </row>
    <row r="802" spans="1:26" ht="23.25">
      <c r="A802" s="1"/>
      <c r="B802" s="44"/>
      <c r="C802" s="44"/>
      <c r="D802" s="44"/>
      <c r="E802" s="44"/>
      <c r="F802" s="42"/>
      <c r="G802" s="43"/>
      <c r="H802" s="44"/>
      <c r="I802" s="45"/>
      <c r="J802" s="49" t="s">
        <v>452</v>
      </c>
      <c r="K802" s="50"/>
      <c r="L802" s="43" t="s">
        <v>245</v>
      </c>
      <c r="M802" s="71"/>
      <c r="N802" s="107"/>
      <c r="O802" s="105">
        <v>1</v>
      </c>
      <c r="P802" s="106">
        <v>1</v>
      </c>
      <c r="Q802" s="79">
        <f>IF(N802=0,,(P802/N802)*100)</f>
        <v>0</v>
      </c>
      <c r="R802" s="80">
        <f>IF(O802=0,,(P802/O802)*100)</f>
        <v>100</v>
      </c>
      <c r="S802" s="79">
        <f>IF(M802=0,,(N802/M802)*100)</f>
        <v>0</v>
      </c>
      <c r="T802" s="81">
        <f>IF(M802=0,,(P802/M802)*100)</f>
        <v>0</v>
      </c>
      <c r="U802" s="82">
        <f>U803+U804</f>
        <v>0</v>
      </c>
      <c r="V802" s="83">
        <f>V803+V804</f>
        <v>500</v>
      </c>
      <c r="W802" s="84">
        <f>W803+W804</f>
        <v>500</v>
      </c>
      <c r="X802" s="82">
        <f>IF(U802=0,,W802/U802)*100</f>
        <v>0</v>
      </c>
      <c r="Y802" s="83">
        <f>IF(V802=0,,W802/V802)*100</f>
        <v>100</v>
      </c>
      <c r="Z802" s="1"/>
    </row>
    <row r="803" spans="1:26" ht="23.25">
      <c r="A803" s="1"/>
      <c r="B803" s="44"/>
      <c r="C803" s="44"/>
      <c r="D803" s="44"/>
      <c r="E803" s="44"/>
      <c r="F803" s="42"/>
      <c r="G803" s="43"/>
      <c r="H803" s="41"/>
      <c r="I803" s="45"/>
      <c r="J803" s="49" t="s">
        <v>44</v>
      </c>
      <c r="K803" s="50"/>
      <c r="L803" s="43"/>
      <c r="M803" s="71"/>
      <c r="N803" s="107"/>
      <c r="O803" s="105"/>
      <c r="P803" s="106"/>
      <c r="Q803" s="79"/>
      <c r="R803" s="80"/>
      <c r="S803" s="79"/>
      <c r="T803" s="81"/>
      <c r="U803" s="82">
        <v>0</v>
      </c>
      <c r="V803" s="83">
        <v>500</v>
      </c>
      <c r="W803" s="84">
        <v>500</v>
      </c>
      <c r="X803" s="82">
        <f>IF(U803=0,,W803/U803)*100</f>
        <v>0</v>
      </c>
      <c r="Y803" s="83">
        <f>IF(V803=0,,W803/V803)*100</f>
        <v>100</v>
      </c>
      <c r="Z803" s="1"/>
    </row>
    <row r="804" spans="1:26" ht="23.25">
      <c r="A804" s="1"/>
      <c r="B804" s="44"/>
      <c r="C804" s="44"/>
      <c r="D804" s="44"/>
      <c r="E804" s="44"/>
      <c r="F804" s="42"/>
      <c r="G804" s="43"/>
      <c r="H804" s="44"/>
      <c r="I804" s="45"/>
      <c r="J804" s="49" t="s">
        <v>45</v>
      </c>
      <c r="K804" s="50"/>
      <c r="L804" s="43"/>
      <c r="M804" s="71"/>
      <c r="N804" s="107"/>
      <c r="O804" s="105"/>
      <c r="P804" s="106"/>
      <c r="Q804" s="79"/>
      <c r="R804" s="80"/>
      <c r="S804" s="79"/>
      <c r="T804" s="81"/>
      <c r="U804" s="82"/>
      <c r="V804" s="83"/>
      <c r="W804" s="84"/>
      <c r="X804" s="82">
        <f>IF(U804=0,,W804/U804)*100</f>
        <v>0</v>
      </c>
      <c r="Y804" s="83">
        <f>IF(V804=0,,W804/V804)*100</f>
        <v>0</v>
      </c>
      <c r="Z804" s="1"/>
    </row>
    <row r="805" spans="1:26" ht="23.25">
      <c r="A805" s="1"/>
      <c r="B805" s="44"/>
      <c r="C805" s="44"/>
      <c r="D805" s="44"/>
      <c r="E805" s="44"/>
      <c r="F805" s="42"/>
      <c r="G805" s="43"/>
      <c r="H805" s="44"/>
      <c r="I805" s="45"/>
      <c r="J805" s="49"/>
      <c r="K805" s="50"/>
      <c r="L805" s="43"/>
      <c r="M805" s="71"/>
      <c r="N805" s="107"/>
      <c r="O805" s="105"/>
      <c r="P805" s="106"/>
      <c r="Q805" s="79"/>
      <c r="R805" s="80"/>
      <c r="S805" s="79"/>
      <c r="T805" s="81"/>
      <c r="U805" s="82"/>
      <c r="V805" s="83"/>
      <c r="W805" s="84"/>
      <c r="X805" s="82"/>
      <c r="Y805" s="83"/>
      <c r="Z805" s="1"/>
    </row>
    <row r="806" spans="1:26" ht="23.25">
      <c r="A806" s="1"/>
      <c r="B806" s="44"/>
      <c r="C806" s="44"/>
      <c r="D806" s="44"/>
      <c r="E806" s="44"/>
      <c r="F806" s="51"/>
      <c r="G806" s="43" t="s">
        <v>284</v>
      </c>
      <c r="H806" s="44"/>
      <c r="I806" s="45"/>
      <c r="J806" s="49" t="s">
        <v>256</v>
      </c>
      <c r="K806" s="50"/>
      <c r="L806" s="43"/>
      <c r="M806" s="71"/>
      <c r="N806" s="107"/>
      <c r="O806" s="105"/>
      <c r="P806" s="106"/>
      <c r="Q806" s="79"/>
      <c r="R806" s="80"/>
      <c r="S806" s="79"/>
      <c r="T806" s="81"/>
      <c r="U806" s="82"/>
      <c r="V806" s="83"/>
      <c r="W806" s="84"/>
      <c r="X806" s="82"/>
      <c r="Y806" s="83"/>
      <c r="Z806" s="1"/>
    </row>
    <row r="807" spans="1:26" ht="23.25">
      <c r="A807" s="1"/>
      <c r="B807" s="44"/>
      <c r="C807" s="44"/>
      <c r="D807" s="44"/>
      <c r="E807" s="44"/>
      <c r="F807" s="42"/>
      <c r="G807" s="43"/>
      <c r="H807" s="44"/>
      <c r="I807" s="45"/>
      <c r="J807" s="49" t="s">
        <v>453</v>
      </c>
      <c r="K807" s="50"/>
      <c r="L807" s="43" t="s">
        <v>245</v>
      </c>
      <c r="M807" s="71"/>
      <c r="N807" s="107"/>
      <c r="O807" s="105">
        <v>1</v>
      </c>
      <c r="P807" s="106">
        <v>1</v>
      </c>
      <c r="Q807" s="79">
        <f>IF(N807=0,,(P807/N807)*100)</f>
        <v>0</v>
      </c>
      <c r="R807" s="80">
        <f>IF(O807=0,,(P807/O807)*100)</f>
        <v>100</v>
      </c>
      <c r="S807" s="79">
        <f>IF(M807=0,,(N807/M807)*100)</f>
        <v>0</v>
      </c>
      <c r="T807" s="81">
        <f>IF(M807=0,,(P807/M807)*100)</f>
        <v>0</v>
      </c>
      <c r="U807" s="82">
        <f>U808+U809</f>
        <v>0</v>
      </c>
      <c r="V807" s="83">
        <f>V808+V809</f>
        <v>80</v>
      </c>
      <c r="W807" s="84">
        <f>W808+W809</f>
        <v>80</v>
      </c>
      <c r="X807" s="82">
        <f>IF(U807=0,,W807/U807)*100</f>
        <v>0</v>
      </c>
      <c r="Y807" s="83">
        <f>IF(V807=0,,W807/V807)*100</f>
        <v>100</v>
      </c>
      <c r="Z807" s="1"/>
    </row>
    <row r="808" spans="1:26" ht="23.25">
      <c r="A808" s="1"/>
      <c r="B808" s="44"/>
      <c r="C808" s="44"/>
      <c r="D808" s="44"/>
      <c r="E808" s="44"/>
      <c r="F808" s="51"/>
      <c r="G808" s="43"/>
      <c r="H808" s="44"/>
      <c r="I808" s="45"/>
      <c r="J808" s="49" t="s">
        <v>44</v>
      </c>
      <c r="K808" s="50"/>
      <c r="L808" s="43"/>
      <c r="M808" s="71"/>
      <c r="N808" s="107"/>
      <c r="O808" s="105"/>
      <c r="P808" s="106"/>
      <c r="Q808" s="79"/>
      <c r="R808" s="80"/>
      <c r="S808" s="79"/>
      <c r="T808" s="81"/>
      <c r="U808" s="82">
        <v>0</v>
      </c>
      <c r="V808" s="83">
        <v>80</v>
      </c>
      <c r="W808" s="84">
        <v>80</v>
      </c>
      <c r="X808" s="82">
        <f>IF(U808=0,,W808/U808)*100</f>
        <v>0</v>
      </c>
      <c r="Y808" s="83">
        <f>IF(V808=0,,W808/V808)*100</f>
        <v>100</v>
      </c>
      <c r="Z808" s="1"/>
    </row>
    <row r="809" spans="1:26" ht="23.25">
      <c r="A809" s="1"/>
      <c r="B809" s="44"/>
      <c r="C809" s="44"/>
      <c r="D809" s="44"/>
      <c r="E809" s="44"/>
      <c r="F809" s="51"/>
      <c r="G809" s="43"/>
      <c r="H809" s="44"/>
      <c r="I809" s="45"/>
      <c r="J809" s="49" t="s">
        <v>45</v>
      </c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/>
      <c r="V809" s="83"/>
      <c r="W809" s="84"/>
      <c r="X809" s="82">
        <f>IF(U809=0,,W809/U809)*100</f>
        <v>0</v>
      </c>
      <c r="Y809" s="83">
        <f>IF(V809=0,,W809/V809)*100</f>
        <v>0</v>
      </c>
      <c r="Z809" s="1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389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30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28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33</v>
      </c>
      <c r="O814" s="63"/>
      <c r="P814" s="63"/>
      <c r="Q814" s="63"/>
      <c r="R814" s="64"/>
      <c r="S814" s="8" t="s">
        <v>21</v>
      </c>
      <c r="T814" s="8"/>
      <c r="U814" s="14" t="s">
        <v>2</v>
      </c>
      <c r="V814" s="15"/>
      <c r="W814" s="15"/>
      <c r="X814" s="15"/>
      <c r="Y814" s="16"/>
      <c r="Z814" s="1"/>
    </row>
    <row r="815" spans="1:26" ht="23.25">
      <c r="A815" s="1"/>
      <c r="B815" s="20" t="s">
        <v>29</v>
      </c>
      <c r="C815" s="21"/>
      <c r="D815" s="21"/>
      <c r="E815" s="21"/>
      <c r="F815" s="21"/>
      <c r="G815" s="21"/>
      <c r="H815" s="62"/>
      <c r="I815" s="1"/>
      <c r="J815" s="2" t="s">
        <v>4</v>
      </c>
      <c r="K815" s="18"/>
      <c r="L815" s="23" t="s">
        <v>22</v>
      </c>
      <c r="M815" s="23" t="s">
        <v>31</v>
      </c>
      <c r="N815" s="65"/>
      <c r="O815" s="17"/>
      <c r="P815" s="66"/>
      <c r="Q815" s="23" t="s">
        <v>3</v>
      </c>
      <c r="R815" s="16"/>
      <c r="S815" s="15" t="s">
        <v>23</v>
      </c>
      <c r="T815" s="15"/>
      <c r="U815" s="20" t="s">
        <v>20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24</v>
      </c>
      <c r="M816" s="31" t="s">
        <v>24</v>
      </c>
      <c r="N816" s="29" t="s">
        <v>6</v>
      </c>
      <c r="O816" s="68" t="s">
        <v>7</v>
      </c>
      <c r="P816" s="29" t="s">
        <v>8</v>
      </c>
      <c r="Q816" s="20" t="s">
        <v>41</v>
      </c>
      <c r="R816" s="22"/>
      <c r="S816" s="27" t="s">
        <v>25</v>
      </c>
      <c r="T816" s="15"/>
      <c r="U816" s="24"/>
      <c r="V816" s="25"/>
      <c r="W816" s="1"/>
      <c r="X816" s="14" t="s">
        <v>3</v>
      </c>
      <c r="Y816" s="16"/>
      <c r="Z816" s="1"/>
    </row>
    <row r="817" spans="1:26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8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26</v>
      </c>
      <c r="M817" s="29" t="s">
        <v>32</v>
      </c>
      <c r="N817" s="29"/>
      <c r="O817" s="29"/>
      <c r="P817" s="29"/>
      <c r="Q817" s="26" t="s">
        <v>34</v>
      </c>
      <c r="R817" s="30" t="s">
        <v>34</v>
      </c>
      <c r="S817" s="112" t="s">
        <v>37</v>
      </c>
      <c r="T817" s="114" t="s">
        <v>38</v>
      </c>
      <c r="U817" s="31" t="s">
        <v>6</v>
      </c>
      <c r="V817" s="29" t="s">
        <v>9</v>
      </c>
      <c r="W817" s="26" t="s">
        <v>10</v>
      </c>
      <c r="X817" s="14" t="s">
        <v>11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35</v>
      </c>
      <c r="R818" s="38" t="s">
        <v>36</v>
      </c>
      <c r="S818" s="113"/>
      <c r="T818" s="115"/>
      <c r="U818" s="32"/>
      <c r="V818" s="33"/>
      <c r="W818" s="34"/>
      <c r="X818" s="39" t="s">
        <v>39</v>
      </c>
      <c r="Y818" s="40" t="s">
        <v>40</v>
      </c>
      <c r="Z818" s="1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4" t="s">
        <v>43</v>
      </c>
      <c r="C820" s="44"/>
      <c r="D820" s="41" t="s">
        <v>43</v>
      </c>
      <c r="E820" s="41"/>
      <c r="F820" s="51" t="s">
        <v>237</v>
      </c>
      <c r="G820" s="102" t="s">
        <v>285</v>
      </c>
      <c r="H820" s="41"/>
      <c r="I820" s="45"/>
      <c r="J820" s="49" t="s">
        <v>376</v>
      </c>
      <c r="K820" s="50"/>
      <c r="L820" s="43"/>
      <c r="M820" s="71"/>
      <c r="N820" s="72"/>
      <c r="O820" s="73"/>
      <c r="P820" s="71"/>
      <c r="Q820" s="79"/>
      <c r="R820" s="80"/>
      <c r="S820" s="79"/>
      <c r="T820" s="81"/>
      <c r="U820" s="82"/>
      <c r="V820" s="83"/>
      <c r="W820" s="84"/>
      <c r="X820" s="82"/>
      <c r="Y820" s="83"/>
      <c r="Z820" s="1"/>
    </row>
    <row r="821" spans="1:26" ht="23.25">
      <c r="A821" s="1"/>
      <c r="B821" s="41"/>
      <c r="C821" s="41"/>
      <c r="D821" s="41"/>
      <c r="E821" s="41"/>
      <c r="F821" s="51"/>
      <c r="G821" s="102"/>
      <c r="H821" s="41"/>
      <c r="I821" s="45"/>
      <c r="J821" s="49" t="s">
        <v>454</v>
      </c>
      <c r="K821" s="50"/>
      <c r="L821" s="43" t="s">
        <v>245</v>
      </c>
      <c r="M821" s="71"/>
      <c r="N821" s="107"/>
      <c r="O821" s="105"/>
      <c r="P821" s="106" t="s">
        <v>246</v>
      </c>
      <c r="Q821" s="79">
        <f>IF(N821=0,,(P821/N821)*100)</f>
        <v>0</v>
      </c>
      <c r="R821" s="80">
        <f>IF(O821=0,,(P821/O821)*100)</f>
        <v>0</v>
      </c>
      <c r="S821" s="79">
        <f>IF(M821=0,,(N821/M821)*100)</f>
        <v>0</v>
      </c>
      <c r="T821" s="81">
        <f>IF(M821=0,,(P821/M821)*100)</f>
        <v>0</v>
      </c>
      <c r="U821" s="82">
        <f>U822+U823</f>
        <v>0</v>
      </c>
      <c r="V821" s="83">
        <f>V822+V823</f>
        <v>0</v>
      </c>
      <c r="W821" s="84">
        <f>W822+W823</f>
        <v>0</v>
      </c>
      <c r="X821" s="82">
        <f>IF(U821=0,,W821/U821)*100</f>
        <v>0</v>
      </c>
      <c r="Y821" s="83">
        <f>IF(V821=0,,W821/V821)*100</f>
        <v>0</v>
      </c>
      <c r="Z821" s="1"/>
    </row>
    <row r="822" spans="1:26" ht="23.25">
      <c r="A822" s="1"/>
      <c r="B822" s="44"/>
      <c r="C822" s="44"/>
      <c r="D822" s="41"/>
      <c r="E822" s="41"/>
      <c r="F822" s="51"/>
      <c r="G822" s="102"/>
      <c r="H822" s="41"/>
      <c r="I822" s="45"/>
      <c r="J822" s="49" t="s">
        <v>44</v>
      </c>
      <c r="K822" s="50"/>
      <c r="L822" s="43"/>
      <c r="M822" s="71"/>
      <c r="N822" s="107"/>
      <c r="O822" s="105"/>
      <c r="P822" s="106"/>
      <c r="Q822" s="79"/>
      <c r="R822" s="80"/>
      <c r="S822" s="79"/>
      <c r="T822" s="81"/>
      <c r="U822" s="82">
        <v>0</v>
      </c>
      <c r="V822" s="83">
        <v>0</v>
      </c>
      <c r="W822" s="84">
        <v>0</v>
      </c>
      <c r="X822" s="82">
        <f>IF(U822=0,,W822/U822)*100</f>
        <v>0</v>
      </c>
      <c r="Y822" s="83">
        <f>IF(V822=0,,W822/V822)*100</f>
        <v>0</v>
      </c>
      <c r="Z822" s="1"/>
    </row>
    <row r="823" spans="1:26" ht="23.25">
      <c r="A823" s="1"/>
      <c r="B823" s="44"/>
      <c r="C823" s="44"/>
      <c r="D823" s="41"/>
      <c r="E823" s="41"/>
      <c r="F823" s="51"/>
      <c r="G823" s="102"/>
      <c r="H823" s="41"/>
      <c r="I823" s="45"/>
      <c r="J823" s="49" t="s">
        <v>45</v>
      </c>
      <c r="K823" s="50"/>
      <c r="L823" s="43"/>
      <c r="M823" s="71"/>
      <c r="N823" s="107"/>
      <c r="O823" s="105"/>
      <c r="P823" s="106"/>
      <c r="Q823" s="79"/>
      <c r="R823" s="80"/>
      <c r="S823" s="79"/>
      <c r="T823" s="81"/>
      <c r="U823" s="82"/>
      <c r="V823" s="83"/>
      <c r="W823" s="84"/>
      <c r="X823" s="82">
        <f>IF(U823=0,,W823/U823)*100</f>
        <v>0</v>
      </c>
      <c r="Y823" s="83">
        <f>IF(V823=0,,W823/V823)*100</f>
        <v>0</v>
      </c>
      <c r="Z823" s="1"/>
    </row>
    <row r="824" spans="1:26" ht="23.25">
      <c r="A824" s="1"/>
      <c r="B824" s="44"/>
      <c r="C824" s="44"/>
      <c r="D824" s="41"/>
      <c r="E824" s="41"/>
      <c r="F824" s="51"/>
      <c r="G824" s="102"/>
      <c r="H824" s="41"/>
      <c r="I824" s="45"/>
      <c r="J824" s="49"/>
      <c r="K824" s="50"/>
      <c r="L824" s="43"/>
      <c r="M824" s="71"/>
      <c r="N824" s="107"/>
      <c r="O824" s="105"/>
      <c r="P824" s="106"/>
      <c r="Q824" s="79"/>
      <c r="R824" s="80"/>
      <c r="S824" s="79"/>
      <c r="T824" s="81"/>
      <c r="U824" s="82"/>
      <c r="V824" s="83"/>
      <c r="W824" s="84"/>
      <c r="X824" s="82"/>
      <c r="Y824" s="83"/>
      <c r="Z824" s="1"/>
    </row>
    <row r="825" spans="1:26" ht="23.25">
      <c r="A825" s="1"/>
      <c r="B825" s="44"/>
      <c r="C825" s="44"/>
      <c r="D825" s="41"/>
      <c r="E825" s="41"/>
      <c r="F825" s="51"/>
      <c r="G825" s="102" t="s">
        <v>286</v>
      </c>
      <c r="H825" s="41"/>
      <c r="I825" s="45"/>
      <c r="J825" s="49" t="s">
        <v>287</v>
      </c>
      <c r="K825" s="50"/>
      <c r="L825" s="43"/>
      <c r="M825" s="71"/>
      <c r="N825" s="107"/>
      <c r="O825" s="105"/>
      <c r="P825" s="106"/>
      <c r="Q825" s="79"/>
      <c r="R825" s="80"/>
      <c r="S825" s="79"/>
      <c r="T825" s="81"/>
      <c r="U825" s="82"/>
      <c r="V825" s="83"/>
      <c r="W825" s="84"/>
      <c r="X825" s="82"/>
      <c r="Y825" s="83"/>
      <c r="Z825" s="1"/>
    </row>
    <row r="826" spans="1:26" ht="23.25">
      <c r="A826" s="1"/>
      <c r="B826" s="44"/>
      <c r="C826" s="44"/>
      <c r="D826" s="41"/>
      <c r="E826" s="41"/>
      <c r="F826" s="51"/>
      <c r="G826" s="102"/>
      <c r="H826" s="41"/>
      <c r="I826" s="45"/>
      <c r="J826" s="49" t="s">
        <v>455</v>
      </c>
      <c r="K826" s="50"/>
      <c r="L826" s="43" t="s">
        <v>245</v>
      </c>
      <c r="M826" s="71"/>
      <c r="N826" s="107"/>
      <c r="O826" s="105">
        <v>1</v>
      </c>
      <c r="P826" s="106">
        <v>1</v>
      </c>
      <c r="Q826" s="79">
        <f>IF(N826=0,,(P826/N826)*100)</f>
        <v>0</v>
      </c>
      <c r="R826" s="80">
        <f>IF(O826=0,,(P826/O826)*100)</f>
        <v>100</v>
      </c>
      <c r="S826" s="79">
        <f>IF(M826=0,,(N826/M826)*100)</f>
        <v>0</v>
      </c>
      <c r="T826" s="81">
        <f>IF(M826=0,,(P826/M826)*100)</f>
        <v>0</v>
      </c>
      <c r="U826" s="82">
        <f>U827+U828</f>
        <v>0</v>
      </c>
      <c r="V826" s="83">
        <f>V827+V828</f>
        <v>25</v>
      </c>
      <c r="W826" s="84">
        <f>W827+W828</f>
        <v>25</v>
      </c>
      <c r="X826" s="82">
        <f>IF(U826=0,,W826/U826)*100</f>
        <v>0</v>
      </c>
      <c r="Y826" s="83">
        <f>IF(V826=0,,W826/V826)*100</f>
        <v>100</v>
      </c>
      <c r="Z826" s="1"/>
    </row>
    <row r="827" spans="1:26" ht="23.25">
      <c r="A827" s="1"/>
      <c r="B827" s="44"/>
      <c r="C827" s="44"/>
      <c r="D827" s="41"/>
      <c r="E827" s="41"/>
      <c r="F827" s="51"/>
      <c r="G827" s="102"/>
      <c r="H827" s="41"/>
      <c r="I827" s="45"/>
      <c r="J827" s="49" t="s">
        <v>44</v>
      </c>
      <c r="K827" s="50"/>
      <c r="L827" s="43"/>
      <c r="M827" s="71"/>
      <c r="N827" s="107"/>
      <c r="O827" s="105"/>
      <c r="P827" s="106"/>
      <c r="Q827" s="79"/>
      <c r="R827" s="80"/>
      <c r="S827" s="79"/>
      <c r="T827" s="81"/>
      <c r="U827" s="82">
        <v>0</v>
      </c>
      <c r="V827" s="83">
        <v>25</v>
      </c>
      <c r="W827" s="84">
        <v>25</v>
      </c>
      <c r="X827" s="82">
        <f>IF(U827=0,,W827/U827)*100</f>
        <v>0</v>
      </c>
      <c r="Y827" s="83">
        <f>IF(V827=0,,W827/V827)*100</f>
        <v>100</v>
      </c>
      <c r="Z827" s="1"/>
    </row>
    <row r="828" spans="1:26" ht="23.25">
      <c r="A828" s="1"/>
      <c r="B828" s="44"/>
      <c r="C828" s="44"/>
      <c r="D828" s="41"/>
      <c r="E828" s="41"/>
      <c r="F828" s="51"/>
      <c r="G828" s="102"/>
      <c r="H828" s="41"/>
      <c r="I828" s="45"/>
      <c r="J828" s="49" t="s">
        <v>45</v>
      </c>
      <c r="K828" s="50"/>
      <c r="L828" s="43"/>
      <c r="M828" s="71"/>
      <c r="N828" s="107"/>
      <c r="O828" s="105"/>
      <c r="P828" s="106"/>
      <c r="Q828" s="79"/>
      <c r="R828" s="80"/>
      <c r="S828" s="79"/>
      <c r="T828" s="81"/>
      <c r="U828" s="82"/>
      <c r="V828" s="83"/>
      <c r="W828" s="84"/>
      <c r="X828" s="82">
        <f>IF(U828=0,,W828/U828)*100</f>
        <v>0</v>
      </c>
      <c r="Y828" s="83">
        <f>IF(V828=0,,W828/V828)*100</f>
        <v>0</v>
      </c>
      <c r="Z828" s="1"/>
    </row>
    <row r="829" spans="1:26" ht="23.25">
      <c r="A829" s="1"/>
      <c r="B829" s="44"/>
      <c r="C829" s="44"/>
      <c r="D829" s="41"/>
      <c r="E829" s="41"/>
      <c r="F829" s="51"/>
      <c r="G829" s="102"/>
      <c r="H829" s="41"/>
      <c r="I829" s="45"/>
      <c r="J829" s="49"/>
      <c r="K829" s="50"/>
      <c r="L829" s="43"/>
      <c r="M829" s="71"/>
      <c r="N829" s="107"/>
      <c r="O829" s="105"/>
      <c r="P829" s="106"/>
      <c r="Q829" s="79"/>
      <c r="R829" s="80"/>
      <c r="S829" s="79"/>
      <c r="T829" s="81"/>
      <c r="U829" s="82"/>
      <c r="V829" s="83"/>
      <c r="W829" s="84"/>
      <c r="X829" s="82"/>
      <c r="Y829" s="83"/>
      <c r="Z829" s="1"/>
    </row>
    <row r="830" spans="1:26" ht="23.25">
      <c r="A830" s="1"/>
      <c r="B830" s="44"/>
      <c r="C830" s="44"/>
      <c r="D830" s="41"/>
      <c r="E830" s="41"/>
      <c r="F830" s="51"/>
      <c r="G830" s="102" t="s">
        <v>288</v>
      </c>
      <c r="H830" s="41"/>
      <c r="I830" s="45"/>
      <c r="J830" s="49" t="s">
        <v>364</v>
      </c>
      <c r="K830" s="50"/>
      <c r="L830" s="43"/>
      <c r="M830" s="71"/>
      <c r="N830" s="107"/>
      <c r="O830" s="105"/>
      <c r="P830" s="106"/>
      <c r="Q830" s="79"/>
      <c r="R830" s="80"/>
      <c r="S830" s="79"/>
      <c r="T830" s="81"/>
      <c r="U830" s="82"/>
      <c r="V830" s="83"/>
      <c r="W830" s="84"/>
      <c r="X830" s="82"/>
      <c r="Y830" s="83"/>
      <c r="Z830" s="1"/>
    </row>
    <row r="831" spans="1:26" ht="23.25">
      <c r="A831" s="1"/>
      <c r="B831" s="44"/>
      <c r="C831" s="44"/>
      <c r="D831" s="41"/>
      <c r="E831" s="41"/>
      <c r="F831" s="51"/>
      <c r="G831" s="102"/>
      <c r="H831" s="41"/>
      <c r="I831" s="45"/>
      <c r="J831" s="49" t="s">
        <v>456</v>
      </c>
      <c r="K831" s="50"/>
      <c r="L831" s="43" t="s">
        <v>245</v>
      </c>
      <c r="M831" s="71"/>
      <c r="N831" s="107"/>
      <c r="O831" s="105">
        <v>1</v>
      </c>
      <c r="P831" s="106">
        <v>1</v>
      </c>
      <c r="Q831" s="79">
        <f>IF(N831=0,,(P831/N831)*100)</f>
        <v>0</v>
      </c>
      <c r="R831" s="80">
        <f>IF(O831=0,,(P831/O831)*100)</f>
        <v>100</v>
      </c>
      <c r="S831" s="79">
        <f>IF(M831=0,,(N831/M831)*100)</f>
        <v>0</v>
      </c>
      <c r="T831" s="81">
        <f>IF(M831=0,,(P831/M831)*100)</f>
        <v>0</v>
      </c>
      <c r="U831" s="82">
        <f>U832+U833</f>
        <v>0</v>
      </c>
      <c r="V831" s="83">
        <f>V832+V833</f>
        <v>5705.4</v>
      </c>
      <c r="W831" s="84">
        <f>W832+W833</f>
        <v>5705.1</v>
      </c>
      <c r="X831" s="82">
        <f>IF(U831=0,,W831/U831)*100</f>
        <v>0</v>
      </c>
      <c r="Y831" s="83">
        <f>IF(V831=0,,W831/V831)*100</f>
        <v>99.99474182353562</v>
      </c>
      <c r="Z831" s="1"/>
    </row>
    <row r="832" spans="1:26" ht="23.25">
      <c r="A832" s="1"/>
      <c r="B832" s="44"/>
      <c r="C832" s="44"/>
      <c r="D832" s="41"/>
      <c r="E832" s="41"/>
      <c r="F832" s="51"/>
      <c r="G832" s="102"/>
      <c r="H832" s="41"/>
      <c r="I832" s="45"/>
      <c r="J832" s="49" t="s">
        <v>44</v>
      </c>
      <c r="K832" s="50"/>
      <c r="L832" s="43"/>
      <c r="M832" s="71"/>
      <c r="N832" s="107"/>
      <c r="O832" s="105"/>
      <c r="P832" s="106"/>
      <c r="Q832" s="79"/>
      <c r="R832" s="80"/>
      <c r="S832" s="79"/>
      <c r="T832" s="81"/>
      <c r="U832" s="82">
        <v>0</v>
      </c>
      <c r="V832" s="83">
        <v>5705.4</v>
      </c>
      <c r="W832" s="84">
        <v>5705.1</v>
      </c>
      <c r="X832" s="82">
        <f>IF(U832=0,,W832/U832)*100</f>
        <v>0</v>
      </c>
      <c r="Y832" s="83">
        <f>IF(V832=0,,W832/V832)*100</f>
        <v>99.99474182353562</v>
      </c>
      <c r="Z832" s="1"/>
    </row>
    <row r="833" spans="1:26" ht="23.25">
      <c r="A833" s="1"/>
      <c r="B833" s="44"/>
      <c r="C833" s="44"/>
      <c r="D833" s="41"/>
      <c r="E833" s="41"/>
      <c r="F833" s="51"/>
      <c r="G833" s="102"/>
      <c r="H833" s="41"/>
      <c r="I833" s="45"/>
      <c r="J833" s="49" t="s">
        <v>45</v>
      </c>
      <c r="K833" s="50"/>
      <c r="L833" s="43"/>
      <c r="M833" s="71"/>
      <c r="N833" s="107"/>
      <c r="O833" s="105"/>
      <c r="P833" s="106"/>
      <c r="Q833" s="79"/>
      <c r="R833" s="80"/>
      <c r="S833" s="79"/>
      <c r="T833" s="81"/>
      <c r="U833" s="82"/>
      <c r="V833" s="83"/>
      <c r="W833" s="84"/>
      <c r="X833" s="82">
        <f>IF(U833=0,,W833/U833)*100</f>
        <v>0</v>
      </c>
      <c r="Y833" s="83">
        <f>IF(V833=0,,W833/V833)*100</f>
        <v>0</v>
      </c>
      <c r="Z833" s="1"/>
    </row>
    <row r="834" spans="1:26" ht="23.25">
      <c r="A834" s="1"/>
      <c r="B834" s="44"/>
      <c r="C834" s="44"/>
      <c r="D834" s="41"/>
      <c r="E834" s="41"/>
      <c r="F834" s="51"/>
      <c r="G834" s="102"/>
      <c r="H834" s="41"/>
      <c r="I834" s="45"/>
      <c r="J834" s="49"/>
      <c r="K834" s="50"/>
      <c r="L834" s="43"/>
      <c r="M834" s="71"/>
      <c r="N834" s="107"/>
      <c r="O834" s="105"/>
      <c r="P834" s="106"/>
      <c r="Q834" s="79"/>
      <c r="R834" s="80"/>
      <c r="S834" s="79"/>
      <c r="T834" s="81"/>
      <c r="U834" s="82"/>
      <c r="V834" s="83"/>
      <c r="W834" s="84"/>
      <c r="X834" s="82"/>
      <c r="Y834" s="83"/>
      <c r="Z834" s="1"/>
    </row>
    <row r="835" spans="1:26" ht="23.25">
      <c r="A835" s="1"/>
      <c r="B835" s="44"/>
      <c r="C835" s="44"/>
      <c r="D835" s="41"/>
      <c r="E835" s="41"/>
      <c r="F835" s="51"/>
      <c r="G835" s="102" t="s">
        <v>289</v>
      </c>
      <c r="H835" s="41"/>
      <c r="I835" s="45"/>
      <c r="J835" s="49" t="s">
        <v>290</v>
      </c>
      <c r="K835" s="50"/>
      <c r="L835" s="43"/>
      <c r="M835" s="71"/>
      <c r="N835" s="107"/>
      <c r="O835" s="105"/>
      <c r="P835" s="106"/>
      <c r="Q835" s="79"/>
      <c r="R835" s="80"/>
      <c r="S835" s="79"/>
      <c r="T835" s="81"/>
      <c r="U835" s="82"/>
      <c r="V835" s="83"/>
      <c r="W835" s="84"/>
      <c r="X835" s="82"/>
      <c r="Y835" s="83"/>
      <c r="Z835" s="1"/>
    </row>
    <row r="836" spans="1:26" ht="23.25">
      <c r="A836" s="1"/>
      <c r="B836" s="44"/>
      <c r="C836" s="44"/>
      <c r="D836" s="41"/>
      <c r="E836" s="41"/>
      <c r="F836" s="51"/>
      <c r="G836" s="102"/>
      <c r="H836" s="41"/>
      <c r="I836" s="45"/>
      <c r="J836" s="49" t="s">
        <v>457</v>
      </c>
      <c r="K836" s="50"/>
      <c r="L836" s="43" t="s">
        <v>245</v>
      </c>
      <c r="M836" s="71"/>
      <c r="N836" s="107"/>
      <c r="O836" s="105">
        <v>1</v>
      </c>
      <c r="P836" s="106">
        <v>1</v>
      </c>
      <c r="Q836" s="79">
        <f>IF(N836=0,,(P836/N836)*100)</f>
        <v>0</v>
      </c>
      <c r="R836" s="80">
        <f>IF(O836=0,,(P836/O836)*100)</f>
        <v>100</v>
      </c>
      <c r="S836" s="79">
        <f>IF(M836=0,,(N836/M836)*100)</f>
        <v>0</v>
      </c>
      <c r="T836" s="81">
        <f>IF(M836=0,,(P836/M836)*100)</f>
        <v>0</v>
      </c>
      <c r="U836" s="82">
        <f>U837+U838</f>
        <v>0</v>
      </c>
      <c r="V836" s="83">
        <f>V837+V838</f>
        <v>116.3</v>
      </c>
      <c r="W836" s="84">
        <f>W837+W838</f>
        <v>101.5</v>
      </c>
      <c r="X836" s="82">
        <f>IF(U836=0,,W836/U836)*100</f>
        <v>0</v>
      </c>
      <c r="Y836" s="83">
        <f>IF(V836=0,,W836/V836)*100</f>
        <v>87.27429062768702</v>
      </c>
      <c r="Z836" s="1"/>
    </row>
    <row r="837" spans="1:26" ht="23.25">
      <c r="A837" s="1"/>
      <c r="B837" s="44"/>
      <c r="C837" s="44"/>
      <c r="D837" s="41"/>
      <c r="E837" s="41"/>
      <c r="F837" s="51"/>
      <c r="G837" s="102"/>
      <c r="H837" s="41"/>
      <c r="I837" s="45"/>
      <c r="J837" s="49" t="s">
        <v>44</v>
      </c>
      <c r="K837" s="50"/>
      <c r="L837" s="43"/>
      <c r="M837" s="71"/>
      <c r="N837" s="107"/>
      <c r="O837" s="105"/>
      <c r="P837" s="106"/>
      <c r="Q837" s="79"/>
      <c r="R837" s="80"/>
      <c r="S837" s="79"/>
      <c r="T837" s="81"/>
      <c r="U837" s="82">
        <v>0</v>
      </c>
      <c r="V837" s="83">
        <v>116.3</v>
      </c>
      <c r="W837" s="84">
        <v>101.5</v>
      </c>
      <c r="X837" s="82">
        <f>IF(U837=0,,W837/U837)*100</f>
        <v>0</v>
      </c>
      <c r="Y837" s="83">
        <f>IF(V837=0,,W837/V837)*100</f>
        <v>87.27429062768702</v>
      </c>
      <c r="Z837" s="1"/>
    </row>
    <row r="838" spans="1:26" ht="23.25">
      <c r="A838" s="1"/>
      <c r="B838" s="44"/>
      <c r="C838" s="44"/>
      <c r="D838" s="41"/>
      <c r="E838" s="41"/>
      <c r="F838" s="51"/>
      <c r="G838" s="102"/>
      <c r="H838" s="41"/>
      <c r="I838" s="45"/>
      <c r="J838" s="49" t="s">
        <v>45</v>
      </c>
      <c r="K838" s="50"/>
      <c r="L838" s="43"/>
      <c r="M838" s="71"/>
      <c r="N838" s="107"/>
      <c r="O838" s="105"/>
      <c r="P838" s="106"/>
      <c r="Q838" s="79"/>
      <c r="R838" s="80"/>
      <c r="S838" s="79"/>
      <c r="T838" s="81"/>
      <c r="U838" s="82"/>
      <c r="V838" s="83"/>
      <c r="W838" s="84"/>
      <c r="X838" s="82">
        <f>IF(U838=0,,W838/U838)*100</f>
        <v>0</v>
      </c>
      <c r="Y838" s="83">
        <f>IF(V838=0,,W838/V838)*100</f>
        <v>0</v>
      </c>
      <c r="Z838" s="1"/>
    </row>
    <row r="839" spans="1:26" ht="23.25">
      <c r="A839" s="1"/>
      <c r="B839" s="44"/>
      <c r="C839" s="44"/>
      <c r="D839" s="41"/>
      <c r="E839" s="41"/>
      <c r="F839" s="51"/>
      <c r="G839" s="102"/>
      <c r="H839" s="41"/>
      <c r="I839" s="45"/>
      <c r="J839" s="49"/>
      <c r="K839" s="50"/>
      <c r="L839" s="43"/>
      <c r="M839" s="71"/>
      <c r="N839" s="107"/>
      <c r="O839" s="105"/>
      <c r="P839" s="106"/>
      <c r="Q839" s="79"/>
      <c r="R839" s="80"/>
      <c r="S839" s="79"/>
      <c r="T839" s="81"/>
      <c r="U839" s="82"/>
      <c r="V839" s="83"/>
      <c r="W839" s="84"/>
      <c r="X839" s="82"/>
      <c r="Y839" s="83"/>
      <c r="Z839" s="1"/>
    </row>
    <row r="840" spans="1:26" ht="23.25">
      <c r="A840" s="1"/>
      <c r="B840" s="44"/>
      <c r="C840" s="44"/>
      <c r="D840" s="41"/>
      <c r="E840" s="41"/>
      <c r="F840" s="51"/>
      <c r="G840" s="102" t="s">
        <v>291</v>
      </c>
      <c r="H840" s="41"/>
      <c r="I840" s="45"/>
      <c r="J840" s="49" t="s">
        <v>292</v>
      </c>
      <c r="K840" s="50"/>
      <c r="L840" s="43"/>
      <c r="M840" s="71"/>
      <c r="N840" s="107"/>
      <c r="O840" s="105"/>
      <c r="P840" s="106"/>
      <c r="Q840" s="79"/>
      <c r="R840" s="80"/>
      <c r="S840" s="79"/>
      <c r="T840" s="81"/>
      <c r="U840" s="82"/>
      <c r="V840" s="83"/>
      <c r="W840" s="84"/>
      <c r="X840" s="82"/>
      <c r="Y840" s="83"/>
      <c r="Z840" s="1"/>
    </row>
    <row r="841" spans="1:26" ht="23.25">
      <c r="A841" s="1"/>
      <c r="B841" s="44"/>
      <c r="C841" s="44"/>
      <c r="D841" s="41"/>
      <c r="E841" s="41"/>
      <c r="F841" s="51"/>
      <c r="G841" s="102"/>
      <c r="H841" s="41"/>
      <c r="I841" s="45"/>
      <c r="J841" s="49" t="s">
        <v>458</v>
      </c>
      <c r="K841" s="50"/>
      <c r="L841" s="43" t="s">
        <v>245</v>
      </c>
      <c r="M841" s="71"/>
      <c r="N841" s="107"/>
      <c r="O841" s="105">
        <v>1</v>
      </c>
      <c r="P841" s="106">
        <v>1</v>
      </c>
      <c r="Q841" s="79">
        <f>IF(N841=0,,(P841/N841)*100)</f>
        <v>0</v>
      </c>
      <c r="R841" s="80">
        <f>IF(O841=0,,(P841/O841)*100)</f>
        <v>100</v>
      </c>
      <c r="S841" s="79">
        <f>IF(M841=0,,(N841/M841)*100)</f>
        <v>0</v>
      </c>
      <c r="T841" s="81">
        <f>IF(M841=0,,(P841/M841)*100)</f>
        <v>0</v>
      </c>
      <c r="U841" s="82">
        <f>U842+U843</f>
        <v>0</v>
      </c>
      <c r="V841" s="83">
        <f>V842+V843</f>
        <v>150</v>
      </c>
      <c r="W841" s="84">
        <f>W842+W843</f>
        <v>136.9</v>
      </c>
      <c r="X841" s="82">
        <f>IF(U841=0,,W841/U841)*100</f>
        <v>0</v>
      </c>
      <c r="Y841" s="83">
        <f>IF(V841=0,,W841/V841)*100</f>
        <v>91.26666666666668</v>
      </c>
      <c r="Z841" s="1"/>
    </row>
    <row r="842" spans="1:26" ht="23.25">
      <c r="A842" s="1"/>
      <c r="B842" s="44"/>
      <c r="C842" s="44"/>
      <c r="D842" s="41"/>
      <c r="E842" s="41"/>
      <c r="F842" s="51"/>
      <c r="G842" s="102"/>
      <c r="H842" s="41"/>
      <c r="I842" s="45"/>
      <c r="J842" s="49" t="s">
        <v>44</v>
      </c>
      <c r="K842" s="50"/>
      <c r="L842" s="43"/>
      <c r="M842" s="71"/>
      <c r="N842" s="107"/>
      <c r="O842" s="105"/>
      <c r="P842" s="106"/>
      <c r="Q842" s="79"/>
      <c r="R842" s="80"/>
      <c r="S842" s="79"/>
      <c r="T842" s="81"/>
      <c r="U842" s="82">
        <v>0</v>
      </c>
      <c r="V842" s="83">
        <v>150</v>
      </c>
      <c r="W842" s="84">
        <v>136.9</v>
      </c>
      <c r="X842" s="82">
        <f>IF(U842=0,,W842/U842)*100</f>
        <v>0</v>
      </c>
      <c r="Y842" s="83">
        <f>IF(V842=0,,W842/V842)*100</f>
        <v>91.26666666666668</v>
      </c>
      <c r="Z842" s="1"/>
    </row>
    <row r="843" spans="1:26" ht="23.25">
      <c r="A843" s="1"/>
      <c r="B843" s="44"/>
      <c r="C843" s="44"/>
      <c r="D843" s="41"/>
      <c r="E843" s="41"/>
      <c r="F843" s="51"/>
      <c r="G843" s="102"/>
      <c r="H843" s="41"/>
      <c r="I843" s="45"/>
      <c r="J843" s="49" t="s">
        <v>45</v>
      </c>
      <c r="K843" s="50"/>
      <c r="L843" s="43"/>
      <c r="M843" s="71"/>
      <c r="N843" s="107"/>
      <c r="O843" s="105"/>
      <c r="P843" s="106"/>
      <c r="Q843" s="79"/>
      <c r="R843" s="80"/>
      <c r="S843" s="79"/>
      <c r="T843" s="81"/>
      <c r="U843" s="82"/>
      <c r="V843" s="83"/>
      <c r="W843" s="84"/>
      <c r="X843" s="82">
        <f>IF(U843=0,,W843/U843)*100</f>
        <v>0</v>
      </c>
      <c r="Y843" s="83">
        <f>IF(V843=0,,W843/V843)*100</f>
        <v>0</v>
      </c>
      <c r="Z843" s="1"/>
    </row>
    <row r="844" spans="1:26" ht="23.25">
      <c r="A844" s="1"/>
      <c r="B844" s="44"/>
      <c r="C844" s="44"/>
      <c r="D844" s="41"/>
      <c r="E844" s="41"/>
      <c r="F844" s="51"/>
      <c r="G844" s="102"/>
      <c r="H844" s="41"/>
      <c r="I844" s="45"/>
      <c r="J844" s="49"/>
      <c r="K844" s="50"/>
      <c r="L844" s="43"/>
      <c r="M844" s="71"/>
      <c r="N844" s="107"/>
      <c r="O844" s="105"/>
      <c r="P844" s="106"/>
      <c r="Q844" s="79"/>
      <c r="R844" s="80"/>
      <c r="S844" s="79"/>
      <c r="T844" s="81"/>
      <c r="U844" s="82"/>
      <c r="V844" s="83"/>
      <c r="W844" s="84"/>
      <c r="X844" s="82"/>
      <c r="Y844" s="83"/>
      <c r="Z844" s="1"/>
    </row>
    <row r="845" spans="1:26" ht="23.25">
      <c r="A845" s="1"/>
      <c r="B845" s="44"/>
      <c r="C845" s="44"/>
      <c r="D845" s="41"/>
      <c r="E845" s="41"/>
      <c r="F845" s="51"/>
      <c r="G845" s="102" t="s">
        <v>293</v>
      </c>
      <c r="H845" s="41"/>
      <c r="I845" s="45"/>
      <c r="J845" s="49" t="s">
        <v>270</v>
      </c>
      <c r="K845" s="50"/>
      <c r="L845" s="43"/>
      <c r="M845" s="71"/>
      <c r="N845" s="107"/>
      <c r="O845" s="105"/>
      <c r="P845" s="106"/>
      <c r="Q845" s="79"/>
      <c r="R845" s="80"/>
      <c r="S845" s="79"/>
      <c r="T845" s="81"/>
      <c r="U845" s="82"/>
      <c r="V845" s="83"/>
      <c r="W845" s="84"/>
      <c r="X845" s="82"/>
      <c r="Y845" s="83"/>
      <c r="Z845" s="1"/>
    </row>
    <row r="846" spans="1:26" ht="23.25">
      <c r="A846" s="1"/>
      <c r="B846" s="44"/>
      <c r="C846" s="44"/>
      <c r="D846" s="41"/>
      <c r="E846" s="41"/>
      <c r="F846" s="51"/>
      <c r="G846" s="102"/>
      <c r="H846" s="41"/>
      <c r="I846" s="45"/>
      <c r="J846" s="49" t="s">
        <v>459</v>
      </c>
      <c r="K846" s="50"/>
      <c r="L846" s="43" t="s">
        <v>245</v>
      </c>
      <c r="M846" s="71"/>
      <c r="N846" s="107"/>
      <c r="O846" s="105">
        <v>1</v>
      </c>
      <c r="P846" s="106">
        <v>1</v>
      </c>
      <c r="Q846" s="79">
        <f>IF(N846=0,,(P846/N846)*100)</f>
        <v>0</v>
      </c>
      <c r="R846" s="80">
        <f>IF(O846=0,,(P846/O846)*100)</f>
        <v>100</v>
      </c>
      <c r="S846" s="79">
        <f>IF(M846=0,,(N846/M846)*100)</f>
        <v>0</v>
      </c>
      <c r="T846" s="81">
        <f>IF(M846=0,,(P846/M846)*100)</f>
        <v>0</v>
      </c>
      <c r="U846" s="82">
        <f>U847+U848</f>
        <v>0</v>
      </c>
      <c r="V846" s="83">
        <f>V847+V848</f>
        <v>734</v>
      </c>
      <c r="W846" s="84">
        <f>W847+W848</f>
        <v>733.3</v>
      </c>
      <c r="X846" s="82">
        <f>IF(U846=0,,W846/U846)*100</f>
        <v>0</v>
      </c>
      <c r="Y846" s="83">
        <f>IF(V846=0,,W846/V846)*100</f>
        <v>99.90463215258855</v>
      </c>
      <c r="Z846" s="1"/>
    </row>
    <row r="847" spans="1:26" ht="23.25">
      <c r="A847" s="1"/>
      <c r="B847" s="44"/>
      <c r="C847" s="44"/>
      <c r="D847" s="41"/>
      <c r="E847" s="41"/>
      <c r="F847" s="51"/>
      <c r="G847" s="102"/>
      <c r="H847" s="41"/>
      <c r="I847" s="45"/>
      <c r="J847" s="49" t="s">
        <v>44</v>
      </c>
      <c r="K847" s="50"/>
      <c r="L847" s="43"/>
      <c r="M847" s="71"/>
      <c r="N847" s="107"/>
      <c r="O847" s="105"/>
      <c r="P847" s="106"/>
      <c r="Q847" s="79"/>
      <c r="R847" s="80"/>
      <c r="S847" s="79"/>
      <c r="T847" s="81"/>
      <c r="U847" s="82">
        <v>0</v>
      </c>
      <c r="V847" s="83">
        <v>734</v>
      </c>
      <c r="W847" s="84">
        <v>733.3</v>
      </c>
      <c r="X847" s="82">
        <f>IF(U847=0,,W847/U847)*100</f>
        <v>0</v>
      </c>
      <c r="Y847" s="83">
        <f>IF(V847=0,,W847/V847)*100</f>
        <v>99.90463215258855</v>
      </c>
      <c r="Z847" s="1"/>
    </row>
    <row r="848" spans="1:26" ht="23.25">
      <c r="A848" s="1"/>
      <c r="B848" s="44"/>
      <c r="C848" s="44"/>
      <c r="D848" s="41"/>
      <c r="E848" s="41"/>
      <c r="F848" s="51"/>
      <c r="G848" s="102"/>
      <c r="H848" s="41"/>
      <c r="I848" s="45"/>
      <c r="J848" s="49" t="s">
        <v>45</v>
      </c>
      <c r="K848" s="50"/>
      <c r="L848" s="43"/>
      <c r="M848" s="71"/>
      <c r="N848" s="107"/>
      <c r="O848" s="105"/>
      <c r="P848" s="106"/>
      <c r="Q848" s="79"/>
      <c r="R848" s="80"/>
      <c r="S848" s="79"/>
      <c r="T848" s="81"/>
      <c r="U848" s="82"/>
      <c r="V848" s="83"/>
      <c r="W848" s="84"/>
      <c r="X848" s="82">
        <f>IF(U848=0,,W848/U848)*100</f>
        <v>0</v>
      </c>
      <c r="Y848" s="83">
        <f>IF(V848=0,,W848/V848)*100</f>
        <v>0</v>
      </c>
      <c r="Z848" s="1"/>
    </row>
    <row r="849" spans="1:26" ht="23.25">
      <c r="A849" s="1"/>
      <c r="B849" s="44"/>
      <c r="C849" s="44"/>
      <c r="D849" s="41"/>
      <c r="E849" s="41"/>
      <c r="F849" s="51"/>
      <c r="G849" s="102"/>
      <c r="H849" s="41"/>
      <c r="I849" s="45"/>
      <c r="J849" s="49"/>
      <c r="K849" s="50"/>
      <c r="L849" s="43"/>
      <c r="M849" s="71"/>
      <c r="N849" s="107"/>
      <c r="O849" s="105"/>
      <c r="P849" s="106"/>
      <c r="Q849" s="79"/>
      <c r="R849" s="80"/>
      <c r="S849" s="79"/>
      <c r="T849" s="81"/>
      <c r="U849" s="82"/>
      <c r="V849" s="83"/>
      <c r="W849" s="84"/>
      <c r="X849" s="82"/>
      <c r="Y849" s="83"/>
      <c r="Z849" s="1"/>
    </row>
    <row r="850" spans="1:26" ht="23.25">
      <c r="A850" s="1"/>
      <c r="B850" s="44"/>
      <c r="C850" s="44"/>
      <c r="D850" s="41"/>
      <c r="E850" s="41"/>
      <c r="F850" s="51"/>
      <c r="G850" s="102" t="s">
        <v>294</v>
      </c>
      <c r="H850" s="41"/>
      <c r="I850" s="45"/>
      <c r="J850" s="49" t="s">
        <v>295</v>
      </c>
      <c r="K850" s="50"/>
      <c r="L850" s="43"/>
      <c r="M850" s="71"/>
      <c r="N850" s="107"/>
      <c r="O850" s="105"/>
      <c r="P850" s="106"/>
      <c r="Q850" s="79"/>
      <c r="R850" s="80"/>
      <c r="S850" s="79"/>
      <c r="T850" s="81"/>
      <c r="U850" s="82"/>
      <c r="V850" s="83"/>
      <c r="W850" s="84"/>
      <c r="X850" s="82"/>
      <c r="Y850" s="83"/>
      <c r="Z850" s="1"/>
    </row>
    <row r="851" spans="1:26" ht="23.25">
      <c r="A851" s="1"/>
      <c r="B851" s="44"/>
      <c r="C851" s="44"/>
      <c r="D851" s="41"/>
      <c r="E851" s="41"/>
      <c r="F851" s="51"/>
      <c r="G851" s="102"/>
      <c r="H851" s="41"/>
      <c r="I851" s="45"/>
      <c r="J851" s="49" t="s">
        <v>460</v>
      </c>
      <c r="K851" s="50"/>
      <c r="L851" s="43" t="s">
        <v>245</v>
      </c>
      <c r="M851" s="71"/>
      <c r="N851" s="107"/>
      <c r="O851" s="105">
        <v>1</v>
      </c>
      <c r="P851" s="106" t="s">
        <v>246</v>
      </c>
      <c r="Q851" s="79">
        <f>IF(N851=0,,(P851/N851)*100)</f>
        <v>0</v>
      </c>
      <c r="R851" s="80"/>
      <c r="S851" s="79">
        <f>IF(M851=0,,(N851/M851)*100)</f>
        <v>0</v>
      </c>
      <c r="T851" s="81">
        <f>IF(M851=0,,(P851/M851)*100)</f>
        <v>0</v>
      </c>
      <c r="U851" s="82">
        <f>U852+U853</f>
        <v>0</v>
      </c>
      <c r="V851" s="83">
        <f>V852+V853</f>
        <v>73.4</v>
      </c>
      <c r="W851" s="84">
        <f>W852+W853</f>
        <v>0</v>
      </c>
      <c r="X851" s="82">
        <f>IF(U851=0,,W851/U851)*100</f>
        <v>0</v>
      </c>
      <c r="Y851" s="83">
        <f>IF(V851=0,,W851/V851)*100</f>
        <v>0</v>
      </c>
      <c r="Z851" s="1"/>
    </row>
    <row r="852" spans="1:26" ht="23.25">
      <c r="A852" s="1"/>
      <c r="B852" s="44"/>
      <c r="C852" s="44"/>
      <c r="D852" s="44"/>
      <c r="E852" s="44"/>
      <c r="F852" s="42"/>
      <c r="G852" s="43"/>
      <c r="H852" s="44"/>
      <c r="I852" s="45"/>
      <c r="J852" s="49" t="s">
        <v>44</v>
      </c>
      <c r="K852" s="50"/>
      <c r="L852" s="43"/>
      <c r="M852" s="71"/>
      <c r="N852" s="107"/>
      <c r="O852" s="105"/>
      <c r="P852" s="106"/>
      <c r="Q852" s="79"/>
      <c r="R852" s="80"/>
      <c r="S852" s="79"/>
      <c r="T852" s="81"/>
      <c r="U852" s="82">
        <v>0</v>
      </c>
      <c r="V852" s="83">
        <v>73.4</v>
      </c>
      <c r="W852" s="84">
        <v>0</v>
      </c>
      <c r="X852" s="82">
        <f>IF(U852=0,,W852/U852)*100</f>
        <v>0</v>
      </c>
      <c r="Y852" s="83">
        <f>IF(V852=0,,W852/V852)*100</f>
        <v>0</v>
      </c>
      <c r="Z852" s="1"/>
    </row>
    <row r="853" spans="1:26" ht="23.25">
      <c r="A853" s="1"/>
      <c r="B853" s="44"/>
      <c r="C853" s="44"/>
      <c r="D853" s="44"/>
      <c r="E853" s="44"/>
      <c r="F853" s="51"/>
      <c r="G853" s="43"/>
      <c r="H853" s="44"/>
      <c r="I853" s="45"/>
      <c r="J853" s="49" t="s">
        <v>45</v>
      </c>
      <c r="K853" s="50"/>
      <c r="L853" s="43"/>
      <c r="M853" s="71"/>
      <c r="N853" s="107"/>
      <c r="O853" s="105"/>
      <c r="P853" s="106"/>
      <c r="Q853" s="79"/>
      <c r="R853" s="80"/>
      <c r="S853" s="79"/>
      <c r="T853" s="81"/>
      <c r="U853" s="82"/>
      <c r="V853" s="83"/>
      <c r="W853" s="84"/>
      <c r="X853" s="82">
        <f>IF(U853=0,,W853/U853)*100</f>
        <v>0</v>
      </c>
      <c r="Y853" s="83">
        <f>IF(V853=0,,W853/V853)*100</f>
        <v>0</v>
      </c>
      <c r="Z853" s="1"/>
    </row>
    <row r="854" spans="1:26" ht="23.25">
      <c r="A854" s="1"/>
      <c r="B854" s="44"/>
      <c r="C854" s="44"/>
      <c r="D854" s="44"/>
      <c r="E854" s="44"/>
      <c r="F854" s="51"/>
      <c r="G854" s="43"/>
      <c r="H854" s="44"/>
      <c r="I854" s="45"/>
      <c r="J854" s="49"/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/>
      <c r="V854" s="83"/>
      <c r="W854" s="84"/>
      <c r="X854" s="82"/>
      <c r="Y854" s="83"/>
      <c r="Z854" s="1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388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30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28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33</v>
      </c>
      <c r="O859" s="63"/>
      <c r="P859" s="63"/>
      <c r="Q859" s="63"/>
      <c r="R859" s="64"/>
      <c r="S859" s="8" t="s">
        <v>21</v>
      </c>
      <c r="T859" s="8"/>
      <c r="U859" s="14" t="s">
        <v>2</v>
      </c>
      <c r="V859" s="15"/>
      <c r="W859" s="15"/>
      <c r="X859" s="15"/>
      <c r="Y859" s="16"/>
      <c r="Z859" s="1"/>
    </row>
    <row r="860" spans="1:26" ht="23.25">
      <c r="A860" s="1"/>
      <c r="B860" s="20" t="s">
        <v>29</v>
      </c>
      <c r="C860" s="21"/>
      <c r="D860" s="21"/>
      <c r="E860" s="21"/>
      <c r="F860" s="21"/>
      <c r="G860" s="21"/>
      <c r="H860" s="62"/>
      <c r="I860" s="1"/>
      <c r="J860" s="2" t="s">
        <v>4</v>
      </c>
      <c r="K860" s="18"/>
      <c r="L860" s="23" t="s">
        <v>22</v>
      </c>
      <c r="M860" s="23" t="s">
        <v>31</v>
      </c>
      <c r="N860" s="65"/>
      <c r="O860" s="17"/>
      <c r="P860" s="66"/>
      <c r="Q860" s="23" t="s">
        <v>3</v>
      </c>
      <c r="R860" s="16"/>
      <c r="S860" s="15" t="s">
        <v>23</v>
      </c>
      <c r="T860" s="15"/>
      <c r="U860" s="20" t="s">
        <v>20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24</v>
      </c>
      <c r="M861" s="31" t="s">
        <v>24</v>
      </c>
      <c r="N861" s="29" t="s">
        <v>6</v>
      </c>
      <c r="O861" s="68" t="s">
        <v>7</v>
      </c>
      <c r="P861" s="29" t="s">
        <v>8</v>
      </c>
      <c r="Q861" s="20" t="s">
        <v>41</v>
      </c>
      <c r="R861" s="22"/>
      <c r="S861" s="27" t="s">
        <v>25</v>
      </c>
      <c r="T861" s="15"/>
      <c r="U861" s="24"/>
      <c r="V861" s="25"/>
      <c r="W861" s="1"/>
      <c r="X861" s="14" t="s">
        <v>3</v>
      </c>
      <c r="Y861" s="16"/>
      <c r="Z861" s="1"/>
    </row>
    <row r="862" spans="1:26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8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26</v>
      </c>
      <c r="M862" s="29" t="s">
        <v>32</v>
      </c>
      <c r="N862" s="29"/>
      <c r="O862" s="29"/>
      <c r="P862" s="29"/>
      <c r="Q862" s="26" t="s">
        <v>34</v>
      </c>
      <c r="R862" s="30" t="s">
        <v>34</v>
      </c>
      <c r="S862" s="112" t="s">
        <v>37</v>
      </c>
      <c r="T862" s="114" t="s">
        <v>38</v>
      </c>
      <c r="U862" s="31" t="s">
        <v>6</v>
      </c>
      <c r="V862" s="29" t="s">
        <v>9</v>
      </c>
      <c r="W862" s="26" t="s">
        <v>10</v>
      </c>
      <c r="X862" s="14" t="s">
        <v>11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35</v>
      </c>
      <c r="R863" s="38" t="s">
        <v>36</v>
      </c>
      <c r="S863" s="113"/>
      <c r="T863" s="115"/>
      <c r="U863" s="32"/>
      <c r="V863" s="33"/>
      <c r="W863" s="34"/>
      <c r="X863" s="39" t="s">
        <v>39</v>
      </c>
      <c r="Y863" s="40" t="s">
        <v>40</v>
      </c>
      <c r="Z863" s="1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4" t="s">
        <v>43</v>
      </c>
      <c r="C865" s="44"/>
      <c r="D865" s="41" t="s">
        <v>43</v>
      </c>
      <c r="E865" s="41"/>
      <c r="F865" s="51" t="s">
        <v>237</v>
      </c>
      <c r="G865" s="102" t="s">
        <v>296</v>
      </c>
      <c r="H865" s="41"/>
      <c r="I865" s="45"/>
      <c r="J865" s="49" t="s">
        <v>365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/>
      <c r="V865" s="83"/>
      <c r="W865" s="84"/>
      <c r="X865" s="82"/>
      <c r="Y865" s="83"/>
      <c r="Z865" s="1"/>
    </row>
    <row r="866" spans="1:26" ht="23.25">
      <c r="A866" s="1"/>
      <c r="B866" s="41"/>
      <c r="C866" s="41"/>
      <c r="D866" s="41"/>
      <c r="E866" s="41"/>
      <c r="F866" s="51"/>
      <c r="G866" s="102"/>
      <c r="H866" s="41"/>
      <c r="I866" s="45"/>
      <c r="J866" s="49" t="s">
        <v>297</v>
      </c>
      <c r="K866" s="50"/>
      <c r="L866" s="43"/>
      <c r="M866" s="71"/>
      <c r="N866" s="72"/>
      <c r="O866" s="73"/>
      <c r="P866" s="71"/>
      <c r="Q866" s="79"/>
      <c r="R866" s="80"/>
      <c r="S866" s="79"/>
      <c r="T866" s="81"/>
      <c r="U866" s="82"/>
      <c r="V866" s="83"/>
      <c r="W866" s="84"/>
      <c r="X866" s="82"/>
      <c r="Y866" s="83"/>
      <c r="Z866" s="1"/>
    </row>
    <row r="867" spans="1:26" ht="23.25">
      <c r="A867" s="1"/>
      <c r="B867" s="44"/>
      <c r="C867" s="44"/>
      <c r="D867" s="41"/>
      <c r="E867" s="41"/>
      <c r="F867" s="51"/>
      <c r="G867" s="102"/>
      <c r="H867" s="41"/>
      <c r="I867" s="45"/>
      <c r="J867" s="49" t="s">
        <v>461</v>
      </c>
      <c r="K867" s="50"/>
      <c r="L867" s="43" t="s">
        <v>245</v>
      </c>
      <c r="M867" s="71"/>
      <c r="N867" s="107"/>
      <c r="O867" s="105">
        <v>1</v>
      </c>
      <c r="P867" s="106">
        <v>1</v>
      </c>
      <c r="Q867" s="79">
        <f>IF(N867=0,,(P867/N867)*100)</f>
        <v>0</v>
      </c>
      <c r="R867" s="80">
        <f>IF(O867=0,,(P867/O867)*100)</f>
        <v>100</v>
      </c>
      <c r="S867" s="79">
        <f>IF(M867=0,,(N867/M867)*100)</f>
        <v>0</v>
      </c>
      <c r="T867" s="81">
        <f>IF(M867=0,,(P867/M867)*100)</f>
        <v>0</v>
      </c>
      <c r="U867" s="82">
        <f>U868+U869</f>
        <v>0</v>
      </c>
      <c r="V867" s="83">
        <f>V868+V869</f>
        <v>1372</v>
      </c>
      <c r="W867" s="84">
        <f>W868+W869</f>
        <v>1249.2</v>
      </c>
      <c r="X867" s="82">
        <f>IF(U867=0,,W867/U867)*100</f>
        <v>0</v>
      </c>
      <c r="Y867" s="83">
        <f>IF(V867=0,,W867/V867)*100</f>
        <v>91.04956268221575</v>
      </c>
      <c r="Z867" s="1"/>
    </row>
    <row r="868" spans="1:26" ht="23.25">
      <c r="A868" s="1"/>
      <c r="B868" s="44"/>
      <c r="C868" s="44"/>
      <c r="D868" s="41"/>
      <c r="E868" s="41"/>
      <c r="F868" s="51"/>
      <c r="G868" s="102"/>
      <c r="H868" s="41"/>
      <c r="I868" s="45"/>
      <c r="J868" s="49" t="s">
        <v>44</v>
      </c>
      <c r="K868" s="50"/>
      <c r="L868" s="43"/>
      <c r="M868" s="71"/>
      <c r="N868" s="107"/>
      <c r="O868" s="105"/>
      <c r="P868" s="106"/>
      <c r="Q868" s="79"/>
      <c r="R868" s="80"/>
      <c r="S868" s="79"/>
      <c r="T868" s="81"/>
      <c r="U868" s="82">
        <v>0</v>
      </c>
      <c r="V868" s="83">
        <v>1372</v>
      </c>
      <c r="W868" s="84">
        <v>1249.2</v>
      </c>
      <c r="X868" s="82">
        <f>IF(U868=0,,W868/U868)*100</f>
        <v>0</v>
      </c>
      <c r="Y868" s="83">
        <f>IF(V868=0,,W868/V868)*100</f>
        <v>91.04956268221575</v>
      </c>
      <c r="Z868" s="1"/>
    </row>
    <row r="869" spans="1:26" ht="23.25">
      <c r="A869" s="1"/>
      <c r="B869" s="44"/>
      <c r="C869" s="44"/>
      <c r="D869" s="41"/>
      <c r="E869" s="41"/>
      <c r="F869" s="51"/>
      <c r="G869" s="102"/>
      <c r="H869" s="41"/>
      <c r="I869" s="45"/>
      <c r="J869" s="49" t="s">
        <v>45</v>
      </c>
      <c r="K869" s="50"/>
      <c r="L869" s="43"/>
      <c r="M869" s="71"/>
      <c r="N869" s="107"/>
      <c r="O869" s="105"/>
      <c r="P869" s="106"/>
      <c r="Q869" s="79"/>
      <c r="R869" s="80"/>
      <c r="S869" s="79"/>
      <c r="T869" s="81"/>
      <c r="U869" s="82"/>
      <c r="V869" s="83"/>
      <c r="W869" s="84"/>
      <c r="X869" s="82">
        <f>IF(U869=0,,W869/U869)*100</f>
        <v>0</v>
      </c>
      <c r="Y869" s="83">
        <f>IF(V869=0,,W869/V869)*100</f>
        <v>0</v>
      </c>
      <c r="Z869" s="1"/>
    </row>
    <row r="870" spans="1:26" ht="23.25">
      <c r="A870" s="1"/>
      <c r="B870" s="44"/>
      <c r="C870" s="44"/>
      <c r="D870" s="41"/>
      <c r="E870" s="41"/>
      <c r="F870" s="51"/>
      <c r="G870" s="102"/>
      <c r="H870" s="41"/>
      <c r="I870" s="45"/>
      <c r="J870" s="49"/>
      <c r="K870" s="50"/>
      <c r="L870" s="43"/>
      <c r="M870" s="71"/>
      <c r="N870" s="107"/>
      <c r="O870" s="105"/>
      <c r="P870" s="106"/>
      <c r="Q870" s="79"/>
      <c r="R870" s="80"/>
      <c r="S870" s="79"/>
      <c r="T870" s="81"/>
      <c r="U870" s="82"/>
      <c r="V870" s="83"/>
      <c r="W870" s="84"/>
      <c r="X870" s="82"/>
      <c r="Y870" s="83"/>
      <c r="Z870" s="1"/>
    </row>
    <row r="871" spans="1:26" ht="23.25">
      <c r="A871" s="1"/>
      <c r="B871" s="44"/>
      <c r="C871" s="44"/>
      <c r="D871" s="41"/>
      <c r="E871" s="41"/>
      <c r="F871" s="51"/>
      <c r="G871" s="102" t="s">
        <v>298</v>
      </c>
      <c r="H871" s="41"/>
      <c r="I871" s="45"/>
      <c r="J871" s="49" t="s">
        <v>366</v>
      </c>
      <c r="K871" s="50"/>
      <c r="L871" s="43"/>
      <c r="M871" s="71"/>
      <c r="N871" s="107"/>
      <c r="O871" s="105"/>
      <c r="P871" s="106"/>
      <c r="Q871" s="79"/>
      <c r="R871" s="80"/>
      <c r="S871" s="79"/>
      <c r="T871" s="81"/>
      <c r="U871" s="82"/>
      <c r="V871" s="83"/>
      <c r="W871" s="84"/>
      <c r="X871" s="82"/>
      <c r="Y871" s="83"/>
      <c r="Z871" s="1"/>
    </row>
    <row r="872" spans="1:26" ht="23.25">
      <c r="A872" s="1"/>
      <c r="B872" s="44"/>
      <c r="C872" s="44"/>
      <c r="D872" s="41"/>
      <c r="E872" s="41"/>
      <c r="F872" s="51"/>
      <c r="G872" s="102"/>
      <c r="H872" s="41"/>
      <c r="I872" s="45"/>
      <c r="J872" s="49" t="s">
        <v>462</v>
      </c>
      <c r="K872" s="50"/>
      <c r="L872" s="43" t="s">
        <v>245</v>
      </c>
      <c r="M872" s="71"/>
      <c r="N872" s="107"/>
      <c r="O872" s="105">
        <v>1</v>
      </c>
      <c r="P872" s="106">
        <v>1</v>
      </c>
      <c r="Q872" s="79">
        <f>IF(N872=0,,(P872/N872)*100)</f>
        <v>0</v>
      </c>
      <c r="R872" s="80">
        <f>IF(O872=0,,(P872/O872)*100)</f>
        <v>100</v>
      </c>
      <c r="S872" s="79">
        <f>IF(M872=0,,(N872/M872)*100)</f>
        <v>0</v>
      </c>
      <c r="T872" s="81">
        <f>IF(M872=0,,(P872/M872)*100)</f>
        <v>0</v>
      </c>
      <c r="U872" s="82">
        <f>U873+U874</f>
        <v>0</v>
      </c>
      <c r="V872" s="83">
        <f>V873+V874</f>
        <v>153.5</v>
      </c>
      <c r="W872" s="84">
        <f>W873+W874</f>
        <v>150</v>
      </c>
      <c r="X872" s="82">
        <f>IF(U872=0,,W872/U872)*100</f>
        <v>0</v>
      </c>
      <c r="Y872" s="83">
        <f>IF(V872=0,,W872/V872)*100</f>
        <v>97.71986970684038</v>
      </c>
      <c r="Z872" s="1"/>
    </row>
    <row r="873" spans="1:26" ht="23.25">
      <c r="A873" s="1"/>
      <c r="B873" s="44"/>
      <c r="C873" s="44"/>
      <c r="D873" s="41"/>
      <c r="E873" s="41"/>
      <c r="F873" s="51"/>
      <c r="G873" s="102"/>
      <c r="H873" s="41"/>
      <c r="I873" s="45"/>
      <c r="J873" s="49" t="s">
        <v>44</v>
      </c>
      <c r="K873" s="50"/>
      <c r="L873" s="43"/>
      <c r="M873" s="71"/>
      <c r="N873" s="107"/>
      <c r="O873" s="105"/>
      <c r="P873" s="106"/>
      <c r="Q873" s="79"/>
      <c r="R873" s="80"/>
      <c r="S873" s="79"/>
      <c r="T873" s="81"/>
      <c r="U873" s="82">
        <v>0</v>
      </c>
      <c r="V873" s="83">
        <v>153.5</v>
      </c>
      <c r="W873" s="84">
        <v>150</v>
      </c>
      <c r="X873" s="82">
        <f>IF(U873=0,,W873/U873)*100</f>
        <v>0</v>
      </c>
      <c r="Y873" s="83">
        <f>IF(V873=0,,W873/V873)*100</f>
        <v>97.71986970684038</v>
      </c>
      <c r="Z873" s="1"/>
    </row>
    <row r="874" spans="1:26" ht="23.25">
      <c r="A874" s="1"/>
      <c r="B874" s="44"/>
      <c r="C874" s="44"/>
      <c r="D874" s="41"/>
      <c r="E874" s="41"/>
      <c r="F874" s="51"/>
      <c r="G874" s="102"/>
      <c r="H874" s="41"/>
      <c r="I874" s="45"/>
      <c r="J874" s="49" t="s">
        <v>45</v>
      </c>
      <c r="K874" s="50"/>
      <c r="L874" s="43"/>
      <c r="M874" s="71"/>
      <c r="N874" s="107"/>
      <c r="O874" s="105"/>
      <c r="P874" s="106"/>
      <c r="Q874" s="79"/>
      <c r="R874" s="80"/>
      <c r="S874" s="79"/>
      <c r="T874" s="81"/>
      <c r="U874" s="82"/>
      <c r="V874" s="83"/>
      <c r="W874" s="84"/>
      <c r="X874" s="82">
        <f>IF(U874=0,,W874/U874)*100</f>
        <v>0</v>
      </c>
      <c r="Y874" s="83">
        <f>IF(V874=0,,W874/V874)*100</f>
        <v>0</v>
      </c>
      <c r="Z874" s="1"/>
    </row>
    <row r="875" spans="1:26" ht="23.25">
      <c r="A875" s="1"/>
      <c r="B875" s="44"/>
      <c r="C875" s="44"/>
      <c r="D875" s="41"/>
      <c r="E875" s="41"/>
      <c r="F875" s="51"/>
      <c r="G875" s="102"/>
      <c r="H875" s="41"/>
      <c r="I875" s="45"/>
      <c r="J875" s="49"/>
      <c r="K875" s="50"/>
      <c r="L875" s="43"/>
      <c r="M875" s="71"/>
      <c r="N875" s="107"/>
      <c r="O875" s="105"/>
      <c r="P875" s="106"/>
      <c r="Q875" s="79"/>
      <c r="R875" s="80"/>
      <c r="S875" s="79"/>
      <c r="T875" s="81"/>
      <c r="U875" s="82"/>
      <c r="V875" s="83"/>
      <c r="W875" s="84"/>
      <c r="X875" s="82"/>
      <c r="Y875" s="83"/>
      <c r="Z875" s="1"/>
    </row>
    <row r="876" spans="1:26" ht="23.25">
      <c r="A876" s="1"/>
      <c r="B876" s="44"/>
      <c r="C876" s="44"/>
      <c r="D876" s="41"/>
      <c r="E876" s="41"/>
      <c r="F876" s="51"/>
      <c r="G876" s="102" t="s">
        <v>299</v>
      </c>
      <c r="H876" s="41"/>
      <c r="I876" s="45"/>
      <c r="J876" s="49" t="s">
        <v>366</v>
      </c>
      <c r="K876" s="50"/>
      <c r="L876" s="43"/>
      <c r="M876" s="71"/>
      <c r="N876" s="107"/>
      <c r="O876" s="105"/>
      <c r="P876" s="106"/>
      <c r="Q876" s="79"/>
      <c r="R876" s="80"/>
      <c r="S876" s="79"/>
      <c r="T876" s="81"/>
      <c r="U876" s="82"/>
      <c r="V876" s="83"/>
      <c r="W876" s="84"/>
      <c r="X876" s="82"/>
      <c r="Y876" s="83"/>
      <c r="Z876" s="1"/>
    </row>
    <row r="877" spans="1:26" ht="23.25">
      <c r="A877" s="1"/>
      <c r="B877" s="44"/>
      <c r="C877" s="44"/>
      <c r="D877" s="41"/>
      <c r="E877" s="41"/>
      <c r="F877" s="51"/>
      <c r="G877" s="102"/>
      <c r="H877" s="41"/>
      <c r="I877" s="45"/>
      <c r="J877" s="49" t="s">
        <v>300</v>
      </c>
      <c r="K877" s="50"/>
      <c r="L877" s="43"/>
      <c r="M877" s="71"/>
      <c r="N877" s="107"/>
      <c r="O877" s="105"/>
      <c r="P877" s="106"/>
      <c r="Q877" s="79"/>
      <c r="R877" s="80"/>
      <c r="S877" s="79"/>
      <c r="T877" s="81"/>
      <c r="U877" s="82"/>
      <c r="V877" s="83"/>
      <c r="W877" s="84"/>
      <c r="X877" s="82"/>
      <c r="Y877" s="83"/>
      <c r="Z877" s="1"/>
    </row>
    <row r="878" spans="1:26" ht="23.25">
      <c r="A878" s="1"/>
      <c r="B878" s="44"/>
      <c r="C878" s="44"/>
      <c r="D878" s="41"/>
      <c r="E878" s="41"/>
      <c r="F878" s="51"/>
      <c r="G878" s="102"/>
      <c r="H878" s="41"/>
      <c r="I878" s="45"/>
      <c r="J878" s="49" t="s">
        <v>463</v>
      </c>
      <c r="K878" s="50"/>
      <c r="L878" s="43" t="s">
        <v>245</v>
      </c>
      <c r="M878" s="71"/>
      <c r="N878" s="107"/>
      <c r="O878" s="105">
        <v>1</v>
      </c>
      <c r="P878" s="106">
        <v>1</v>
      </c>
      <c r="Q878" s="79">
        <f>IF(N878=0,,(P878/N878)*100)</f>
        <v>0</v>
      </c>
      <c r="R878" s="80">
        <f>IF(O878=0,,(P878/O878)*100)</f>
        <v>100</v>
      </c>
      <c r="S878" s="79">
        <f>IF(M878=0,,(N878/M878)*100)</f>
        <v>0</v>
      </c>
      <c r="T878" s="81">
        <f>IF(M878=0,,(P878/M878)*100)</f>
        <v>0</v>
      </c>
      <c r="U878" s="82">
        <f>U879+U880</f>
        <v>0</v>
      </c>
      <c r="V878" s="83">
        <f>V879+V880</f>
        <v>404</v>
      </c>
      <c r="W878" s="84">
        <f>W879+W880</f>
        <v>394.7</v>
      </c>
      <c r="X878" s="82">
        <f>IF(U878=0,,W878/U878)*100</f>
        <v>0</v>
      </c>
      <c r="Y878" s="83">
        <f>IF(V878=0,,W878/V878)*100</f>
        <v>97.6980198019802</v>
      </c>
      <c r="Z878" s="1"/>
    </row>
    <row r="879" spans="1:26" ht="23.25">
      <c r="A879" s="1"/>
      <c r="B879" s="44"/>
      <c r="C879" s="44"/>
      <c r="D879" s="41"/>
      <c r="E879" s="41"/>
      <c r="F879" s="51"/>
      <c r="G879" s="102"/>
      <c r="H879" s="41"/>
      <c r="I879" s="45"/>
      <c r="J879" s="49" t="s">
        <v>44</v>
      </c>
      <c r="K879" s="50"/>
      <c r="L879" s="43"/>
      <c r="M879" s="71"/>
      <c r="N879" s="107"/>
      <c r="O879" s="105"/>
      <c r="P879" s="106"/>
      <c r="Q879" s="79"/>
      <c r="R879" s="80"/>
      <c r="S879" s="79"/>
      <c r="T879" s="81"/>
      <c r="U879" s="82">
        <v>0</v>
      </c>
      <c r="V879" s="83">
        <v>404</v>
      </c>
      <c r="W879" s="84">
        <v>394.7</v>
      </c>
      <c r="X879" s="82">
        <f>IF(U879=0,,W879/U879)*100</f>
        <v>0</v>
      </c>
      <c r="Y879" s="83">
        <f>IF(V879=0,,W879/V879)*100</f>
        <v>97.6980198019802</v>
      </c>
      <c r="Z879" s="1"/>
    </row>
    <row r="880" spans="1:26" ht="23.25">
      <c r="A880" s="1"/>
      <c r="B880" s="44"/>
      <c r="C880" s="44"/>
      <c r="D880" s="41"/>
      <c r="E880" s="41"/>
      <c r="F880" s="51"/>
      <c r="G880" s="102"/>
      <c r="H880" s="41"/>
      <c r="I880" s="45"/>
      <c r="J880" s="49" t="s">
        <v>45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/>
      <c r="V880" s="83"/>
      <c r="W880" s="84"/>
      <c r="X880" s="82">
        <f>IF(U880=0,,W880/U880)*100</f>
        <v>0</v>
      </c>
      <c r="Y880" s="83">
        <f>IF(V880=0,,W880/V880)*100</f>
        <v>0</v>
      </c>
      <c r="Z880" s="1"/>
    </row>
    <row r="881" spans="1:26" ht="23.25">
      <c r="A881" s="1"/>
      <c r="B881" s="44"/>
      <c r="C881" s="44"/>
      <c r="D881" s="41"/>
      <c r="E881" s="41"/>
      <c r="F881" s="51"/>
      <c r="G881" s="102"/>
      <c r="H881" s="41"/>
      <c r="I881" s="45"/>
      <c r="J881" s="49"/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/>
      <c r="V881" s="83"/>
      <c r="W881" s="84"/>
      <c r="X881" s="82"/>
      <c r="Y881" s="83"/>
      <c r="Z881" s="1"/>
    </row>
    <row r="882" spans="1:26" ht="23.25">
      <c r="A882" s="1"/>
      <c r="B882" s="44"/>
      <c r="C882" s="44"/>
      <c r="D882" s="41"/>
      <c r="E882" s="41"/>
      <c r="F882" s="51" t="s">
        <v>301</v>
      </c>
      <c r="G882" s="102"/>
      <c r="H882" s="41"/>
      <c r="I882" s="45"/>
      <c r="J882" s="49" t="s">
        <v>302</v>
      </c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/>
      <c r="V882" s="83"/>
      <c r="W882" s="84"/>
      <c r="X882" s="82"/>
      <c r="Y882" s="83"/>
      <c r="Z882" s="1"/>
    </row>
    <row r="883" spans="1:26" ht="23.25">
      <c r="A883" s="1"/>
      <c r="B883" s="44"/>
      <c r="C883" s="44"/>
      <c r="D883" s="41"/>
      <c r="E883" s="41"/>
      <c r="F883" s="51"/>
      <c r="G883" s="102"/>
      <c r="H883" s="41"/>
      <c r="I883" s="45"/>
      <c r="J883" s="49" t="s">
        <v>303</v>
      </c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>
        <f>U884+U885</f>
        <v>567500.03</v>
      </c>
      <c r="V883" s="83">
        <f>V884+V885</f>
        <v>1013765.9999999999</v>
      </c>
      <c r="W883" s="84">
        <f>W884+W885</f>
        <v>974877.4999999999</v>
      </c>
      <c r="X883" s="82">
        <f>IF(U883=0,,W883/U883)*100</f>
        <v>171.78457241667456</v>
      </c>
      <c r="Y883" s="83">
        <f>IF(V883=0,,W883/V883)*100</f>
        <v>96.16395696837337</v>
      </c>
      <c r="Z883" s="1"/>
    </row>
    <row r="884" spans="1:26" ht="23.25">
      <c r="A884" s="1"/>
      <c r="B884" s="44"/>
      <c r="C884" s="44"/>
      <c r="D884" s="41"/>
      <c r="E884" s="41"/>
      <c r="F884" s="51"/>
      <c r="G884" s="102"/>
      <c r="H884" s="41"/>
      <c r="I884" s="45"/>
      <c r="J884" s="49" t="s">
        <v>44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>
        <f aca="true" t="shared" si="7" ref="U884:W885">U889+U893+U897+U911+U915+U919+U924+U928+U933</f>
        <v>563200.03</v>
      </c>
      <c r="V884" s="83">
        <f t="shared" si="7"/>
        <v>1010526.0199999999</v>
      </c>
      <c r="W884" s="84">
        <f t="shared" si="7"/>
        <v>971816.7999999999</v>
      </c>
      <c r="X884" s="82">
        <f>IF(U884=0,,W884/U884)*100</f>
        <v>172.5526896722644</v>
      </c>
      <c r="Y884" s="83">
        <f>IF(V884=0,,W884/V884)*100</f>
        <v>96.16939898291783</v>
      </c>
      <c r="Z884" s="1"/>
    </row>
    <row r="885" spans="1:26" ht="23.25">
      <c r="A885" s="1"/>
      <c r="B885" s="44"/>
      <c r="C885" s="44"/>
      <c r="D885" s="41"/>
      <c r="E885" s="41"/>
      <c r="F885" s="51"/>
      <c r="G885" s="102"/>
      <c r="H885" s="41"/>
      <c r="I885" s="45"/>
      <c r="J885" s="49" t="s">
        <v>45</v>
      </c>
      <c r="K885" s="50"/>
      <c r="L885" s="43"/>
      <c r="M885" s="71"/>
      <c r="N885" s="72"/>
      <c r="O885" s="73"/>
      <c r="P885" s="71"/>
      <c r="Q885" s="79"/>
      <c r="R885" s="80"/>
      <c r="S885" s="79"/>
      <c r="T885" s="81"/>
      <c r="U885" s="82">
        <f t="shared" si="7"/>
        <v>4300</v>
      </c>
      <c r="V885" s="83">
        <f t="shared" si="7"/>
        <v>3239.98</v>
      </c>
      <c r="W885" s="84">
        <f t="shared" si="7"/>
        <v>3060.7</v>
      </c>
      <c r="X885" s="82">
        <f>IF(U885=0,,W885/U885)*100</f>
        <v>71.17906976744186</v>
      </c>
      <c r="Y885" s="83">
        <f>IF(V885=0,,W885/V885)*100</f>
        <v>94.46663251007722</v>
      </c>
      <c r="Z885" s="1"/>
    </row>
    <row r="886" spans="1:26" ht="23.25">
      <c r="A886" s="1"/>
      <c r="B886" s="44"/>
      <c r="C886" s="44"/>
      <c r="D886" s="41"/>
      <c r="E886" s="41"/>
      <c r="F886" s="51"/>
      <c r="G886" s="102"/>
      <c r="H886" s="41"/>
      <c r="I886" s="45"/>
      <c r="J886" s="49"/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/>
      <c r="V886" s="83"/>
      <c r="W886" s="84"/>
      <c r="X886" s="82"/>
      <c r="Y886" s="83"/>
      <c r="Z886" s="1"/>
    </row>
    <row r="887" spans="1:26" ht="23.25">
      <c r="A887" s="1"/>
      <c r="B887" s="44"/>
      <c r="C887" s="44"/>
      <c r="D887" s="41"/>
      <c r="E887" s="41"/>
      <c r="F887" s="51"/>
      <c r="G887" s="102"/>
      <c r="H887" s="41" t="s">
        <v>304</v>
      </c>
      <c r="I887" s="45"/>
      <c r="J887" s="49" t="s">
        <v>305</v>
      </c>
      <c r="K887" s="50"/>
      <c r="L887" s="43"/>
      <c r="M887" s="71"/>
      <c r="N887" s="72"/>
      <c r="O887" s="73"/>
      <c r="P887" s="71"/>
      <c r="Q887" s="79"/>
      <c r="R887" s="80"/>
      <c r="S887" s="79"/>
      <c r="T887" s="81"/>
      <c r="U887" s="82"/>
      <c r="V887" s="83"/>
      <c r="W887" s="84"/>
      <c r="X887" s="82"/>
      <c r="Y887" s="83"/>
      <c r="Z887" s="1"/>
    </row>
    <row r="888" spans="1:26" ht="23.25">
      <c r="A888" s="1"/>
      <c r="B888" s="44"/>
      <c r="C888" s="44"/>
      <c r="D888" s="41"/>
      <c r="E888" s="41"/>
      <c r="F888" s="51"/>
      <c r="G888" s="102"/>
      <c r="H888" s="41"/>
      <c r="I888" s="45"/>
      <c r="J888" s="49" t="s">
        <v>306</v>
      </c>
      <c r="K888" s="50"/>
      <c r="L888" s="43"/>
      <c r="M888" s="71"/>
      <c r="N888" s="72"/>
      <c r="O888" s="73"/>
      <c r="P888" s="71"/>
      <c r="Q888" s="79"/>
      <c r="R888" s="80"/>
      <c r="S888" s="79"/>
      <c r="T888" s="81"/>
      <c r="U888" s="82">
        <f>U889+U890</f>
        <v>18417.53</v>
      </c>
      <c r="V888" s="83">
        <f>V889+V890</f>
        <v>17169.33</v>
      </c>
      <c r="W888" s="84">
        <f>W889+W890</f>
        <v>16709.1</v>
      </c>
      <c r="X888" s="82">
        <f>IF(U888=0,,W888/U888)*100</f>
        <v>90.72389185737718</v>
      </c>
      <c r="Y888" s="83">
        <f>IF(V888=0,,W888/V888)*100</f>
        <v>97.31946441707392</v>
      </c>
      <c r="Z888" s="1"/>
    </row>
    <row r="889" spans="1:26" ht="23.25">
      <c r="A889" s="1"/>
      <c r="B889" s="44"/>
      <c r="C889" s="44"/>
      <c r="D889" s="41"/>
      <c r="E889" s="41"/>
      <c r="F889" s="51"/>
      <c r="G889" s="102"/>
      <c r="H889" s="41"/>
      <c r="I889" s="45"/>
      <c r="J889" s="49" t="s">
        <v>44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>
        <v>18417.53</v>
      </c>
      <c r="V889" s="83">
        <v>17169.33</v>
      </c>
      <c r="W889" s="84">
        <v>16709.1</v>
      </c>
      <c r="X889" s="82">
        <f>IF(U889=0,,W889/U889)*100</f>
        <v>90.72389185737718</v>
      </c>
      <c r="Y889" s="83">
        <f>IF(V889=0,,W889/V889)*100</f>
        <v>97.31946441707392</v>
      </c>
      <c r="Z889" s="1"/>
    </row>
    <row r="890" spans="1:26" ht="23.25">
      <c r="A890" s="1"/>
      <c r="B890" s="44"/>
      <c r="C890" s="44"/>
      <c r="D890" s="41"/>
      <c r="E890" s="41"/>
      <c r="F890" s="51"/>
      <c r="G890" s="102"/>
      <c r="H890" s="41"/>
      <c r="I890" s="45"/>
      <c r="J890" s="49" t="s">
        <v>45</v>
      </c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/>
      <c r="V890" s="83"/>
      <c r="W890" s="84"/>
      <c r="X890" s="82">
        <f>IF(U890=0,,W890/U890)*100</f>
        <v>0</v>
      </c>
      <c r="Y890" s="83">
        <f>IF(V890=0,,W890/V890)*100</f>
        <v>0</v>
      </c>
      <c r="Z890" s="1"/>
    </row>
    <row r="891" spans="1:26" ht="23.25">
      <c r="A891" s="1"/>
      <c r="B891" s="44"/>
      <c r="C891" s="44"/>
      <c r="D891" s="41"/>
      <c r="E891" s="41"/>
      <c r="F891" s="51"/>
      <c r="G891" s="102"/>
      <c r="H891" s="41"/>
      <c r="I891" s="45"/>
      <c r="J891" s="49"/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/>
      <c r="V891" s="83"/>
      <c r="W891" s="84"/>
      <c r="X891" s="82"/>
      <c r="Y891" s="83"/>
      <c r="Z891" s="1"/>
    </row>
    <row r="892" spans="1:26" ht="23.25">
      <c r="A892" s="1"/>
      <c r="B892" s="44"/>
      <c r="C892" s="44"/>
      <c r="D892" s="41"/>
      <c r="E892" s="41"/>
      <c r="F892" s="51"/>
      <c r="G892" s="102"/>
      <c r="H892" s="41" t="s">
        <v>307</v>
      </c>
      <c r="I892" s="45"/>
      <c r="J892" s="49" t="s">
        <v>308</v>
      </c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>
        <f>U893+U894</f>
        <v>22187.3</v>
      </c>
      <c r="V892" s="83">
        <f>V893+V894</f>
        <v>19972.33</v>
      </c>
      <c r="W892" s="84">
        <f>W893+W894</f>
        <v>19366.5</v>
      </c>
      <c r="X892" s="82">
        <f>IF(U892=0,,W892/U892)*100</f>
        <v>87.2864206099886</v>
      </c>
      <c r="Y892" s="83">
        <f>IF(V892=0,,W892/V892)*100</f>
        <v>96.96665336493038</v>
      </c>
      <c r="Z892" s="1"/>
    </row>
    <row r="893" spans="1:26" ht="23.25">
      <c r="A893" s="1"/>
      <c r="B893" s="44"/>
      <c r="C893" s="44"/>
      <c r="D893" s="41"/>
      <c r="E893" s="41"/>
      <c r="F893" s="51"/>
      <c r="G893" s="102"/>
      <c r="H893" s="41"/>
      <c r="I893" s="45"/>
      <c r="J893" s="49" t="s">
        <v>44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>
        <v>22187.3</v>
      </c>
      <c r="V893" s="83">
        <v>19972.33</v>
      </c>
      <c r="W893" s="84">
        <v>19366.5</v>
      </c>
      <c r="X893" s="82">
        <f>IF(U893=0,,W893/U893)*100</f>
        <v>87.2864206099886</v>
      </c>
      <c r="Y893" s="83">
        <f>IF(V893=0,,W893/V893)*100</f>
        <v>96.96665336493038</v>
      </c>
      <c r="Z893" s="1"/>
    </row>
    <row r="894" spans="1:26" ht="23.25">
      <c r="A894" s="1"/>
      <c r="B894" s="44"/>
      <c r="C894" s="44"/>
      <c r="D894" s="41"/>
      <c r="E894" s="41"/>
      <c r="F894" s="51"/>
      <c r="G894" s="102"/>
      <c r="H894" s="41"/>
      <c r="I894" s="45"/>
      <c r="J894" s="49" t="s">
        <v>45</v>
      </c>
      <c r="K894" s="50"/>
      <c r="L894" s="43"/>
      <c r="M894" s="71"/>
      <c r="N894" s="72"/>
      <c r="O894" s="73"/>
      <c r="P894" s="71"/>
      <c r="Q894" s="79"/>
      <c r="R894" s="80"/>
      <c r="S894" s="79"/>
      <c r="T894" s="81"/>
      <c r="U894" s="82"/>
      <c r="V894" s="83"/>
      <c r="W894" s="84"/>
      <c r="X894" s="82">
        <f>IF(U894=0,,W894/U894)*100</f>
        <v>0</v>
      </c>
      <c r="Y894" s="83">
        <f>IF(V894=0,,W894/V894)*100</f>
        <v>0</v>
      </c>
      <c r="Z894" s="1"/>
    </row>
    <row r="895" spans="1:26" ht="23.25">
      <c r="A895" s="1"/>
      <c r="B895" s="44"/>
      <c r="C895" s="44"/>
      <c r="D895" s="41"/>
      <c r="E895" s="41"/>
      <c r="F895" s="51"/>
      <c r="G895" s="102"/>
      <c r="H895" s="41"/>
      <c r="I895" s="45"/>
      <c r="J895" s="49"/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/>
      <c r="V895" s="83"/>
      <c r="W895" s="84"/>
      <c r="X895" s="82"/>
      <c r="Y895" s="83"/>
      <c r="Z895" s="1"/>
    </row>
    <row r="896" spans="1:26" ht="23.25">
      <c r="A896" s="1"/>
      <c r="B896" s="44"/>
      <c r="C896" s="44"/>
      <c r="D896" s="41"/>
      <c r="E896" s="41"/>
      <c r="F896" s="51"/>
      <c r="G896" s="102"/>
      <c r="H896" s="41" t="s">
        <v>309</v>
      </c>
      <c r="I896" s="45"/>
      <c r="J896" s="49" t="s">
        <v>310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>
        <f>U897+U898</f>
        <v>13192.3</v>
      </c>
      <c r="V896" s="83">
        <f>V897+V898</f>
        <v>13436.33</v>
      </c>
      <c r="W896" s="84">
        <f>W897+W898</f>
        <v>13157.5</v>
      </c>
      <c r="X896" s="82">
        <f>IF(U896=0,,W896/U896)*100</f>
        <v>99.7362097587229</v>
      </c>
      <c r="Y896" s="83">
        <f>IF(V896=0,,W896/V896)*100</f>
        <v>97.9248053597969</v>
      </c>
      <c r="Z896" s="1"/>
    </row>
    <row r="897" spans="1:26" ht="23.25">
      <c r="A897" s="1"/>
      <c r="B897" s="44"/>
      <c r="C897" s="44"/>
      <c r="D897" s="41"/>
      <c r="E897" s="41"/>
      <c r="F897" s="51"/>
      <c r="G897" s="102"/>
      <c r="H897" s="41"/>
      <c r="I897" s="45"/>
      <c r="J897" s="49" t="s">
        <v>44</v>
      </c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>
        <v>13192.3</v>
      </c>
      <c r="V897" s="83">
        <v>13436.33</v>
      </c>
      <c r="W897" s="84">
        <v>13157.5</v>
      </c>
      <c r="X897" s="82">
        <f>IF(U897=0,,W897/U897)*100</f>
        <v>99.7362097587229</v>
      </c>
      <c r="Y897" s="83">
        <f>IF(V897=0,,W897/V897)*100</f>
        <v>97.9248053597969</v>
      </c>
      <c r="Z897" s="1"/>
    </row>
    <row r="898" spans="1:26" ht="23.25">
      <c r="A898" s="1"/>
      <c r="B898" s="44"/>
      <c r="C898" s="44"/>
      <c r="D898" s="44"/>
      <c r="E898" s="44"/>
      <c r="F898" s="51"/>
      <c r="G898" s="43"/>
      <c r="H898" s="44"/>
      <c r="I898" s="45"/>
      <c r="J898" s="49" t="s">
        <v>45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/>
      <c r="V898" s="83"/>
      <c r="W898" s="84"/>
      <c r="X898" s="82">
        <f>IF(U898=0,,W898/U898)*100</f>
        <v>0</v>
      </c>
      <c r="Y898" s="83">
        <f>IF(V898=0,,W898/V898)*100</f>
        <v>0</v>
      </c>
      <c r="Z898" s="1"/>
    </row>
    <row r="899" spans="1:26" ht="23.25">
      <c r="A899" s="1"/>
      <c r="B899" s="44"/>
      <c r="C899" s="44"/>
      <c r="D899" s="44"/>
      <c r="E899" s="44"/>
      <c r="F899" s="51"/>
      <c r="G899" s="43"/>
      <c r="H899" s="44"/>
      <c r="I899" s="45"/>
      <c r="J899" s="49"/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/>
      <c r="V899" s="83"/>
      <c r="W899" s="84"/>
      <c r="X899" s="82"/>
      <c r="Y899" s="83"/>
      <c r="Z899" s="1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387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30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28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33</v>
      </c>
      <c r="O904" s="63"/>
      <c r="P904" s="63"/>
      <c r="Q904" s="63"/>
      <c r="R904" s="64"/>
      <c r="S904" s="8" t="s">
        <v>21</v>
      </c>
      <c r="T904" s="8"/>
      <c r="U904" s="14" t="s">
        <v>2</v>
      </c>
      <c r="V904" s="15"/>
      <c r="W904" s="15"/>
      <c r="X904" s="15"/>
      <c r="Y904" s="16"/>
      <c r="Z904" s="1"/>
    </row>
    <row r="905" spans="1:26" ht="23.25">
      <c r="A905" s="1"/>
      <c r="B905" s="20" t="s">
        <v>29</v>
      </c>
      <c r="C905" s="21"/>
      <c r="D905" s="21"/>
      <c r="E905" s="21"/>
      <c r="F905" s="21"/>
      <c r="G905" s="21"/>
      <c r="H905" s="62"/>
      <c r="I905" s="1"/>
      <c r="J905" s="2" t="s">
        <v>4</v>
      </c>
      <c r="K905" s="18"/>
      <c r="L905" s="23" t="s">
        <v>22</v>
      </c>
      <c r="M905" s="23" t="s">
        <v>31</v>
      </c>
      <c r="N905" s="65"/>
      <c r="O905" s="17"/>
      <c r="P905" s="66"/>
      <c r="Q905" s="23" t="s">
        <v>3</v>
      </c>
      <c r="R905" s="16"/>
      <c r="S905" s="15" t="s">
        <v>23</v>
      </c>
      <c r="T905" s="15"/>
      <c r="U905" s="20" t="s">
        <v>20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24</v>
      </c>
      <c r="M906" s="31" t="s">
        <v>24</v>
      </c>
      <c r="N906" s="29" t="s">
        <v>6</v>
      </c>
      <c r="O906" s="68" t="s">
        <v>7</v>
      </c>
      <c r="P906" s="29" t="s">
        <v>8</v>
      </c>
      <c r="Q906" s="20" t="s">
        <v>41</v>
      </c>
      <c r="R906" s="22"/>
      <c r="S906" s="27" t="s">
        <v>25</v>
      </c>
      <c r="T906" s="15"/>
      <c r="U906" s="24"/>
      <c r="V906" s="25"/>
      <c r="W906" s="1"/>
      <c r="X906" s="14" t="s">
        <v>3</v>
      </c>
      <c r="Y906" s="16"/>
      <c r="Z906" s="1"/>
    </row>
    <row r="907" spans="1:26" ht="23.25">
      <c r="A907" s="1"/>
      <c r="B907" s="14" t="s">
        <v>14</v>
      </c>
      <c r="C907" s="14" t="s">
        <v>15</v>
      </c>
      <c r="D907" s="14" t="s">
        <v>16</v>
      </c>
      <c r="E907" s="14" t="s">
        <v>17</v>
      </c>
      <c r="F907" s="28" t="s">
        <v>18</v>
      </c>
      <c r="G907" s="2" t="s">
        <v>5</v>
      </c>
      <c r="H907" s="14" t="s">
        <v>19</v>
      </c>
      <c r="I907" s="24"/>
      <c r="J907" s="1"/>
      <c r="K907" s="18"/>
      <c r="L907" s="26" t="s">
        <v>26</v>
      </c>
      <c r="M907" s="29" t="s">
        <v>32</v>
      </c>
      <c r="N907" s="29"/>
      <c r="O907" s="29"/>
      <c r="P907" s="29"/>
      <c r="Q907" s="26" t="s">
        <v>34</v>
      </c>
      <c r="R907" s="30" t="s">
        <v>34</v>
      </c>
      <c r="S907" s="112" t="s">
        <v>37</v>
      </c>
      <c r="T907" s="114" t="s">
        <v>38</v>
      </c>
      <c r="U907" s="31" t="s">
        <v>6</v>
      </c>
      <c r="V907" s="29" t="s">
        <v>9</v>
      </c>
      <c r="W907" s="26" t="s">
        <v>10</v>
      </c>
      <c r="X907" s="14" t="s">
        <v>11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35</v>
      </c>
      <c r="R908" s="38" t="s">
        <v>36</v>
      </c>
      <c r="S908" s="113"/>
      <c r="T908" s="115"/>
      <c r="U908" s="32"/>
      <c r="V908" s="33"/>
      <c r="W908" s="34"/>
      <c r="X908" s="39" t="s">
        <v>39</v>
      </c>
      <c r="Y908" s="40" t="s">
        <v>40</v>
      </c>
      <c r="Z908" s="1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4" t="s">
        <v>43</v>
      </c>
      <c r="C910" s="44"/>
      <c r="D910" s="41" t="s">
        <v>43</v>
      </c>
      <c r="E910" s="41"/>
      <c r="F910" s="51" t="s">
        <v>301</v>
      </c>
      <c r="G910" s="102"/>
      <c r="H910" s="41" t="s">
        <v>311</v>
      </c>
      <c r="I910" s="45"/>
      <c r="J910" s="49" t="s">
        <v>312</v>
      </c>
      <c r="K910" s="50"/>
      <c r="L910" s="43"/>
      <c r="M910" s="71"/>
      <c r="N910" s="72"/>
      <c r="O910" s="73"/>
      <c r="P910" s="71"/>
      <c r="Q910" s="79"/>
      <c r="R910" s="80"/>
      <c r="S910" s="79"/>
      <c r="T910" s="81"/>
      <c r="U910" s="82">
        <f>U911+U912</f>
        <v>6698.9</v>
      </c>
      <c r="V910" s="83">
        <f>V911+V912</f>
        <v>6938.23</v>
      </c>
      <c r="W910" s="84">
        <f>W911+W912</f>
        <v>6734.3</v>
      </c>
      <c r="X910" s="82">
        <f>IF(U910=0,,W910/U910)*100</f>
        <v>100.52844496857693</v>
      </c>
      <c r="Y910" s="83">
        <f>IF(V910=0,,W910/V910)*100</f>
        <v>97.06077774879185</v>
      </c>
      <c r="Z910" s="1"/>
    </row>
    <row r="911" spans="1:26" ht="23.25">
      <c r="A911" s="1"/>
      <c r="B911" s="41"/>
      <c r="C911" s="41"/>
      <c r="D911" s="41"/>
      <c r="E911" s="41"/>
      <c r="F911" s="51"/>
      <c r="G911" s="102"/>
      <c r="H911" s="41"/>
      <c r="I911" s="45"/>
      <c r="J911" s="49" t="s">
        <v>44</v>
      </c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>
        <v>6698.9</v>
      </c>
      <c r="V911" s="83">
        <v>6938.23</v>
      </c>
      <c r="W911" s="84">
        <v>6734.3</v>
      </c>
      <c r="X911" s="82">
        <f>IF(U911=0,,W911/U911)*100</f>
        <v>100.52844496857693</v>
      </c>
      <c r="Y911" s="83">
        <f>IF(V911=0,,W911/V911)*100</f>
        <v>97.06077774879185</v>
      </c>
      <c r="Z911" s="1"/>
    </row>
    <row r="912" spans="1:26" ht="23.25">
      <c r="A912" s="1"/>
      <c r="B912" s="44"/>
      <c r="C912" s="44"/>
      <c r="D912" s="41"/>
      <c r="E912" s="41"/>
      <c r="F912" s="51"/>
      <c r="G912" s="102"/>
      <c r="H912" s="41"/>
      <c r="I912" s="45"/>
      <c r="J912" s="49" t="s">
        <v>45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/>
      <c r="V912" s="83"/>
      <c r="W912" s="84"/>
      <c r="X912" s="82">
        <f>IF(U912=0,,W912/U912)*100</f>
        <v>0</v>
      </c>
      <c r="Y912" s="83">
        <f>IF(V912=0,,W912/V912)*100</f>
        <v>0</v>
      </c>
      <c r="Z912" s="1"/>
    </row>
    <row r="913" spans="1:26" ht="23.25">
      <c r="A913" s="1"/>
      <c r="B913" s="44"/>
      <c r="C913" s="44"/>
      <c r="D913" s="41"/>
      <c r="E913" s="41"/>
      <c r="F913" s="51"/>
      <c r="G913" s="102"/>
      <c r="H913" s="41"/>
      <c r="I913" s="45"/>
      <c r="J913" s="49"/>
      <c r="K913" s="50"/>
      <c r="L913" s="43"/>
      <c r="M913" s="71"/>
      <c r="N913" s="72"/>
      <c r="O913" s="73"/>
      <c r="P913" s="71"/>
      <c r="Q913" s="79"/>
      <c r="R913" s="80"/>
      <c r="S913" s="79"/>
      <c r="T913" s="81"/>
      <c r="U913" s="82"/>
      <c r="V913" s="83"/>
      <c r="W913" s="84"/>
      <c r="X913" s="82"/>
      <c r="Y913" s="83"/>
      <c r="Z913" s="1"/>
    </row>
    <row r="914" spans="1:26" ht="23.25">
      <c r="A914" s="1"/>
      <c r="B914" s="44"/>
      <c r="C914" s="44"/>
      <c r="D914" s="41"/>
      <c r="E914" s="41"/>
      <c r="F914" s="51"/>
      <c r="G914" s="102"/>
      <c r="H914" s="41" t="s">
        <v>313</v>
      </c>
      <c r="I914" s="45"/>
      <c r="J914" s="49" t="s">
        <v>314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>
        <f>U915+U916</f>
        <v>7977</v>
      </c>
      <c r="V914" s="83">
        <f>V915+V916</f>
        <v>7231.37</v>
      </c>
      <c r="W914" s="84">
        <f>W915+W916</f>
        <v>6972.5</v>
      </c>
      <c r="X914" s="82">
        <f>IF(U914=0,,W914/U914)*100</f>
        <v>87.40754669675317</v>
      </c>
      <c r="Y914" s="83">
        <f>IF(V914=0,,W914/V914)*100</f>
        <v>96.420180408415</v>
      </c>
      <c r="Z914" s="1"/>
    </row>
    <row r="915" spans="1:26" ht="23.25">
      <c r="A915" s="1"/>
      <c r="B915" s="44"/>
      <c r="C915" s="44"/>
      <c r="D915" s="41"/>
      <c r="E915" s="41"/>
      <c r="F915" s="51"/>
      <c r="G915" s="102"/>
      <c r="H915" s="41"/>
      <c r="I915" s="45"/>
      <c r="J915" s="49" t="s">
        <v>44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>
        <v>7977</v>
      </c>
      <c r="V915" s="83">
        <f>7231.4-0.03</f>
        <v>7231.37</v>
      </c>
      <c r="W915" s="84">
        <v>6972.5</v>
      </c>
      <c r="X915" s="82">
        <f>IF(U915=0,,W915/U915)*100</f>
        <v>87.40754669675317</v>
      </c>
      <c r="Y915" s="83">
        <f>IF(V915=0,,W915/V915)*100</f>
        <v>96.420180408415</v>
      </c>
      <c r="Z915" s="1"/>
    </row>
    <row r="916" spans="1:26" ht="23.25">
      <c r="A916" s="1"/>
      <c r="B916" s="44"/>
      <c r="C916" s="44"/>
      <c r="D916" s="41"/>
      <c r="E916" s="41"/>
      <c r="F916" s="51"/>
      <c r="G916" s="102"/>
      <c r="H916" s="41"/>
      <c r="I916" s="45"/>
      <c r="J916" s="49" t="s">
        <v>45</v>
      </c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/>
      <c r="V916" s="83"/>
      <c r="W916" s="84"/>
      <c r="X916" s="82">
        <f>IF(U916=0,,W916/U916)*100</f>
        <v>0</v>
      </c>
      <c r="Y916" s="83">
        <f>IF(V916=0,,W916/V916)*100</f>
        <v>0</v>
      </c>
      <c r="Z916" s="1"/>
    </row>
    <row r="917" spans="1:26" ht="23.25">
      <c r="A917" s="1"/>
      <c r="B917" s="44"/>
      <c r="C917" s="44"/>
      <c r="D917" s="41"/>
      <c r="E917" s="41"/>
      <c r="F917" s="51"/>
      <c r="G917" s="102"/>
      <c r="H917" s="41"/>
      <c r="I917" s="45"/>
      <c r="J917" s="49"/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/>
      <c r="V917" s="83"/>
      <c r="W917" s="84"/>
      <c r="X917" s="82"/>
      <c r="Y917" s="83"/>
      <c r="Z917" s="1"/>
    </row>
    <row r="918" spans="1:26" ht="23.25">
      <c r="A918" s="1"/>
      <c r="B918" s="44"/>
      <c r="C918" s="44"/>
      <c r="D918" s="41"/>
      <c r="E918" s="41"/>
      <c r="F918" s="51"/>
      <c r="G918" s="102"/>
      <c r="H918" s="41" t="s">
        <v>315</v>
      </c>
      <c r="I918" s="45"/>
      <c r="J918" s="49" t="s">
        <v>316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>
        <f>U919+U920</f>
        <v>73829.3</v>
      </c>
      <c r="V918" s="83">
        <f>V919+V920</f>
        <v>65867.01</v>
      </c>
      <c r="W918" s="84">
        <f>W919+W920</f>
        <v>59065.8</v>
      </c>
      <c r="X918" s="82">
        <f>IF(U918=0,,W918/U918)*100</f>
        <v>80.00319656288222</v>
      </c>
      <c r="Y918" s="83">
        <f>IF(V918=0,,W918/V918)*100</f>
        <v>89.67433013886618</v>
      </c>
      <c r="Z918" s="1"/>
    </row>
    <row r="919" spans="1:26" ht="23.25">
      <c r="A919" s="1"/>
      <c r="B919" s="44"/>
      <c r="C919" s="44"/>
      <c r="D919" s="41"/>
      <c r="E919" s="41"/>
      <c r="F919" s="51"/>
      <c r="G919" s="102"/>
      <c r="H919" s="41"/>
      <c r="I919" s="45"/>
      <c r="J919" s="49" t="s">
        <v>44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>
        <v>69829.3</v>
      </c>
      <c r="V919" s="83">
        <v>62927.03</v>
      </c>
      <c r="W919" s="84">
        <v>56125.8</v>
      </c>
      <c r="X919" s="82">
        <f>IF(U919=0,,W919/U919)*100</f>
        <v>80.37571621081695</v>
      </c>
      <c r="Y919" s="83">
        <f>IF(V919=0,,W919/V919)*100</f>
        <v>89.19187827552008</v>
      </c>
      <c r="Z919" s="1"/>
    </row>
    <row r="920" spans="1:26" ht="23.25">
      <c r="A920" s="1"/>
      <c r="B920" s="44"/>
      <c r="C920" s="44"/>
      <c r="D920" s="41"/>
      <c r="E920" s="41"/>
      <c r="F920" s="51"/>
      <c r="G920" s="102"/>
      <c r="H920" s="41"/>
      <c r="I920" s="45"/>
      <c r="J920" s="49" t="s">
        <v>45</v>
      </c>
      <c r="K920" s="50"/>
      <c r="L920" s="43"/>
      <c r="M920" s="71"/>
      <c r="N920" s="72"/>
      <c r="O920" s="73"/>
      <c r="P920" s="71"/>
      <c r="Q920" s="79"/>
      <c r="R920" s="80"/>
      <c r="S920" s="79"/>
      <c r="T920" s="81"/>
      <c r="U920" s="82">
        <v>4000</v>
      </c>
      <c r="V920" s="83">
        <f>2940-0.02</f>
        <v>2939.98</v>
      </c>
      <c r="W920" s="84">
        <v>2940</v>
      </c>
      <c r="X920" s="82">
        <f>IF(U920=0,,W920/U920)*100</f>
        <v>73.5</v>
      </c>
      <c r="Y920" s="83">
        <f>IF(V920=0,,W920/V920)*100</f>
        <v>100.00068027673659</v>
      </c>
      <c r="Z920" s="1"/>
    </row>
    <row r="921" spans="1:26" ht="23.25">
      <c r="A921" s="1"/>
      <c r="B921" s="44"/>
      <c r="C921" s="44"/>
      <c r="D921" s="41"/>
      <c r="E921" s="41"/>
      <c r="F921" s="51"/>
      <c r="G921" s="102"/>
      <c r="H921" s="41"/>
      <c r="I921" s="45"/>
      <c r="J921" s="49"/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/>
      <c r="V921" s="83"/>
      <c r="W921" s="84"/>
      <c r="X921" s="82"/>
      <c r="Y921" s="83"/>
      <c r="Z921" s="1"/>
    </row>
    <row r="922" spans="1:26" ht="23.25">
      <c r="A922" s="1"/>
      <c r="B922" s="44"/>
      <c r="C922" s="44"/>
      <c r="D922" s="41"/>
      <c r="E922" s="41"/>
      <c r="F922" s="51"/>
      <c r="G922" s="102"/>
      <c r="H922" s="41" t="s">
        <v>317</v>
      </c>
      <c r="I922" s="45"/>
      <c r="J922" s="49" t="s">
        <v>318</v>
      </c>
      <c r="K922" s="50"/>
      <c r="L922" s="43"/>
      <c r="M922" s="71"/>
      <c r="N922" s="72"/>
      <c r="O922" s="73"/>
      <c r="P922" s="71"/>
      <c r="Q922" s="79"/>
      <c r="R922" s="80"/>
      <c r="S922" s="79"/>
      <c r="T922" s="81"/>
      <c r="U922" s="82"/>
      <c r="V922" s="83"/>
      <c r="W922" s="84"/>
      <c r="X922" s="82"/>
      <c r="Y922" s="83"/>
      <c r="Z922" s="1"/>
    </row>
    <row r="923" spans="1:26" ht="23.25">
      <c r="A923" s="1"/>
      <c r="B923" s="44"/>
      <c r="C923" s="44"/>
      <c r="D923" s="41"/>
      <c r="E923" s="41"/>
      <c r="F923" s="51"/>
      <c r="G923" s="102"/>
      <c r="H923" s="41"/>
      <c r="I923" s="45"/>
      <c r="J923" s="49" t="s">
        <v>319</v>
      </c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>
        <f>U924+U925</f>
        <v>40972.5</v>
      </c>
      <c r="V923" s="83">
        <f>V924+V925</f>
        <v>26987.1</v>
      </c>
      <c r="W923" s="84">
        <f>W924+W925</f>
        <v>25678.2</v>
      </c>
      <c r="X923" s="82">
        <f>IF(U923=0,,W923/U923)*100</f>
        <v>62.67179205564708</v>
      </c>
      <c r="Y923" s="83">
        <f>IF(V923=0,,W923/V923)*100</f>
        <v>95.14990495458943</v>
      </c>
      <c r="Z923" s="1"/>
    </row>
    <row r="924" spans="1:26" ht="23.25">
      <c r="A924" s="1"/>
      <c r="B924" s="44"/>
      <c r="C924" s="44"/>
      <c r="D924" s="41"/>
      <c r="E924" s="41"/>
      <c r="F924" s="51"/>
      <c r="G924" s="102"/>
      <c r="H924" s="41"/>
      <c r="I924" s="45"/>
      <c r="J924" s="49" t="s">
        <v>44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>
        <v>40972.5</v>
      </c>
      <c r="V924" s="83">
        <v>26987.1</v>
      </c>
      <c r="W924" s="84">
        <v>25678.2</v>
      </c>
      <c r="X924" s="82">
        <f>IF(U924=0,,W924/U924)*100</f>
        <v>62.67179205564708</v>
      </c>
      <c r="Y924" s="83">
        <f>IF(V924=0,,W924/V924)*100</f>
        <v>95.14990495458943</v>
      </c>
      <c r="Z924" s="1"/>
    </row>
    <row r="925" spans="1:26" ht="23.25">
      <c r="A925" s="1"/>
      <c r="B925" s="44"/>
      <c r="C925" s="44"/>
      <c r="D925" s="41"/>
      <c r="E925" s="41"/>
      <c r="F925" s="51"/>
      <c r="G925" s="102"/>
      <c r="H925" s="41"/>
      <c r="I925" s="45"/>
      <c r="J925" s="49" t="s">
        <v>45</v>
      </c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/>
      <c r="V925" s="83"/>
      <c r="W925" s="84"/>
      <c r="X925" s="82">
        <f>IF(U925=0,,W925/U925)*100</f>
        <v>0</v>
      </c>
      <c r="Y925" s="83">
        <f>IF(V925=0,,W925/V925)*100</f>
        <v>0</v>
      </c>
      <c r="Z925" s="1"/>
    </row>
    <row r="926" spans="1:26" ht="23.25">
      <c r="A926" s="1"/>
      <c r="B926" s="44"/>
      <c r="C926" s="44"/>
      <c r="D926" s="41"/>
      <c r="E926" s="41"/>
      <c r="F926" s="51"/>
      <c r="G926" s="102"/>
      <c r="H926" s="41"/>
      <c r="I926" s="45"/>
      <c r="J926" s="49"/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/>
      <c r="V926" s="83"/>
      <c r="W926" s="84"/>
      <c r="X926" s="82"/>
      <c r="Y926" s="83"/>
      <c r="Z926" s="1"/>
    </row>
    <row r="927" spans="1:26" ht="23.25">
      <c r="A927" s="1"/>
      <c r="B927" s="44"/>
      <c r="C927" s="44"/>
      <c r="D927" s="41"/>
      <c r="E927" s="41"/>
      <c r="F927" s="51"/>
      <c r="G927" s="102"/>
      <c r="H927" s="41" t="s">
        <v>320</v>
      </c>
      <c r="I927" s="45"/>
      <c r="J927" s="49" t="s">
        <v>321</v>
      </c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>
        <f>U928+U929</f>
        <v>286315</v>
      </c>
      <c r="V927" s="83">
        <f>V928+V929</f>
        <v>717989.2</v>
      </c>
      <c r="W927" s="84">
        <f>W928+W929</f>
        <v>712498.8999999999</v>
      </c>
      <c r="X927" s="82">
        <f>IF(U927=0,,W927/U927)*100</f>
        <v>248.85140492115326</v>
      </c>
      <c r="Y927" s="83">
        <f>IF(V927=0,,W927/V927)*100</f>
        <v>99.23532275972953</v>
      </c>
      <c r="Z927" s="1"/>
    </row>
    <row r="928" spans="1:26" ht="23.25">
      <c r="A928" s="1"/>
      <c r="B928" s="44"/>
      <c r="C928" s="44"/>
      <c r="D928" s="41"/>
      <c r="E928" s="41"/>
      <c r="F928" s="51"/>
      <c r="G928" s="102"/>
      <c r="H928" s="41"/>
      <c r="I928" s="45"/>
      <c r="J928" s="49" t="s">
        <v>44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>
        <v>286015</v>
      </c>
      <c r="V928" s="83">
        <v>717689.2</v>
      </c>
      <c r="W928" s="84">
        <v>712378.2</v>
      </c>
      <c r="X928" s="82">
        <f>IF(U928=0,,W928/U928)*100</f>
        <v>249.07022358967183</v>
      </c>
      <c r="Y928" s="83">
        <f>IF(V928=0,,W928/V928)*100</f>
        <v>99.25998607753885</v>
      </c>
      <c r="Z928" s="1"/>
    </row>
    <row r="929" spans="1:26" ht="23.25">
      <c r="A929" s="1"/>
      <c r="B929" s="44"/>
      <c r="C929" s="44"/>
      <c r="D929" s="41"/>
      <c r="E929" s="41"/>
      <c r="F929" s="51"/>
      <c r="G929" s="102"/>
      <c r="H929" s="41"/>
      <c r="I929" s="45"/>
      <c r="J929" s="49" t="s">
        <v>45</v>
      </c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>
        <v>300</v>
      </c>
      <c r="V929" s="83">
        <v>300</v>
      </c>
      <c r="W929" s="84">
        <v>120.7</v>
      </c>
      <c r="X929" s="82">
        <f>IF(U929=0,,W929/U929)*100</f>
        <v>40.233333333333334</v>
      </c>
      <c r="Y929" s="83">
        <f>IF(V929=0,,W929/V929)*100</f>
        <v>40.233333333333334</v>
      </c>
      <c r="Z929" s="1"/>
    </row>
    <row r="930" spans="1:26" ht="23.25">
      <c r="A930" s="1"/>
      <c r="B930" s="44"/>
      <c r="C930" s="44"/>
      <c r="D930" s="41"/>
      <c r="E930" s="41"/>
      <c r="F930" s="51"/>
      <c r="G930" s="102"/>
      <c r="H930" s="41"/>
      <c r="I930" s="45"/>
      <c r="J930" s="49"/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/>
      <c r="V930" s="83"/>
      <c r="W930" s="84"/>
      <c r="X930" s="82"/>
      <c r="Y930" s="83"/>
      <c r="Z930" s="1"/>
    </row>
    <row r="931" spans="1:26" ht="23.25">
      <c r="A931" s="1"/>
      <c r="B931" s="44"/>
      <c r="C931" s="44"/>
      <c r="D931" s="41"/>
      <c r="E931" s="41"/>
      <c r="F931" s="51"/>
      <c r="G931" s="102"/>
      <c r="H931" s="41" t="s">
        <v>241</v>
      </c>
      <c r="I931" s="45"/>
      <c r="J931" s="49" t="s">
        <v>322</v>
      </c>
      <c r="K931" s="50"/>
      <c r="L931" s="43"/>
      <c r="M931" s="71"/>
      <c r="N931" s="72"/>
      <c r="O931" s="73"/>
      <c r="P931" s="71"/>
      <c r="Q931" s="79"/>
      <c r="R931" s="80"/>
      <c r="S931" s="79"/>
      <c r="T931" s="81"/>
      <c r="U931" s="82"/>
      <c r="V931" s="83"/>
      <c r="W931" s="84"/>
      <c r="X931" s="82"/>
      <c r="Y931" s="83"/>
      <c r="Z931" s="1"/>
    </row>
    <row r="932" spans="1:26" ht="23.25">
      <c r="A932" s="1"/>
      <c r="B932" s="44"/>
      <c r="C932" s="44"/>
      <c r="D932" s="41"/>
      <c r="E932" s="41"/>
      <c r="F932" s="51"/>
      <c r="G932" s="102"/>
      <c r="H932" s="41"/>
      <c r="I932" s="45"/>
      <c r="J932" s="49" t="s">
        <v>323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>
        <f>U933+U934</f>
        <v>97910.2</v>
      </c>
      <c r="V932" s="83">
        <f>V933+V934</f>
        <v>138175.1</v>
      </c>
      <c r="W932" s="84">
        <f>W933+W934</f>
        <v>114694.7</v>
      </c>
      <c r="X932" s="82">
        <f>IF(U932=0,,W932/U932)*100</f>
        <v>117.14274917220064</v>
      </c>
      <c r="Y932" s="83">
        <f>IF(V932=0,,W932/V932)*100</f>
        <v>83.00677907958814</v>
      </c>
      <c r="Z932" s="1"/>
    </row>
    <row r="933" spans="1:26" ht="23.25">
      <c r="A933" s="1"/>
      <c r="B933" s="44"/>
      <c r="C933" s="44"/>
      <c r="D933" s="41"/>
      <c r="E933" s="41"/>
      <c r="F933" s="51"/>
      <c r="G933" s="102"/>
      <c r="H933" s="41"/>
      <c r="I933" s="45"/>
      <c r="J933" s="49" t="s">
        <v>44</v>
      </c>
      <c r="K933" s="50"/>
      <c r="L933" s="43"/>
      <c r="M933" s="71"/>
      <c r="N933" s="72"/>
      <c r="O933" s="73"/>
      <c r="P933" s="71"/>
      <c r="Q933" s="79"/>
      <c r="R933" s="80"/>
      <c r="S933" s="79"/>
      <c r="T933" s="81"/>
      <c r="U933" s="82">
        <v>97910.2</v>
      </c>
      <c r="V933" s="83">
        <v>138175.1</v>
      </c>
      <c r="W933" s="84">
        <v>114694.7</v>
      </c>
      <c r="X933" s="82">
        <f>IF(U933=0,,W933/U933)*100</f>
        <v>117.14274917220064</v>
      </c>
      <c r="Y933" s="83">
        <f>IF(V933=0,,W933/V933)*100</f>
        <v>83.00677907958814</v>
      </c>
      <c r="Z933" s="1"/>
    </row>
    <row r="934" spans="1:26" ht="23.25">
      <c r="A934" s="1"/>
      <c r="B934" s="44"/>
      <c r="C934" s="44"/>
      <c r="D934" s="41"/>
      <c r="E934" s="41"/>
      <c r="F934" s="51"/>
      <c r="G934" s="102"/>
      <c r="H934" s="41"/>
      <c r="I934" s="45"/>
      <c r="J934" s="49" t="s">
        <v>45</v>
      </c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/>
      <c r="V934" s="83"/>
      <c r="W934" s="84"/>
      <c r="X934" s="82">
        <f>IF(U934=0,,W934/U934)*100</f>
        <v>0</v>
      </c>
      <c r="Y934" s="83">
        <f>IF(V934=0,,W934/V934)*100</f>
        <v>0</v>
      </c>
      <c r="Z934" s="1"/>
    </row>
    <row r="935" spans="1:26" ht="23.25">
      <c r="A935" s="1"/>
      <c r="B935" s="44"/>
      <c r="C935" s="44"/>
      <c r="D935" s="41"/>
      <c r="E935" s="41"/>
      <c r="F935" s="51"/>
      <c r="G935" s="102"/>
      <c r="H935" s="41"/>
      <c r="I935" s="45"/>
      <c r="J935" s="49"/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/>
      <c r="V935" s="83"/>
      <c r="W935" s="84"/>
      <c r="X935" s="82"/>
      <c r="Y935" s="83"/>
      <c r="Z935" s="1"/>
    </row>
    <row r="936" spans="1:26" ht="23.25">
      <c r="A936" s="1"/>
      <c r="B936" s="44"/>
      <c r="C936" s="44"/>
      <c r="D936" s="41"/>
      <c r="E936" s="41"/>
      <c r="F936" s="51" t="s">
        <v>324</v>
      </c>
      <c r="G936" s="102"/>
      <c r="H936" s="41"/>
      <c r="I936" s="45"/>
      <c r="J936" s="49" t="s">
        <v>325</v>
      </c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>
        <f>U937+U938</f>
        <v>19126.2</v>
      </c>
      <c r="V936" s="83">
        <f>V937+V938</f>
        <v>17711.530000000002</v>
      </c>
      <c r="W936" s="84">
        <f>W937+W938</f>
        <v>17136.9</v>
      </c>
      <c r="X936" s="82">
        <f>IF(U936=0,,W936/U936)*100</f>
        <v>89.59908397904445</v>
      </c>
      <c r="Y936" s="83">
        <f>IF(V936=0,,W936/V936)*100</f>
        <v>96.75561625675478</v>
      </c>
      <c r="Z936" s="1"/>
    </row>
    <row r="937" spans="1:26" ht="23.25">
      <c r="A937" s="1"/>
      <c r="B937" s="44"/>
      <c r="C937" s="44"/>
      <c r="D937" s="41"/>
      <c r="E937" s="41"/>
      <c r="F937" s="51"/>
      <c r="G937" s="102"/>
      <c r="H937" s="41"/>
      <c r="I937" s="45"/>
      <c r="J937" s="49" t="s">
        <v>44</v>
      </c>
      <c r="K937" s="50"/>
      <c r="L937" s="43"/>
      <c r="M937" s="71"/>
      <c r="N937" s="72"/>
      <c r="O937" s="73"/>
      <c r="P937" s="71"/>
      <c r="Q937" s="79"/>
      <c r="R937" s="80"/>
      <c r="S937" s="79"/>
      <c r="T937" s="81"/>
      <c r="U937" s="82">
        <f>U957+U962</f>
        <v>19126.2</v>
      </c>
      <c r="V937" s="83">
        <f>V957+V962</f>
        <v>17711.530000000002</v>
      </c>
      <c r="W937" s="84">
        <v>17136.9</v>
      </c>
      <c r="X937" s="82">
        <f>IF(U937=0,,W937/U937)*100</f>
        <v>89.59908397904445</v>
      </c>
      <c r="Y937" s="83">
        <f>IF(V937=0,,W937/V937)*100</f>
        <v>96.75561625675478</v>
      </c>
      <c r="Z937" s="1"/>
    </row>
    <row r="938" spans="1:26" ht="23.25">
      <c r="A938" s="1"/>
      <c r="B938" s="44"/>
      <c r="C938" s="44"/>
      <c r="D938" s="41"/>
      <c r="E938" s="41"/>
      <c r="F938" s="51"/>
      <c r="G938" s="102"/>
      <c r="H938" s="41"/>
      <c r="I938" s="45"/>
      <c r="J938" s="49" t="s">
        <v>45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>
        <f>U958+U963</f>
        <v>0</v>
      </c>
      <c r="V938" s="83">
        <f>V958+V963</f>
        <v>0</v>
      </c>
      <c r="W938" s="84">
        <f>W958+W963</f>
        <v>0</v>
      </c>
      <c r="X938" s="82">
        <f>IF(U938=0,,W938/U938)*100</f>
        <v>0</v>
      </c>
      <c r="Y938" s="83">
        <f>IF(V938=0,,W938/V938)*100</f>
        <v>0</v>
      </c>
      <c r="Z938" s="1"/>
    </row>
    <row r="939" spans="1:26" ht="23.25">
      <c r="A939" s="1"/>
      <c r="B939" s="44"/>
      <c r="C939" s="44"/>
      <c r="D939" s="41"/>
      <c r="E939" s="41"/>
      <c r="F939" s="51"/>
      <c r="G939" s="102"/>
      <c r="H939" s="41"/>
      <c r="I939" s="45"/>
      <c r="J939" s="49"/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/>
      <c r="V939" s="83"/>
      <c r="W939" s="84"/>
      <c r="X939" s="82"/>
      <c r="Y939" s="83"/>
      <c r="Z939" s="1"/>
    </row>
    <row r="940" spans="1:26" ht="23.25">
      <c r="A940" s="1"/>
      <c r="B940" s="44"/>
      <c r="C940" s="44"/>
      <c r="D940" s="41"/>
      <c r="E940" s="41"/>
      <c r="F940" s="51"/>
      <c r="G940" s="102"/>
      <c r="H940" s="41"/>
      <c r="I940" s="45"/>
      <c r="J940" s="49" t="s">
        <v>100</v>
      </c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/>
      <c r="V940" s="83"/>
      <c r="W940" s="84"/>
      <c r="X940" s="82"/>
      <c r="Y940" s="83"/>
      <c r="Z940" s="1"/>
    </row>
    <row r="941" spans="1:26" ht="23.25">
      <c r="A941" s="1"/>
      <c r="B941" s="44"/>
      <c r="C941" s="44"/>
      <c r="D941" s="44"/>
      <c r="E941" s="44"/>
      <c r="F941" s="51"/>
      <c r="G941" s="43"/>
      <c r="H941" s="44"/>
      <c r="I941" s="45"/>
      <c r="J941" s="49" t="s">
        <v>226</v>
      </c>
      <c r="K941" s="50"/>
      <c r="L941" s="43" t="s">
        <v>227</v>
      </c>
      <c r="M941" s="71">
        <f>M959+M964</f>
        <v>366</v>
      </c>
      <c r="N941" s="72">
        <f>N959+N964</f>
        <v>366</v>
      </c>
      <c r="O941" s="73">
        <f>O959+O964</f>
        <v>218</v>
      </c>
      <c r="P941" s="71">
        <f>P959+P964</f>
        <v>344</v>
      </c>
      <c r="Q941" s="79">
        <f>IF(N941=0,,(P941/N941)*100)</f>
        <v>93.98907103825137</v>
      </c>
      <c r="R941" s="80">
        <f>IF(O941=0,,(P941/O941)*100)</f>
        <v>157.7981651376147</v>
      </c>
      <c r="S941" s="79">
        <f>IF(M941=0,,(N941/M941)*100)</f>
        <v>100</v>
      </c>
      <c r="T941" s="81">
        <f>IF(M941=0,,(P941/M941)*100)</f>
        <v>93.98907103825137</v>
      </c>
      <c r="U941" s="82"/>
      <c r="V941" s="83"/>
      <c r="W941" s="84"/>
      <c r="X941" s="82"/>
      <c r="Y941" s="83"/>
      <c r="Z941" s="1"/>
    </row>
    <row r="942" spans="1:26" ht="23.25">
      <c r="A942" s="1"/>
      <c r="B942" s="44"/>
      <c r="C942" s="44"/>
      <c r="D942" s="44"/>
      <c r="E942" s="44"/>
      <c r="F942" s="42"/>
      <c r="G942" s="43"/>
      <c r="H942" s="44"/>
      <c r="I942" s="45"/>
      <c r="J942" s="49"/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/>
      <c r="V942" s="83"/>
      <c r="W942" s="84"/>
      <c r="X942" s="82"/>
      <c r="Y942" s="83"/>
      <c r="Z942" s="1"/>
    </row>
    <row r="943" spans="1:26" ht="23.25">
      <c r="A943" s="1"/>
      <c r="B943" s="44"/>
      <c r="C943" s="44"/>
      <c r="D943" s="44"/>
      <c r="E943" s="44"/>
      <c r="F943" s="51"/>
      <c r="G943" s="43"/>
      <c r="H943" s="44"/>
      <c r="I943" s="45"/>
      <c r="J943" s="49"/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/>
      <c r="V943" s="83"/>
      <c r="W943" s="84"/>
      <c r="X943" s="82"/>
      <c r="Y943" s="83"/>
      <c r="Z943" s="1"/>
    </row>
    <row r="944" spans="1:26" ht="23.25">
      <c r="A944" s="1"/>
      <c r="B944" s="44"/>
      <c r="C944" s="44"/>
      <c r="D944" s="44"/>
      <c r="E944" s="44"/>
      <c r="F944" s="51"/>
      <c r="G944" s="43"/>
      <c r="H944" s="44"/>
      <c r="I944" s="45"/>
      <c r="J944" s="49"/>
      <c r="K944" s="50"/>
      <c r="L944" s="43"/>
      <c r="M944" s="71"/>
      <c r="N944" s="72"/>
      <c r="O944" s="73"/>
      <c r="P944" s="71"/>
      <c r="Q944" s="79"/>
      <c r="R944" s="80"/>
      <c r="S944" s="79"/>
      <c r="T944" s="81"/>
      <c r="U944" s="82"/>
      <c r="V944" s="83"/>
      <c r="W944" s="84"/>
      <c r="X944" s="82"/>
      <c r="Y944" s="83"/>
      <c r="Z944" s="1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386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30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28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33</v>
      </c>
      <c r="O949" s="63"/>
      <c r="P949" s="63"/>
      <c r="Q949" s="63"/>
      <c r="R949" s="64"/>
      <c r="S949" s="8" t="s">
        <v>21</v>
      </c>
      <c r="T949" s="8"/>
      <c r="U949" s="14" t="s">
        <v>2</v>
      </c>
      <c r="V949" s="15"/>
      <c r="W949" s="15"/>
      <c r="X949" s="15"/>
      <c r="Y949" s="16"/>
      <c r="Z949" s="1"/>
    </row>
    <row r="950" spans="1:26" ht="23.25">
      <c r="A950" s="1"/>
      <c r="B950" s="20" t="s">
        <v>29</v>
      </c>
      <c r="C950" s="21"/>
      <c r="D950" s="21"/>
      <c r="E950" s="21"/>
      <c r="F950" s="21"/>
      <c r="G950" s="21"/>
      <c r="H950" s="62"/>
      <c r="I950" s="1"/>
      <c r="J950" s="2" t="s">
        <v>4</v>
      </c>
      <c r="K950" s="18"/>
      <c r="L950" s="23" t="s">
        <v>22</v>
      </c>
      <c r="M950" s="23" t="s">
        <v>31</v>
      </c>
      <c r="N950" s="65"/>
      <c r="O950" s="17"/>
      <c r="P950" s="66"/>
      <c r="Q950" s="23" t="s">
        <v>3</v>
      </c>
      <c r="R950" s="16"/>
      <c r="S950" s="15" t="s">
        <v>23</v>
      </c>
      <c r="T950" s="15"/>
      <c r="U950" s="20" t="s">
        <v>20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24</v>
      </c>
      <c r="M951" s="31" t="s">
        <v>24</v>
      </c>
      <c r="N951" s="29" t="s">
        <v>6</v>
      </c>
      <c r="O951" s="68" t="s">
        <v>7</v>
      </c>
      <c r="P951" s="29" t="s">
        <v>8</v>
      </c>
      <c r="Q951" s="20" t="s">
        <v>41</v>
      </c>
      <c r="R951" s="22"/>
      <c r="S951" s="27" t="s">
        <v>25</v>
      </c>
      <c r="T951" s="15"/>
      <c r="U951" s="24"/>
      <c r="V951" s="25"/>
      <c r="W951" s="1"/>
      <c r="X951" s="14" t="s">
        <v>3</v>
      </c>
      <c r="Y951" s="16"/>
      <c r="Z951" s="1"/>
    </row>
    <row r="952" spans="1:26" ht="23.25">
      <c r="A952" s="1"/>
      <c r="B952" s="14" t="s">
        <v>14</v>
      </c>
      <c r="C952" s="14" t="s">
        <v>15</v>
      </c>
      <c r="D952" s="14" t="s">
        <v>16</v>
      </c>
      <c r="E952" s="14" t="s">
        <v>17</v>
      </c>
      <c r="F952" s="28" t="s">
        <v>18</v>
      </c>
      <c r="G952" s="2" t="s">
        <v>5</v>
      </c>
      <c r="H952" s="14" t="s">
        <v>19</v>
      </c>
      <c r="I952" s="24"/>
      <c r="J952" s="1"/>
      <c r="K952" s="18"/>
      <c r="L952" s="26" t="s">
        <v>26</v>
      </c>
      <c r="M952" s="29" t="s">
        <v>32</v>
      </c>
      <c r="N952" s="29"/>
      <c r="O952" s="29"/>
      <c r="P952" s="29"/>
      <c r="Q952" s="26" t="s">
        <v>34</v>
      </c>
      <c r="R952" s="30" t="s">
        <v>34</v>
      </c>
      <c r="S952" s="112" t="s">
        <v>37</v>
      </c>
      <c r="T952" s="114" t="s">
        <v>38</v>
      </c>
      <c r="U952" s="31" t="s">
        <v>6</v>
      </c>
      <c r="V952" s="29" t="s">
        <v>9</v>
      </c>
      <c r="W952" s="26" t="s">
        <v>10</v>
      </c>
      <c r="X952" s="14" t="s">
        <v>11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35</v>
      </c>
      <c r="R953" s="38" t="s">
        <v>36</v>
      </c>
      <c r="S953" s="113"/>
      <c r="T953" s="115"/>
      <c r="U953" s="32"/>
      <c r="V953" s="33"/>
      <c r="W953" s="34"/>
      <c r="X953" s="39" t="s">
        <v>39</v>
      </c>
      <c r="Y953" s="40" t="s">
        <v>40</v>
      </c>
      <c r="Z953" s="1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4" t="s">
        <v>43</v>
      </c>
      <c r="C955" s="44"/>
      <c r="D955" s="41" t="s">
        <v>43</v>
      </c>
      <c r="E955" s="41"/>
      <c r="F955" s="51" t="s">
        <v>324</v>
      </c>
      <c r="G955" s="102"/>
      <c r="H955" s="41" t="s">
        <v>304</v>
      </c>
      <c r="I955" s="45"/>
      <c r="J955" s="49" t="s">
        <v>326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/>
      <c r="V955" s="83"/>
      <c r="W955" s="84"/>
      <c r="X955" s="82"/>
      <c r="Y955" s="83"/>
      <c r="Z955" s="1"/>
    </row>
    <row r="956" spans="1:26" ht="23.25">
      <c r="A956" s="1"/>
      <c r="B956" s="41"/>
      <c r="C956" s="41"/>
      <c r="D956" s="41"/>
      <c r="E956" s="41"/>
      <c r="F956" s="51"/>
      <c r="G956" s="102"/>
      <c r="H956" s="41"/>
      <c r="I956" s="45"/>
      <c r="J956" s="49" t="s">
        <v>306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f>U957+U958</f>
        <v>961.3</v>
      </c>
      <c r="V956" s="83">
        <f>V957+V958</f>
        <v>850.63</v>
      </c>
      <c r="W956" s="84">
        <f>W957+W958</f>
        <v>815.7</v>
      </c>
      <c r="X956" s="82">
        <f>IF(U956=0,,W956/U956)*100</f>
        <v>84.85384375325081</v>
      </c>
      <c r="Y956" s="83">
        <f>IF(V956=0,,W956/V956)*100</f>
        <v>95.89363177879925</v>
      </c>
      <c r="Z956" s="1"/>
    </row>
    <row r="957" spans="1:26" ht="23.25">
      <c r="A957" s="1"/>
      <c r="B957" s="44"/>
      <c r="C957" s="44"/>
      <c r="D957" s="41"/>
      <c r="E957" s="41"/>
      <c r="F957" s="51"/>
      <c r="G957" s="102"/>
      <c r="H957" s="41"/>
      <c r="I957" s="45"/>
      <c r="J957" s="49" t="s">
        <v>44</v>
      </c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>
        <v>961.3</v>
      </c>
      <c r="V957" s="83">
        <v>850.63</v>
      </c>
      <c r="W957" s="84">
        <v>815.7</v>
      </c>
      <c r="X957" s="82">
        <f>IF(U957=0,,W957/U957)*100</f>
        <v>84.85384375325081</v>
      </c>
      <c r="Y957" s="83">
        <f>IF(V957=0,,W957/V957)*100</f>
        <v>95.89363177879925</v>
      </c>
      <c r="Z957" s="1"/>
    </row>
    <row r="958" spans="1:26" ht="23.25">
      <c r="A958" s="1"/>
      <c r="B958" s="44"/>
      <c r="C958" s="44"/>
      <c r="D958" s="41"/>
      <c r="E958" s="41"/>
      <c r="F958" s="51"/>
      <c r="G958" s="102"/>
      <c r="H958" s="41"/>
      <c r="I958" s="45"/>
      <c r="J958" s="49" t="s">
        <v>45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/>
      <c r="V958" s="83"/>
      <c r="W958" s="84"/>
      <c r="X958" s="82">
        <f>IF(U958=0,,W958/U958)*100</f>
        <v>0</v>
      </c>
      <c r="Y958" s="83">
        <f>IF(V958=0,,W958/V958)*100</f>
        <v>0</v>
      </c>
      <c r="Z958" s="1"/>
    </row>
    <row r="959" spans="1:26" ht="23.25">
      <c r="A959" s="1"/>
      <c r="B959" s="44"/>
      <c r="C959" s="44"/>
      <c r="D959" s="41"/>
      <c r="E959" s="41"/>
      <c r="F959" s="51"/>
      <c r="G959" s="102"/>
      <c r="H959" s="41"/>
      <c r="I959" s="45"/>
      <c r="J959" s="49" t="s">
        <v>230</v>
      </c>
      <c r="K959" s="50"/>
      <c r="L959" s="43" t="s">
        <v>227</v>
      </c>
      <c r="M959" s="71">
        <v>157</v>
      </c>
      <c r="N959" s="72">
        <v>157</v>
      </c>
      <c r="O959" s="73">
        <v>157</v>
      </c>
      <c r="P959" s="71">
        <v>213</v>
      </c>
      <c r="Q959" s="79">
        <f>IF(N959=0,,(P959/N959)*100)</f>
        <v>135.66878980891718</v>
      </c>
      <c r="R959" s="80">
        <f>IF(O959=0,,(P959/O959)*100)</f>
        <v>135.66878980891718</v>
      </c>
      <c r="S959" s="79">
        <f>IF(M959=0,,(N959/M959)*100)</f>
        <v>100</v>
      </c>
      <c r="T959" s="81">
        <f>IF(M959=0,,(P959/M959)*100)</f>
        <v>135.66878980891718</v>
      </c>
      <c r="U959" s="82"/>
      <c r="V959" s="83"/>
      <c r="W959" s="84"/>
      <c r="X959" s="82"/>
      <c r="Y959" s="83"/>
      <c r="Z959" s="1"/>
    </row>
    <row r="960" spans="1:26" ht="23.25">
      <c r="A960" s="1"/>
      <c r="B960" s="44"/>
      <c r="C960" s="44"/>
      <c r="D960" s="41"/>
      <c r="E960" s="41"/>
      <c r="F960" s="51"/>
      <c r="G960" s="102"/>
      <c r="H960" s="41"/>
      <c r="I960" s="45"/>
      <c r="J960" s="49"/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/>
      <c r="V960" s="83"/>
      <c r="W960" s="84"/>
      <c r="X960" s="82"/>
      <c r="Y960" s="83"/>
      <c r="Z960" s="1"/>
    </row>
    <row r="961" spans="1:26" ht="23.25">
      <c r="A961" s="1"/>
      <c r="B961" s="44"/>
      <c r="C961" s="44"/>
      <c r="D961" s="41"/>
      <c r="E961" s="41"/>
      <c r="F961" s="51"/>
      <c r="G961" s="102"/>
      <c r="H961" s="41" t="s">
        <v>320</v>
      </c>
      <c r="I961" s="45"/>
      <c r="J961" s="49" t="s">
        <v>321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>
        <f>U962+U963</f>
        <v>18164.9</v>
      </c>
      <c r="V961" s="83">
        <f>V962+V963</f>
        <v>16860.9</v>
      </c>
      <c r="W961" s="84">
        <f>W962+W963</f>
        <v>16321.2</v>
      </c>
      <c r="X961" s="82">
        <f>IF(U961=0,,W961/U961)*100</f>
        <v>89.85020561632598</v>
      </c>
      <c r="Y961" s="83">
        <f>IF(V961=0,,W961/V961)*100</f>
        <v>96.79910325071614</v>
      </c>
      <c r="Z961" s="1"/>
    </row>
    <row r="962" spans="1:26" ht="23.25">
      <c r="A962" s="1"/>
      <c r="B962" s="44"/>
      <c r="C962" s="44"/>
      <c r="D962" s="41"/>
      <c r="E962" s="41"/>
      <c r="F962" s="51"/>
      <c r="G962" s="102"/>
      <c r="H962" s="41"/>
      <c r="I962" s="45"/>
      <c r="J962" s="49" t="s">
        <v>44</v>
      </c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>
        <v>18164.9</v>
      </c>
      <c r="V962" s="83">
        <v>16860.9</v>
      </c>
      <c r="W962" s="84">
        <v>16321.2</v>
      </c>
      <c r="X962" s="82">
        <f>IF(U962=0,,W962/U962)*100</f>
        <v>89.85020561632598</v>
      </c>
      <c r="Y962" s="83">
        <f>IF(V962=0,,W962/V962)*100</f>
        <v>96.79910325071614</v>
      </c>
      <c r="Z962" s="1"/>
    </row>
    <row r="963" spans="1:26" ht="23.25">
      <c r="A963" s="1"/>
      <c r="B963" s="44"/>
      <c r="C963" s="44"/>
      <c r="D963" s="41"/>
      <c r="E963" s="41"/>
      <c r="F963" s="51"/>
      <c r="G963" s="102"/>
      <c r="H963" s="41"/>
      <c r="I963" s="45"/>
      <c r="J963" s="49" t="s">
        <v>45</v>
      </c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/>
      <c r="V963" s="83"/>
      <c r="W963" s="84"/>
      <c r="X963" s="82">
        <f>IF(U963=0,,W963/U963)*100</f>
        <v>0</v>
      </c>
      <c r="Y963" s="83">
        <f>IF(V963=0,,W963/V963)*100</f>
        <v>0</v>
      </c>
      <c r="Z963" s="1"/>
    </row>
    <row r="964" spans="1:26" ht="23.25">
      <c r="A964" s="1"/>
      <c r="B964" s="44"/>
      <c r="C964" s="44"/>
      <c r="D964" s="41"/>
      <c r="E964" s="41"/>
      <c r="F964" s="51"/>
      <c r="G964" s="102"/>
      <c r="H964" s="41"/>
      <c r="I964" s="45"/>
      <c r="J964" s="49" t="s">
        <v>230</v>
      </c>
      <c r="K964" s="50"/>
      <c r="L964" s="43" t="s">
        <v>227</v>
      </c>
      <c r="M964" s="71">
        <v>209</v>
      </c>
      <c r="N964" s="72">
        <v>209</v>
      </c>
      <c r="O964" s="73">
        <f>218-O959</f>
        <v>61</v>
      </c>
      <c r="P964" s="71">
        <v>131</v>
      </c>
      <c r="Q964" s="79">
        <f>IF(N964=0,,(P964/N964)*100)</f>
        <v>62.67942583732058</v>
      </c>
      <c r="R964" s="80">
        <f>IF(O964=0,,(P964/O964)*100)</f>
        <v>214.75409836065575</v>
      </c>
      <c r="S964" s="79">
        <f>IF(M964=0,,(N964/M964)*100)</f>
        <v>100</v>
      </c>
      <c r="T964" s="81">
        <f>IF(M964=0,,(P964/M964)*100)</f>
        <v>62.67942583732058</v>
      </c>
      <c r="U964" s="82"/>
      <c r="V964" s="83"/>
      <c r="W964" s="84"/>
      <c r="X964" s="82"/>
      <c r="Y964" s="83"/>
      <c r="Z964" s="1"/>
    </row>
    <row r="965" spans="1:26" ht="23.25">
      <c r="A965" s="1"/>
      <c r="B965" s="44"/>
      <c r="C965" s="44"/>
      <c r="D965" s="41"/>
      <c r="E965" s="41"/>
      <c r="F965" s="51"/>
      <c r="G965" s="102"/>
      <c r="H965" s="41"/>
      <c r="I965" s="45"/>
      <c r="J965" s="49"/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/>
      <c r="V965" s="83"/>
      <c r="W965" s="84"/>
      <c r="X965" s="82"/>
      <c r="Y965" s="83"/>
      <c r="Z965" s="1"/>
    </row>
    <row r="966" spans="1:26" ht="23.25">
      <c r="A966" s="1"/>
      <c r="B966" s="44"/>
      <c r="C966" s="44"/>
      <c r="D966" s="41"/>
      <c r="E966" s="41"/>
      <c r="F966" s="51" t="s">
        <v>327</v>
      </c>
      <c r="G966" s="102"/>
      <c r="H966" s="41"/>
      <c r="I966" s="45"/>
      <c r="J966" s="49" t="s">
        <v>328</v>
      </c>
      <c r="K966" s="50"/>
      <c r="L966" s="43"/>
      <c r="M966" s="71"/>
      <c r="N966" s="72"/>
      <c r="O966" s="73"/>
      <c r="P966" s="71"/>
      <c r="Q966" s="79"/>
      <c r="R966" s="80"/>
      <c r="S966" s="79"/>
      <c r="T966" s="81"/>
      <c r="U966" s="82"/>
      <c r="V966" s="83"/>
      <c r="W966" s="84"/>
      <c r="X966" s="82"/>
      <c r="Y966" s="83"/>
      <c r="Z966" s="1"/>
    </row>
    <row r="967" spans="1:26" ht="23.25">
      <c r="A967" s="1"/>
      <c r="B967" s="44"/>
      <c r="C967" s="44"/>
      <c r="D967" s="41"/>
      <c r="E967" s="41"/>
      <c r="F967" s="51"/>
      <c r="G967" s="102"/>
      <c r="H967" s="41"/>
      <c r="I967" s="45"/>
      <c r="J967" s="49" t="s">
        <v>329</v>
      </c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>
        <f>U968+U969</f>
        <v>342970</v>
      </c>
      <c r="V967" s="83">
        <f>V968+V969</f>
        <v>14006.53</v>
      </c>
      <c r="W967" s="84">
        <f>W968+W969</f>
        <v>0</v>
      </c>
      <c r="X967" s="82">
        <f>IF(U967=0,,W967/U967)*100</f>
        <v>0</v>
      </c>
      <c r="Y967" s="83">
        <f>IF(V967=0,,W967/V967)*100</f>
        <v>0</v>
      </c>
      <c r="Z967" s="1"/>
    </row>
    <row r="968" spans="1:26" ht="23.25">
      <c r="A968" s="1"/>
      <c r="B968" s="44"/>
      <c r="C968" s="44"/>
      <c r="D968" s="41"/>
      <c r="E968" s="41"/>
      <c r="F968" s="51"/>
      <c r="G968" s="102"/>
      <c r="H968" s="41"/>
      <c r="I968" s="45"/>
      <c r="J968" s="49" t="s">
        <v>44</v>
      </c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>
        <f>U972</f>
        <v>342970</v>
      </c>
      <c r="V968" s="83">
        <f>V972</f>
        <v>14006.53</v>
      </c>
      <c r="W968" s="84">
        <f>W972</f>
        <v>0</v>
      </c>
      <c r="X968" s="82">
        <f>IF(U968=0,,W968/U968)*100</f>
        <v>0</v>
      </c>
      <c r="Y968" s="83">
        <f>IF(V968=0,,W968/V968)*100</f>
        <v>0</v>
      </c>
      <c r="Z968" s="1"/>
    </row>
    <row r="969" spans="1:26" ht="23.25">
      <c r="A969" s="1"/>
      <c r="B969" s="44"/>
      <c r="C969" s="44"/>
      <c r="D969" s="41"/>
      <c r="E969" s="41"/>
      <c r="F969" s="51"/>
      <c r="G969" s="102"/>
      <c r="H969" s="41"/>
      <c r="I969" s="45"/>
      <c r="J969" s="49" t="s">
        <v>45</v>
      </c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>
        <f>U973</f>
        <v>0</v>
      </c>
      <c r="V969" s="83"/>
      <c r="W969" s="84"/>
      <c r="X969" s="82">
        <f>IF(U969=0,,W969/U969)*100</f>
        <v>0</v>
      </c>
      <c r="Y969" s="83">
        <f>IF(V969=0,,W969/V969)*100</f>
        <v>0</v>
      </c>
      <c r="Z969" s="1"/>
    </row>
    <row r="970" spans="1:26" ht="23.25">
      <c r="A970" s="1"/>
      <c r="B970" s="44"/>
      <c r="C970" s="44"/>
      <c r="D970" s="41"/>
      <c r="E970" s="41"/>
      <c r="F970" s="51"/>
      <c r="G970" s="102"/>
      <c r="H970" s="41"/>
      <c r="I970" s="45"/>
      <c r="J970" s="49"/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/>
      <c r="V970" s="83"/>
      <c r="W970" s="84"/>
      <c r="X970" s="82"/>
      <c r="Y970" s="83"/>
      <c r="Z970" s="1"/>
    </row>
    <row r="971" spans="1:26" ht="23.25">
      <c r="A971" s="1"/>
      <c r="B971" s="44"/>
      <c r="C971" s="44"/>
      <c r="D971" s="41"/>
      <c r="E971" s="41"/>
      <c r="F971" s="51"/>
      <c r="G971" s="102"/>
      <c r="H971" s="41" t="s">
        <v>320</v>
      </c>
      <c r="I971" s="45"/>
      <c r="J971" s="49" t="s">
        <v>321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>
        <f>U972+U973</f>
        <v>342970</v>
      </c>
      <c r="V971" s="83">
        <f>V972+V973</f>
        <v>14006.53</v>
      </c>
      <c r="W971" s="84">
        <f>W972+W973</f>
        <v>0</v>
      </c>
      <c r="X971" s="82">
        <f>IF(U971=0,,W971/U971)*100</f>
        <v>0</v>
      </c>
      <c r="Y971" s="83">
        <f>IF(V971=0,,W971/V971)*100</f>
        <v>0</v>
      </c>
      <c r="Z971" s="1"/>
    </row>
    <row r="972" spans="1:26" ht="23.25">
      <c r="A972" s="1"/>
      <c r="B972" s="44"/>
      <c r="C972" s="44"/>
      <c r="D972" s="41"/>
      <c r="E972" s="41"/>
      <c r="F972" s="51"/>
      <c r="G972" s="102"/>
      <c r="H972" s="41"/>
      <c r="I972" s="45"/>
      <c r="J972" s="49" t="s">
        <v>44</v>
      </c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>
        <v>342970</v>
      </c>
      <c r="V972" s="83">
        <v>14006.53</v>
      </c>
      <c r="W972" s="84">
        <v>0</v>
      </c>
      <c r="X972" s="82">
        <f>IF(U972=0,,W972/U972)*100</f>
        <v>0</v>
      </c>
      <c r="Y972" s="83">
        <f>IF(V972=0,,W972/V972)*100</f>
        <v>0</v>
      </c>
      <c r="Z972" s="1"/>
    </row>
    <row r="973" spans="1:26" ht="23.25">
      <c r="A973" s="1"/>
      <c r="B973" s="44"/>
      <c r="C973" s="44"/>
      <c r="D973" s="41"/>
      <c r="E973" s="41"/>
      <c r="F973" s="51"/>
      <c r="G973" s="102"/>
      <c r="H973" s="41"/>
      <c r="I973" s="45"/>
      <c r="J973" s="49" t="s">
        <v>45</v>
      </c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/>
      <c r="V973" s="83"/>
      <c r="W973" s="84"/>
      <c r="X973" s="82">
        <f>IF(U973=0,,W973/U973)*100</f>
        <v>0</v>
      </c>
      <c r="Y973" s="83">
        <f>IF(V973=0,,W973/V973)*100</f>
        <v>0</v>
      </c>
      <c r="Z973" s="1"/>
    </row>
    <row r="974" spans="1:26" ht="23.25">
      <c r="A974" s="1"/>
      <c r="B974" s="44"/>
      <c r="C974" s="44"/>
      <c r="D974" s="41"/>
      <c r="E974" s="41"/>
      <c r="F974" s="51"/>
      <c r="G974" s="102"/>
      <c r="H974" s="41"/>
      <c r="I974" s="45"/>
      <c r="J974" s="49"/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/>
      <c r="V974" s="83"/>
      <c r="W974" s="84"/>
      <c r="X974" s="82"/>
      <c r="Y974" s="83"/>
      <c r="Z974" s="1"/>
    </row>
    <row r="975" spans="1:26" ht="23.25">
      <c r="A975" s="1"/>
      <c r="B975" s="44" t="s">
        <v>330</v>
      </c>
      <c r="C975" s="44"/>
      <c r="D975" s="41"/>
      <c r="E975" s="41"/>
      <c r="F975" s="51"/>
      <c r="G975" s="102"/>
      <c r="H975" s="41"/>
      <c r="I975" s="45"/>
      <c r="J975" s="49" t="s">
        <v>409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>
        <f>U976+U977</f>
        <v>1066037.23</v>
      </c>
      <c r="V975" s="83">
        <f>V976+V977</f>
        <v>1411231.2300000004</v>
      </c>
      <c r="W975" s="84">
        <f>W976+W977</f>
        <v>1376587.9000000006</v>
      </c>
      <c r="X975" s="82">
        <f>IF(U975=0,,W975/U975)*100</f>
        <v>129.13131561080664</v>
      </c>
      <c r="Y975" s="83">
        <f>IF(V975=0,,W975/V975)*100</f>
        <v>97.54516983017731</v>
      </c>
      <c r="Z975" s="1"/>
    </row>
    <row r="976" spans="1:26" ht="23.25">
      <c r="A976" s="1"/>
      <c r="B976" s="44"/>
      <c r="C976" s="44"/>
      <c r="D976" s="41"/>
      <c r="E976" s="41"/>
      <c r="F976" s="51"/>
      <c r="G976" s="102"/>
      <c r="H976" s="41"/>
      <c r="I976" s="45"/>
      <c r="J976" s="49" t="s">
        <v>44</v>
      </c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>
        <f aca="true" t="shared" si="8" ref="U976:W977">U980</f>
        <v>1046878.33</v>
      </c>
      <c r="V976" s="83">
        <f t="shared" si="8"/>
        <v>1386946.1300000004</v>
      </c>
      <c r="W976" s="84">
        <f t="shared" si="8"/>
        <v>1352302.9000000006</v>
      </c>
      <c r="X976" s="82">
        <f>IF(U976=0,,W976/U976)*100</f>
        <v>129.1747914965439</v>
      </c>
      <c r="Y976" s="83">
        <f>IF(V976=0,,W976/V976)*100</f>
        <v>97.50219354229715</v>
      </c>
      <c r="Z976" s="1"/>
    </row>
    <row r="977" spans="1:26" ht="23.25">
      <c r="A977" s="1"/>
      <c r="B977" s="44"/>
      <c r="C977" s="44"/>
      <c r="D977" s="41"/>
      <c r="E977" s="41"/>
      <c r="F977" s="51"/>
      <c r="G977" s="102"/>
      <c r="H977" s="41"/>
      <c r="I977" s="45"/>
      <c r="J977" s="49" t="s">
        <v>45</v>
      </c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>
        <f t="shared" si="8"/>
        <v>19158.9</v>
      </c>
      <c r="V977" s="83">
        <f t="shared" si="8"/>
        <v>24285.1</v>
      </c>
      <c r="W977" s="84">
        <f t="shared" si="8"/>
        <v>24285</v>
      </c>
      <c r="X977" s="82">
        <f>IF(U977=0,,W977/U977)*100</f>
        <v>126.75571144481155</v>
      </c>
      <c r="Y977" s="83">
        <f>IF(V977=0,,W977/V977)*100</f>
        <v>99.99958822487864</v>
      </c>
      <c r="Z977" s="1"/>
    </row>
    <row r="978" spans="1:26" ht="23.25">
      <c r="A978" s="1"/>
      <c r="B978" s="44"/>
      <c r="C978" s="44"/>
      <c r="D978" s="41"/>
      <c r="E978" s="41"/>
      <c r="F978" s="51"/>
      <c r="G978" s="102"/>
      <c r="H978" s="41"/>
      <c r="I978" s="45"/>
      <c r="J978" s="49"/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/>
      <c r="V978" s="83"/>
      <c r="W978" s="84"/>
      <c r="X978" s="82"/>
      <c r="Y978" s="83"/>
      <c r="Z978" s="1"/>
    </row>
    <row r="979" spans="1:26" ht="23.25">
      <c r="A979" s="1"/>
      <c r="B979" s="44"/>
      <c r="C979" s="44" t="s">
        <v>331</v>
      </c>
      <c r="D979" s="41"/>
      <c r="E979" s="41"/>
      <c r="F979" s="51"/>
      <c r="G979" s="102"/>
      <c r="H979" s="41"/>
      <c r="I979" s="45"/>
      <c r="J979" s="49" t="s">
        <v>332</v>
      </c>
      <c r="K979" s="50"/>
      <c r="L979" s="43"/>
      <c r="M979" s="71"/>
      <c r="N979" s="72"/>
      <c r="O979" s="73"/>
      <c r="P979" s="71"/>
      <c r="Q979" s="79"/>
      <c r="R979" s="80"/>
      <c r="S979" s="79"/>
      <c r="T979" s="81"/>
      <c r="U979" s="82">
        <f>U980+U981</f>
        <v>1066037.23</v>
      </c>
      <c r="V979" s="83">
        <f>V980+V981</f>
        <v>1411231.2300000004</v>
      </c>
      <c r="W979" s="84">
        <f>W980+W981</f>
        <v>1376587.9000000006</v>
      </c>
      <c r="X979" s="82">
        <f>IF(U979=0,,W979/U979)*100</f>
        <v>129.13131561080664</v>
      </c>
      <c r="Y979" s="83">
        <f>IF(V979=0,,W979/V979)*100</f>
        <v>97.54516983017731</v>
      </c>
      <c r="Z979" s="1"/>
    </row>
    <row r="980" spans="1:26" ht="23.25">
      <c r="A980" s="1"/>
      <c r="B980" s="44"/>
      <c r="C980" s="44"/>
      <c r="D980" s="41"/>
      <c r="E980" s="41"/>
      <c r="F980" s="51"/>
      <c r="G980" s="102"/>
      <c r="H980" s="41"/>
      <c r="I980" s="45"/>
      <c r="J980" s="49" t="s">
        <v>44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>
        <f aca="true" t="shared" si="9" ref="U980:W981">U984</f>
        <v>1046878.33</v>
      </c>
      <c r="V980" s="83">
        <f t="shared" si="9"/>
        <v>1386946.1300000004</v>
      </c>
      <c r="W980" s="84">
        <f t="shared" si="9"/>
        <v>1352302.9000000006</v>
      </c>
      <c r="X980" s="82">
        <f>IF(U980=0,,W980/U980)*100</f>
        <v>129.1747914965439</v>
      </c>
      <c r="Y980" s="83">
        <f>IF(V980=0,,W980/V980)*100</f>
        <v>97.50219354229715</v>
      </c>
      <c r="Z980" s="1"/>
    </row>
    <row r="981" spans="1:26" ht="23.25">
      <c r="A981" s="1"/>
      <c r="B981" s="44"/>
      <c r="C981" s="44"/>
      <c r="D981" s="41"/>
      <c r="E981" s="41"/>
      <c r="F981" s="51"/>
      <c r="G981" s="102"/>
      <c r="H981" s="41"/>
      <c r="I981" s="45"/>
      <c r="J981" s="49" t="s">
        <v>45</v>
      </c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>
        <f t="shared" si="9"/>
        <v>19158.9</v>
      </c>
      <c r="V981" s="83">
        <f t="shared" si="9"/>
        <v>24285.1</v>
      </c>
      <c r="W981" s="84">
        <f t="shared" si="9"/>
        <v>24285</v>
      </c>
      <c r="X981" s="82">
        <f>IF(U981=0,,W981/U981)*100</f>
        <v>126.75571144481155</v>
      </c>
      <c r="Y981" s="83">
        <f>IF(V981=0,,W981/V981)*100</f>
        <v>99.99958822487864</v>
      </c>
      <c r="Z981" s="1"/>
    </row>
    <row r="982" spans="1:26" ht="23.25">
      <c r="A982" s="1"/>
      <c r="B982" s="44"/>
      <c r="C982" s="44"/>
      <c r="D982" s="41"/>
      <c r="E982" s="41"/>
      <c r="F982" s="51"/>
      <c r="G982" s="102"/>
      <c r="H982" s="41"/>
      <c r="I982" s="45"/>
      <c r="J982" s="49"/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/>
      <c r="V982" s="83"/>
      <c r="W982" s="84"/>
      <c r="X982" s="82"/>
      <c r="Y982" s="83"/>
      <c r="Z982" s="1"/>
    </row>
    <row r="983" spans="1:26" ht="23.25">
      <c r="A983" s="1"/>
      <c r="B983" s="44"/>
      <c r="C983" s="44"/>
      <c r="D983" s="41" t="s">
        <v>330</v>
      </c>
      <c r="E983" s="41"/>
      <c r="F983" s="51"/>
      <c r="G983" s="102"/>
      <c r="H983" s="41"/>
      <c r="I983" s="45"/>
      <c r="J983" s="49" t="s">
        <v>333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>
        <f>U984+U985</f>
        <v>1066037.23</v>
      </c>
      <c r="V983" s="83">
        <f>V984+V985</f>
        <v>1411231.2300000004</v>
      </c>
      <c r="W983" s="84">
        <f>W984+W985</f>
        <v>1376587.9000000006</v>
      </c>
      <c r="X983" s="82">
        <f>IF(U983=0,,W983/U983)*100</f>
        <v>129.13131561080664</v>
      </c>
      <c r="Y983" s="83">
        <f>IF(V983=0,,W983/V983)*100</f>
        <v>97.54516983017731</v>
      </c>
      <c r="Z983" s="1"/>
    </row>
    <row r="984" spans="1:26" ht="23.25">
      <c r="A984" s="1"/>
      <c r="B984" s="44"/>
      <c r="C984" s="44"/>
      <c r="D984" s="41"/>
      <c r="E984" s="41"/>
      <c r="F984" s="51"/>
      <c r="G984" s="102"/>
      <c r="H984" s="41"/>
      <c r="I984" s="45"/>
      <c r="J984" s="49" t="s">
        <v>44</v>
      </c>
      <c r="K984" s="50"/>
      <c r="L984" s="43"/>
      <c r="M984" s="71"/>
      <c r="N984" s="72"/>
      <c r="O984" s="73"/>
      <c r="P984" s="71"/>
      <c r="Q984" s="79"/>
      <c r="R984" s="80"/>
      <c r="S984" s="79"/>
      <c r="T984" s="81"/>
      <c r="U984" s="82">
        <f aca="true" t="shared" si="10" ref="U984:W985">U988</f>
        <v>1046878.33</v>
      </c>
      <c r="V984" s="83">
        <f t="shared" si="10"/>
        <v>1386946.1300000004</v>
      </c>
      <c r="W984" s="84">
        <f t="shared" si="10"/>
        <v>1352302.9000000006</v>
      </c>
      <c r="X984" s="82">
        <f>IF(U984=0,,W984/U984)*100</f>
        <v>129.1747914965439</v>
      </c>
      <c r="Y984" s="83">
        <f>IF(V984=0,,W984/V984)*100</f>
        <v>97.50219354229715</v>
      </c>
      <c r="Z984" s="1"/>
    </row>
    <row r="985" spans="1:26" ht="23.25">
      <c r="A985" s="1"/>
      <c r="B985" s="44"/>
      <c r="C985" s="44"/>
      <c r="D985" s="41"/>
      <c r="E985" s="41"/>
      <c r="F985" s="51"/>
      <c r="G985" s="102"/>
      <c r="H985" s="41"/>
      <c r="I985" s="45"/>
      <c r="J985" s="49" t="s">
        <v>45</v>
      </c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>
        <f t="shared" si="10"/>
        <v>19158.9</v>
      </c>
      <c r="V985" s="83">
        <f t="shared" si="10"/>
        <v>24285.1</v>
      </c>
      <c r="W985" s="84">
        <f t="shared" si="10"/>
        <v>24285</v>
      </c>
      <c r="X985" s="82">
        <f>IF(U985=0,,W985/U985)*100</f>
        <v>126.75571144481155</v>
      </c>
      <c r="Y985" s="83">
        <f>IF(V985=0,,W985/V985)*100</f>
        <v>99.99958822487864</v>
      </c>
      <c r="Z985" s="1"/>
    </row>
    <row r="986" spans="1:26" ht="23.25">
      <c r="A986" s="1"/>
      <c r="B986" s="44"/>
      <c r="C986" s="44"/>
      <c r="D986" s="41"/>
      <c r="E986" s="41"/>
      <c r="F986" s="51"/>
      <c r="G986" s="102"/>
      <c r="H986" s="41"/>
      <c r="I986" s="45"/>
      <c r="J986" s="49"/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/>
      <c r="V986" s="83"/>
      <c r="W986" s="84"/>
      <c r="X986" s="82"/>
      <c r="Y986" s="83"/>
      <c r="Z986" s="1"/>
    </row>
    <row r="987" spans="1:26" ht="23.25">
      <c r="A987" s="1"/>
      <c r="B987" s="44"/>
      <c r="C987" s="44"/>
      <c r="D987" s="41"/>
      <c r="E987" s="41" t="s">
        <v>334</v>
      </c>
      <c r="F987" s="51"/>
      <c r="G987" s="102"/>
      <c r="H987" s="41"/>
      <c r="I987" s="45"/>
      <c r="J987" s="49" t="s">
        <v>335</v>
      </c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>
        <f>U988+U989</f>
        <v>1066037.23</v>
      </c>
      <c r="V987" s="83">
        <f>V988+V989</f>
        <v>1411231.2300000004</v>
      </c>
      <c r="W987" s="84">
        <f>W988+W989</f>
        <v>1376587.9000000006</v>
      </c>
      <c r="X987" s="82">
        <f>IF(U987=0,,W987/U987)*100</f>
        <v>129.13131561080664</v>
      </c>
      <c r="Y987" s="83">
        <f>IF(V987=0,,W987/V987)*100</f>
        <v>97.54516983017731</v>
      </c>
      <c r="Z987" s="1"/>
    </row>
    <row r="988" spans="1:26" ht="23.25">
      <c r="A988" s="1"/>
      <c r="B988" s="44"/>
      <c r="C988" s="44"/>
      <c r="D988" s="41"/>
      <c r="E988" s="41"/>
      <c r="F988" s="51"/>
      <c r="G988" s="102"/>
      <c r="H988" s="41"/>
      <c r="I988" s="45"/>
      <c r="J988" s="49" t="s">
        <v>44</v>
      </c>
      <c r="K988" s="50"/>
      <c r="L988" s="43"/>
      <c r="M988" s="71"/>
      <c r="N988" s="72"/>
      <c r="O988" s="73"/>
      <c r="P988" s="71"/>
      <c r="Q988" s="79"/>
      <c r="R988" s="80"/>
      <c r="S988" s="79"/>
      <c r="T988" s="81"/>
      <c r="U988" s="82">
        <f aca="true" t="shared" si="11" ref="U988:W989">U1002+U1016+U1275+U1292</f>
        <v>1046878.33</v>
      </c>
      <c r="V988" s="83">
        <f t="shared" si="11"/>
        <v>1386946.1300000004</v>
      </c>
      <c r="W988" s="84">
        <f t="shared" si="11"/>
        <v>1352302.9000000006</v>
      </c>
      <c r="X988" s="82">
        <f>IF(U988=0,,W988/U988)*100</f>
        <v>129.1747914965439</v>
      </c>
      <c r="Y988" s="83">
        <f>IF(V988=0,,W988/V988)*100</f>
        <v>97.50219354229715</v>
      </c>
      <c r="Z988" s="1"/>
    </row>
    <row r="989" spans="1:26" ht="23.25">
      <c r="A989" s="1"/>
      <c r="B989" s="44"/>
      <c r="C989" s="44"/>
      <c r="D989" s="44"/>
      <c r="E989" s="44"/>
      <c r="F989" s="51"/>
      <c r="G989" s="43"/>
      <c r="H989" s="44"/>
      <c r="I989" s="45"/>
      <c r="J989" s="49" t="s">
        <v>45</v>
      </c>
      <c r="K989" s="50"/>
      <c r="L989" s="43"/>
      <c r="M989" s="71"/>
      <c r="N989" s="72"/>
      <c r="O989" s="73"/>
      <c r="P989" s="71"/>
      <c r="Q989" s="79"/>
      <c r="R989" s="80"/>
      <c r="S989" s="79"/>
      <c r="T989" s="81"/>
      <c r="U989" s="82">
        <f t="shared" si="11"/>
        <v>19158.9</v>
      </c>
      <c r="V989" s="83">
        <f t="shared" si="11"/>
        <v>24285.1</v>
      </c>
      <c r="W989" s="84">
        <f t="shared" si="11"/>
        <v>24285</v>
      </c>
      <c r="X989" s="82">
        <f>IF(U989=0,,W989/U989)*100</f>
        <v>126.75571144481155</v>
      </c>
      <c r="Y989" s="83">
        <f>IF(V989=0,,W989/V989)*100</f>
        <v>99.99958822487864</v>
      </c>
      <c r="Z989" s="1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385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30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28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33</v>
      </c>
      <c r="O994" s="63"/>
      <c r="P994" s="63"/>
      <c r="Q994" s="63"/>
      <c r="R994" s="64"/>
      <c r="S994" s="8" t="s">
        <v>21</v>
      </c>
      <c r="T994" s="8"/>
      <c r="U994" s="14" t="s">
        <v>2</v>
      </c>
      <c r="V994" s="15"/>
      <c r="W994" s="15"/>
      <c r="X994" s="15"/>
      <c r="Y994" s="16"/>
      <c r="Z994" s="1"/>
    </row>
    <row r="995" spans="1:26" ht="23.25">
      <c r="A995" s="1"/>
      <c r="B995" s="20" t="s">
        <v>29</v>
      </c>
      <c r="C995" s="21"/>
      <c r="D995" s="21"/>
      <c r="E995" s="21"/>
      <c r="F995" s="21"/>
      <c r="G995" s="21"/>
      <c r="H995" s="62"/>
      <c r="I995" s="1"/>
      <c r="J995" s="2" t="s">
        <v>4</v>
      </c>
      <c r="K995" s="18"/>
      <c r="L995" s="23" t="s">
        <v>22</v>
      </c>
      <c r="M995" s="23" t="s">
        <v>31</v>
      </c>
      <c r="N995" s="65"/>
      <c r="O995" s="17"/>
      <c r="P995" s="66"/>
      <c r="Q995" s="23" t="s">
        <v>3</v>
      </c>
      <c r="R995" s="16"/>
      <c r="S995" s="15" t="s">
        <v>23</v>
      </c>
      <c r="T995" s="15"/>
      <c r="U995" s="20" t="s">
        <v>20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24</v>
      </c>
      <c r="M996" s="31" t="s">
        <v>24</v>
      </c>
      <c r="N996" s="29" t="s">
        <v>6</v>
      </c>
      <c r="O996" s="68" t="s">
        <v>7</v>
      </c>
      <c r="P996" s="29" t="s">
        <v>8</v>
      </c>
      <c r="Q996" s="20" t="s">
        <v>41</v>
      </c>
      <c r="R996" s="22"/>
      <c r="S996" s="27" t="s">
        <v>25</v>
      </c>
      <c r="T996" s="15"/>
      <c r="U996" s="24"/>
      <c r="V996" s="25"/>
      <c r="W996" s="1"/>
      <c r="X996" s="14" t="s">
        <v>3</v>
      </c>
      <c r="Y996" s="16"/>
      <c r="Z996" s="1"/>
    </row>
    <row r="997" spans="1:26" ht="23.25">
      <c r="A997" s="1"/>
      <c r="B997" s="14" t="s">
        <v>14</v>
      </c>
      <c r="C997" s="14" t="s">
        <v>15</v>
      </c>
      <c r="D997" s="14" t="s">
        <v>16</v>
      </c>
      <c r="E997" s="14" t="s">
        <v>17</v>
      </c>
      <c r="F997" s="28" t="s">
        <v>18</v>
      </c>
      <c r="G997" s="2" t="s">
        <v>5</v>
      </c>
      <c r="H997" s="14" t="s">
        <v>19</v>
      </c>
      <c r="I997" s="24"/>
      <c r="J997" s="1"/>
      <c r="K997" s="18"/>
      <c r="L997" s="26" t="s">
        <v>26</v>
      </c>
      <c r="M997" s="29" t="s">
        <v>32</v>
      </c>
      <c r="N997" s="29"/>
      <c r="O997" s="29"/>
      <c r="P997" s="29"/>
      <c r="Q997" s="26" t="s">
        <v>34</v>
      </c>
      <c r="R997" s="30" t="s">
        <v>34</v>
      </c>
      <c r="S997" s="112" t="s">
        <v>37</v>
      </c>
      <c r="T997" s="114" t="s">
        <v>38</v>
      </c>
      <c r="U997" s="31" t="s">
        <v>6</v>
      </c>
      <c r="V997" s="29" t="s">
        <v>9</v>
      </c>
      <c r="W997" s="26" t="s">
        <v>10</v>
      </c>
      <c r="X997" s="14" t="s">
        <v>11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35</v>
      </c>
      <c r="R998" s="38" t="s">
        <v>36</v>
      </c>
      <c r="S998" s="113"/>
      <c r="T998" s="115"/>
      <c r="U998" s="32"/>
      <c r="V998" s="33"/>
      <c r="W998" s="34"/>
      <c r="X998" s="39" t="s">
        <v>39</v>
      </c>
      <c r="Y998" s="40" t="s">
        <v>40</v>
      </c>
      <c r="Z998" s="1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4" t="s">
        <v>330</v>
      </c>
      <c r="C1000" s="44" t="s">
        <v>331</v>
      </c>
      <c r="D1000" s="41" t="s">
        <v>330</v>
      </c>
      <c r="E1000" s="41" t="s">
        <v>334</v>
      </c>
      <c r="F1000" s="51" t="s">
        <v>71</v>
      </c>
      <c r="G1000" s="102"/>
      <c r="H1000" s="41"/>
      <c r="I1000" s="45"/>
      <c r="J1000" s="49" t="s">
        <v>336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/>
      <c r="V1000" s="83"/>
      <c r="W1000" s="84"/>
      <c r="X1000" s="82"/>
      <c r="Y1000" s="83"/>
      <c r="Z1000" s="1"/>
    </row>
    <row r="1001" spans="1:26" ht="23.25">
      <c r="A1001" s="1"/>
      <c r="B1001" s="41"/>
      <c r="C1001" s="41"/>
      <c r="D1001" s="41"/>
      <c r="E1001" s="41"/>
      <c r="F1001" s="51"/>
      <c r="G1001" s="102"/>
      <c r="H1001" s="41"/>
      <c r="I1001" s="45"/>
      <c r="J1001" s="49" t="s">
        <v>73</v>
      </c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>
        <f>U1002+U1003</f>
        <v>36756.37</v>
      </c>
      <c r="V1001" s="83">
        <f>V1002+V1003</f>
        <v>36935.5</v>
      </c>
      <c r="W1001" s="84">
        <f>W1002+W1003</f>
        <v>36174.200000000004</v>
      </c>
      <c r="X1001" s="82">
        <f>IF(U1001=0,,W1001/U1001)*100</f>
        <v>98.41613848157476</v>
      </c>
      <c r="Y1001" s="83">
        <f>IF(V1001=0,,W1001/V1001)*100</f>
        <v>97.93883932801776</v>
      </c>
      <c r="Z1001" s="1"/>
    </row>
    <row r="1002" spans="1:26" ht="23.25">
      <c r="A1002" s="1"/>
      <c r="B1002" s="44"/>
      <c r="C1002" s="44"/>
      <c r="D1002" s="41"/>
      <c r="E1002" s="41"/>
      <c r="F1002" s="51"/>
      <c r="G1002" s="102"/>
      <c r="H1002" s="41"/>
      <c r="I1002" s="45"/>
      <c r="J1002" s="49" t="s">
        <v>44</v>
      </c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>
        <f>U1007+U1012</f>
        <v>36756.37</v>
      </c>
      <c r="V1002" s="83">
        <f>V1007+V1012</f>
        <v>36935.5</v>
      </c>
      <c r="W1002" s="84">
        <f>W1007+W1012</f>
        <v>36174.200000000004</v>
      </c>
      <c r="X1002" s="82">
        <f>IF(U1002=0,,W1002/U1002)*100</f>
        <v>98.41613848157476</v>
      </c>
      <c r="Y1002" s="83">
        <f>IF(V1002=0,,W1002/V1002)*100</f>
        <v>97.93883932801776</v>
      </c>
      <c r="Z1002" s="1"/>
    </row>
    <row r="1003" spans="1:26" ht="23.25">
      <c r="A1003" s="1"/>
      <c r="B1003" s="44"/>
      <c r="C1003" s="44"/>
      <c r="D1003" s="41"/>
      <c r="E1003" s="41"/>
      <c r="F1003" s="51"/>
      <c r="G1003" s="102"/>
      <c r="H1003" s="41"/>
      <c r="I1003" s="45"/>
      <c r="J1003" s="49" t="s">
        <v>45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>
        <f>U1008+U1013</f>
        <v>0</v>
      </c>
      <c r="V1003" s="83"/>
      <c r="W1003" s="84"/>
      <c r="X1003" s="82">
        <f>IF(U1003=0,,W1003/U1003)*100</f>
        <v>0</v>
      </c>
      <c r="Y1003" s="83">
        <f>IF(V1003=0,,W1003/V1003)*100</f>
        <v>0</v>
      </c>
      <c r="Z1003" s="1"/>
    </row>
    <row r="1004" spans="1:26" ht="23.25">
      <c r="A1004" s="1"/>
      <c r="B1004" s="44"/>
      <c r="C1004" s="44"/>
      <c r="D1004" s="41"/>
      <c r="E1004" s="41"/>
      <c r="F1004" s="51"/>
      <c r="G1004" s="102"/>
      <c r="H1004" s="41"/>
      <c r="I1004" s="45"/>
      <c r="J1004" s="49"/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/>
      <c r="V1004" s="83"/>
      <c r="W1004" s="84"/>
      <c r="X1004" s="82"/>
      <c r="Y1004" s="83"/>
      <c r="Z1004" s="1"/>
    </row>
    <row r="1005" spans="1:26" ht="23.25">
      <c r="A1005" s="1"/>
      <c r="B1005" s="44"/>
      <c r="C1005" s="44"/>
      <c r="D1005" s="41"/>
      <c r="E1005" s="41"/>
      <c r="F1005" s="51"/>
      <c r="G1005" s="102"/>
      <c r="H1005" s="41" t="s">
        <v>337</v>
      </c>
      <c r="I1005" s="45"/>
      <c r="J1005" s="49" t="s">
        <v>103</v>
      </c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/>
      <c r="V1005" s="83"/>
      <c r="W1005" s="84"/>
      <c r="X1005" s="82"/>
      <c r="Y1005" s="83"/>
      <c r="Z1005" s="1"/>
    </row>
    <row r="1006" spans="1:26" ht="23.25">
      <c r="A1006" s="1"/>
      <c r="B1006" s="44"/>
      <c r="C1006" s="44"/>
      <c r="D1006" s="41"/>
      <c r="E1006" s="41"/>
      <c r="F1006" s="51"/>
      <c r="G1006" s="102"/>
      <c r="H1006" s="41"/>
      <c r="I1006" s="45"/>
      <c r="J1006" s="49" t="s">
        <v>338</v>
      </c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>
        <f>U1007+U1008</f>
        <v>35204.47</v>
      </c>
      <c r="V1006" s="83">
        <f>V1007+V1008</f>
        <v>35649.5</v>
      </c>
      <c r="W1006" s="84">
        <f>W1007+W1008</f>
        <v>35009.9</v>
      </c>
      <c r="X1006" s="82">
        <f>IF(U1006=0,,W1006/U1006)*100</f>
        <v>99.44731450295943</v>
      </c>
      <c r="Y1006" s="83">
        <f>IF(V1006=0,,W1006/V1006)*100</f>
        <v>98.205865439908</v>
      </c>
      <c r="Z1006" s="1"/>
    </row>
    <row r="1007" spans="1:26" ht="23.25">
      <c r="A1007" s="1"/>
      <c r="B1007" s="44"/>
      <c r="C1007" s="44"/>
      <c r="D1007" s="41"/>
      <c r="E1007" s="41"/>
      <c r="F1007" s="51"/>
      <c r="G1007" s="102"/>
      <c r="H1007" s="41"/>
      <c r="I1007" s="45"/>
      <c r="J1007" s="49" t="s">
        <v>44</v>
      </c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>
        <f>35204.5-0.03</f>
        <v>35204.47</v>
      </c>
      <c r="V1007" s="83">
        <v>35649.5</v>
      </c>
      <c r="W1007" s="84">
        <v>35009.9</v>
      </c>
      <c r="X1007" s="82">
        <f>IF(U1007=0,,W1007/U1007)*100</f>
        <v>99.44731450295943</v>
      </c>
      <c r="Y1007" s="83">
        <f>IF(V1007=0,,W1007/V1007)*100</f>
        <v>98.205865439908</v>
      </c>
      <c r="Z1007" s="1"/>
    </row>
    <row r="1008" spans="1:26" ht="23.25">
      <c r="A1008" s="1"/>
      <c r="B1008" s="44"/>
      <c r="C1008" s="44"/>
      <c r="D1008" s="41"/>
      <c r="E1008" s="41"/>
      <c r="F1008" s="51"/>
      <c r="G1008" s="102"/>
      <c r="H1008" s="41"/>
      <c r="I1008" s="45"/>
      <c r="J1008" s="49" t="s">
        <v>45</v>
      </c>
      <c r="K1008" s="50"/>
      <c r="L1008" s="43"/>
      <c r="M1008" s="71"/>
      <c r="N1008" s="72"/>
      <c r="O1008" s="73"/>
      <c r="P1008" s="71"/>
      <c r="Q1008" s="79"/>
      <c r="R1008" s="80"/>
      <c r="S1008" s="79"/>
      <c r="T1008" s="81"/>
      <c r="U1008" s="82"/>
      <c r="V1008" s="83"/>
      <c r="W1008" s="84"/>
      <c r="X1008" s="82">
        <f>IF(U1008=0,,W1008/U1008)*100</f>
        <v>0</v>
      </c>
      <c r="Y1008" s="83">
        <f>IF(V1008=0,,W1008/V1008)*100</f>
        <v>0</v>
      </c>
      <c r="Z1008" s="1"/>
    </row>
    <row r="1009" spans="1:26" ht="23.25">
      <c r="A1009" s="1"/>
      <c r="B1009" s="44"/>
      <c r="C1009" s="44"/>
      <c r="D1009" s="41"/>
      <c r="E1009" s="41"/>
      <c r="F1009" s="51"/>
      <c r="G1009" s="102"/>
      <c r="H1009" s="41"/>
      <c r="I1009" s="45"/>
      <c r="J1009" s="49"/>
      <c r="K1009" s="50"/>
      <c r="L1009" s="43"/>
      <c r="M1009" s="71"/>
      <c r="N1009" s="72"/>
      <c r="O1009" s="73"/>
      <c r="P1009" s="71"/>
      <c r="Q1009" s="79"/>
      <c r="R1009" s="80"/>
      <c r="S1009" s="79"/>
      <c r="T1009" s="81"/>
      <c r="U1009" s="82"/>
      <c r="V1009" s="83"/>
      <c r="W1009" s="84"/>
      <c r="X1009" s="82"/>
      <c r="Y1009" s="83"/>
      <c r="Z1009" s="1"/>
    </row>
    <row r="1010" spans="1:26" ht="23.25">
      <c r="A1010" s="1"/>
      <c r="B1010" s="44"/>
      <c r="C1010" s="44"/>
      <c r="D1010" s="41"/>
      <c r="E1010" s="41"/>
      <c r="F1010" s="51"/>
      <c r="G1010" s="102"/>
      <c r="H1010" s="41" t="s">
        <v>76</v>
      </c>
      <c r="I1010" s="45"/>
      <c r="J1010" s="49" t="s">
        <v>339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/>
      <c r="V1010" s="83"/>
      <c r="W1010" s="84"/>
      <c r="X1010" s="82"/>
      <c r="Y1010" s="83"/>
      <c r="Z1010" s="1"/>
    </row>
    <row r="1011" spans="1:26" ht="23.25">
      <c r="A1011" s="1"/>
      <c r="B1011" s="44"/>
      <c r="C1011" s="44"/>
      <c r="D1011" s="41"/>
      <c r="E1011" s="41"/>
      <c r="F1011" s="51"/>
      <c r="G1011" s="102"/>
      <c r="H1011" s="41"/>
      <c r="I1011" s="45"/>
      <c r="J1011" s="49" t="s">
        <v>61</v>
      </c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>
        <f>U1012+U1013</f>
        <v>1551.9</v>
      </c>
      <c r="V1011" s="83">
        <f>V1012+V1013</f>
        <v>1286</v>
      </c>
      <c r="W1011" s="84">
        <f>W1012+W1013</f>
        <v>1164.3</v>
      </c>
      <c r="X1011" s="82">
        <f>IF(U1011=0,,W1011/U1011)*100</f>
        <v>75.02416392808814</v>
      </c>
      <c r="Y1011" s="83">
        <f>IF(V1011=0,,W1011/V1011)*100</f>
        <v>90.53654743390356</v>
      </c>
      <c r="Z1011" s="1"/>
    </row>
    <row r="1012" spans="1:26" ht="23.25">
      <c r="A1012" s="1"/>
      <c r="B1012" s="44"/>
      <c r="C1012" s="44"/>
      <c r="D1012" s="41"/>
      <c r="E1012" s="41"/>
      <c r="F1012" s="51"/>
      <c r="G1012" s="102"/>
      <c r="H1012" s="41"/>
      <c r="I1012" s="45"/>
      <c r="J1012" s="49" t="s">
        <v>44</v>
      </c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>
        <v>1551.9</v>
      </c>
      <c r="V1012" s="83">
        <v>1286</v>
      </c>
      <c r="W1012" s="84">
        <v>1164.3</v>
      </c>
      <c r="X1012" s="82">
        <f>IF(U1012=0,,W1012/U1012)*100</f>
        <v>75.02416392808814</v>
      </c>
      <c r="Y1012" s="83">
        <f>IF(V1012=0,,W1012/V1012)*100</f>
        <v>90.53654743390356</v>
      </c>
      <c r="Z1012" s="1"/>
    </row>
    <row r="1013" spans="1:26" ht="23.25">
      <c r="A1013" s="1"/>
      <c r="B1013" s="44"/>
      <c r="C1013" s="44"/>
      <c r="D1013" s="41"/>
      <c r="E1013" s="41"/>
      <c r="F1013" s="51"/>
      <c r="G1013" s="102"/>
      <c r="H1013" s="41"/>
      <c r="I1013" s="45"/>
      <c r="J1013" s="49" t="s">
        <v>45</v>
      </c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/>
      <c r="V1013" s="83"/>
      <c r="W1013" s="84"/>
      <c r="X1013" s="82">
        <f>IF(U1013=0,,W1013/U1013)*100</f>
        <v>0</v>
      </c>
      <c r="Y1013" s="83">
        <f>IF(V1013=0,,W1013/V1013)*100</f>
        <v>0</v>
      </c>
      <c r="Z1013" s="1"/>
    </row>
    <row r="1014" spans="1:26" ht="23.25">
      <c r="A1014" s="1"/>
      <c r="B1014" s="44"/>
      <c r="C1014" s="44"/>
      <c r="D1014" s="41"/>
      <c r="E1014" s="41"/>
      <c r="F1014" s="51"/>
      <c r="G1014" s="102"/>
      <c r="H1014" s="41"/>
      <c r="I1014" s="45"/>
      <c r="J1014" s="49"/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/>
      <c r="V1014" s="83"/>
      <c r="W1014" s="84"/>
      <c r="X1014" s="82"/>
      <c r="Y1014" s="83"/>
      <c r="Z1014" s="1"/>
    </row>
    <row r="1015" spans="1:26" ht="23.25">
      <c r="A1015" s="1"/>
      <c r="B1015" s="44"/>
      <c r="C1015" s="44"/>
      <c r="D1015" s="41"/>
      <c r="E1015" s="41"/>
      <c r="F1015" s="51" t="s">
        <v>340</v>
      </c>
      <c r="G1015" s="102"/>
      <c r="H1015" s="41"/>
      <c r="I1015" s="45"/>
      <c r="J1015" s="49" t="s">
        <v>341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>
        <f>U1016+U1017</f>
        <v>1006928.46</v>
      </c>
      <c r="V1015" s="83">
        <f>V1016+V1017</f>
        <v>1348418.2300000004</v>
      </c>
      <c r="W1015" s="84">
        <f>W1016+W1017</f>
        <v>1314764.1000000006</v>
      </c>
      <c r="X1015" s="82">
        <f>IF(U1015=0,,W1015/U1015)*100</f>
        <v>130.57174886088737</v>
      </c>
      <c r="Y1015" s="83">
        <f>IF(V1015=0,,W1015/V1015)*100</f>
        <v>97.50417717209298</v>
      </c>
      <c r="Z1015" s="1"/>
    </row>
    <row r="1016" spans="1:26" ht="23.25">
      <c r="A1016" s="1"/>
      <c r="B1016" s="44"/>
      <c r="C1016" s="44"/>
      <c r="D1016" s="41"/>
      <c r="E1016" s="41"/>
      <c r="F1016" s="51"/>
      <c r="G1016" s="102"/>
      <c r="H1016" s="41"/>
      <c r="I1016" s="45"/>
      <c r="J1016" s="49" t="s">
        <v>44</v>
      </c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>
        <f aca="true" t="shared" si="12" ref="U1016:W1017">U1024+U1031+U1047+U1252+U1257+U1271+U1051+U1056+U1061+U1066+U1071+U1076+U1091+U1096+U1101+U1106+U1111+U1116+U1121+U1136+U1141+U1146+U1151+U1156+U1161+U1166+U1181+U1186+U1191+U1196+U1201+U1206+U1211+U1226+U1231+U1236+U1241+U1246</f>
        <v>1006928.46</v>
      </c>
      <c r="V1016" s="83">
        <f t="shared" si="12"/>
        <v>1348418.2300000004</v>
      </c>
      <c r="W1016" s="84">
        <f t="shared" si="12"/>
        <v>1314764.1000000006</v>
      </c>
      <c r="X1016" s="82">
        <f>IF(U1016=0,,W1016/U1016)*100</f>
        <v>130.57174886088737</v>
      </c>
      <c r="Y1016" s="83">
        <f>IF(V1016=0,,W1016/V1016)*100</f>
        <v>97.50417717209298</v>
      </c>
      <c r="Z1016" s="1"/>
    </row>
    <row r="1017" spans="1:26" ht="23.25">
      <c r="A1017" s="1"/>
      <c r="B1017" s="44"/>
      <c r="C1017" s="44"/>
      <c r="D1017" s="41"/>
      <c r="E1017" s="41"/>
      <c r="F1017" s="51"/>
      <c r="G1017" s="102"/>
      <c r="H1017" s="41"/>
      <c r="I1017" s="45"/>
      <c r="J1017" s="49" t="s">
        <v>45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>
        <f t="shared" si="12"/>
        <v>0</v>
      </c>
      <c r="V1017" s="83">
        <f t="shared" si="12"/>
        <v>0</v>
      </c>
      <c r="W1017" s="84">
        <f t="shared" si="12"/>
        <v>0</v>
      </c>
      <c r="X1017" s="82">
        <f>IF(U1017=0,,W1017/U1017)*100</f>
        <v>0</v>
      </c>
      <c r="Y1017" s="83">
        <f>IF(V1017=0,,W1017/V1017)*100</f>
        <v>0</v>
      </c>
      <c r="Z1017" s="1"/>
    </row>
    <row r="1018" spans="1:26" ht="23.25">
      <c r="A1018" s="1"/>
      <c r="B1018" s="44"/>
      <c r="C1018" s="44"/>
      <c r="D1018" s="41"/>
      <c r="E1018" s="41"/>
      <c r="F1018" s="51"/>
      <c r="G1018" s="102"/>
      <c r="H1018" s="41"/>
      <c r="I1018" s="45"/>
      <c r="J1018" s="49"/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/>
      <c r="V1018" s="83"/>
      <c r="W1018" s="84"/>
      <c r="X1018" s="82"/>
      <c r="Y1018" s="83"/>
      <c r="Z1018" s="1"/>
    </row>
    <row r="1019" spans="1:26" ht="23.25">
      <c r="A1019" s="1"/>
      <c r="B1019" s="44"/>
      <c r="C1019" s="44"/>
      <c r="D1019" s="41"/>
      <c r="E1019" s="41"/>
      <c r="F1019" s="51"/>
      <c r="G1019" s="102"/>
      <c r="H1019" s="41"/>
      <c r="I1019" s="45"/>
      <c r="J1019" s="49" t="s">
        <v>342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/>
      <c r="V1019" s="83"/>
      <c r="W1019" s="84"/>
      <c r="X1019" s="82"/>
      <c r="Y1019" s="83"/>
      <c r="Z1019" s="1"/>
    </row>
    <row r="1020" spans="1:26" ht="23.25">
      <c r="A1020" s="1"/>
      <c r="B1020" s="44"/>
      <c r="C1020" s="44"/>
      <c r="D1020" s="41"/>
      <c r="E1020" s="41"/>
      <c r="F1020" s="51"/>
      <c r="G1020" s="102"/>
      <c r="H1020" s="41"/>
      <c r="I1020" s="45"/>
      <c r="J1020" s="49" t="s">
        <v>343</v>
      </c>
      <c r="K1020" s="50"/>
      <c r="L1020" s="43" t="s">
        <v>344</v>
      </c>
      <c r="M1020" s="71">
        <f>M1027</f>
        <v>8900</v>
      </c>
      <c r="N1020" s="72">
        <f>N1027</f>
        <v>8900</v>
      </c>
      <c r="O1020" s="73">
        <f>O1027</f>
        <v>8900</v>
      </c>
      <c r="P1020" s="71">
        <f>P1027+P1053+P1058+P1063+P1068+P1073+P1078+P1093+P1098+P1103+P1108+P1113+P1118+P1123+P1138+P1143+P1148+P1153+P1158+P1163+P1168+P1183+P1188+P1193+P1198+P1203+P1208+P1213+P1228+P1233+P1238+P1243+P1248</f>
        <v>11298.599999999999</v>
      </c>
      <c r="Q1020" s="79">
        <f>IF(N1020=0,,(P1020/N1020)*100)</f>
        <v>126.9505617977528</v>
      </c>
      <c r="R1020" s="80">
        <f>IF(O1020=0,,(P1020/O1020)*100)</f>
        <v>126.9505617977528</v>
      </c>
      <c r="S1020" s="79">
        <f>IF(M1020=0,,(N1020/M1020)*100)</f>
        <v>100</v>
      </c>
      <c r="T1020" s="81">
        <f>IF(M1020=0,,(P1020/M1020)*100)</f>
        <v>126.9505617977528</v>
      </c>
      <c r="U1020" s="82"/>
      <c r="V1020" s="83"/>
      <c r="W1020" s="84"/>
      <c r="X1020" s="82"/>
      <c r="Y1020" s="83"/>
      <c r="Z1020" s="1"/>
    </row>
    <row r="1021" spans="1:26" ht="23.25">
      <c r="A1021" s="1"/>
      <c r="B1021" s="44"/>
      <c r="C1021" s="44"/>
      <c r="D1021" s="41"/>
      <c r="E1021" s="41"/>
      <c r="F1021" s="51"/>
      <c r="G1021" s="102"/>
      <c r="H1021" s="41"/>
      <c r="I1021" s="45"/>
      <c r="J1021" s="49"/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/>
      <c r="V1021" s="83"/>
      <c r="W1021" s="84"/>
      <c r="X1021" s="82"/>
      <c r="Y1021" s="83"/>
      <c r="Z1021" s="1"/>
    </row>
    <row r="1022" spans="1:26" ht="23.25">
      <c r="A1022" s="1"/>
      <c r="B1022" s="44"/>
      <c r="C1022" s="44"/>
      <c r="D1022" s="41"/>
      <c r="E1022" s="41"/>
      <c r="F1022" s="51"/>
      <c r="G1022" s="102"/>
      <c r="H1022" s="41" t="s">
        <v>337</v>
      </c>
      <c r="I1022" s="45"/>
      <c r="J1022" s="49" t="s">
        <v>103</v>
      </c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/>
      <c r="V1022" s="83"/>
      <c r="W1022" s="84"/>
      <c r="X1022" s="82"/>
      <c r="Y1022" s="83"/>
      <c r="Z1022" s="1"/>
    </row>
    <row r="1023" spans="1:26" ht="23.25">
      <c r="A1023" s="1"/>
      <c r="B1023" s="44"/>
      <c r="C1023" s="44"/>
      <c r="D1023" s="41"/>
      <c r="E1023" s="41"/>
      <c r="F1023" s="51"/>
      <c r="G1023" s="102"/>
      <c r="H1023" s="41"/>
      <c r="I1023" s="45"/>
      <c r="J1023" s="49" t="s">
        <v>338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>
        <f>U1024+U1025</f>
        <v>308948.53</v>
      </c>
      <c r="V1023" s="83">
        <f>V1024+V1025</f>
        <v>485844.13</v>
      </c>
      <c r="W1023" s="84">
        <f>W1024+W1025</f>
        <v>467378.7</v>
      </c>
      <c r="X1023" s="82">
        <f>IF(U1023=0,,W1023/U1023)*100</f>
        <v>151.28044143793142</v>
      </c>
      <c r="Y1023" s="83">
        <f>IF(V1023=0,,W1023/V1023)*100</f>
        <v>96.19930984861338</v>
      </c>
      <c r="Z1023" s="1"/>
    </row>
    <row r="1024" spans="1:26" ht="23.25">
      <c r="A1024" s="1"/>
      <c r="B1024" s="44"/>
      <c r="C1024" s="44"/>
      <c r="D1024" s="41"/>
      <c r="E1024" s="41"/>
      <c r="F1024" s="51"/>
      <c r="G1024" s="102"/>
      <c r="H1024" s="41"/>
      <c r="I1024" s="45"/>
      <c r="J1024" s="49" t="s">
        <v>44</v>
      </c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>
        <v>308948.53</v>
      </c>
      <c r="V1024" s="83">
        <v>485844.13</v>
      </c>
      <c r="W1024" s="84">
        <v>467378.7</v>
      </c>
      <c r="X1024" s="82">
        <f>IF(U1024=0,,W1024/U1024)*100</f>
        <v>151.28044143793142</v>
      </c>
      <c r="Y1024" s="83">
        <f>IF(V1024=0,,W1024/V1024)*100</f>
        <v>96.19930984861338</v>
      </c>
      <c r="Z1024" s="1"/>
    </row>
    <row r="1025" spans="1:26" ht="23.25">
      <c r="A1025" s="1"/>
      <c r="B1025" s="44"/>
      <c r="C1025" s="44"/>
      <c r="D1025" s="41"/>
      <c r="E1025" s="41"/>
      <c r="F1025" s="51"/>
      <c r="G1025" s="102"/>
      <c r="H1025" s="41"/>
      <c r="I1025" s="45"/>
      <c r="J1025" s="49" t="s">
        <v>45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/>
      <c r="V1025" s="83"/>
      <c r="W1025" s="84"/>
      <c r="X1025" s="82">
        <f>IF(U1025=0,,W1025/U1025)*100</f>
        <v>0</v>
      </c>
      <c r="Y1025" s="83">
        <f>IF(V1025=0,,W1025/V1025)*100</f>
        <v>0</v>
      </c>
      <c r="Z1025" s="1"/>
    </row>
    <row r="1026" spans="1:26" ht="23.25">
      <c r="A1026" s="1"/>
      <c r="B1026" s="44"/>
      <c r="C1026" s="44"/>
      <c r="D1026" s="41"/>
      <c r="E1026" s="41"/>
      <c r="F1026" s="51"/>
      <c r="G1026" s="102"/>
      <c r="H1026" s="41"/>
      <c r="I1026" s="45"/>
      <c r="J1026" s="49" t="s">
        <v>105</v>
      </c>
      <c r="K1026" s="50"/>
      <c r="L1026" s="43" t="s">
        <v>94</v>
      </c>
      <c r="M1026" s="71"/>
      <c r="N1026" s="72"/>
      <c r="O1026" s="73"/>
      <c r="P1026" s="71">
        <v>1036</v>
      </c>
      <c r="Q1026" s="79"/>
      <c r="R1026" s="80"/>
      <c r="S1026" s="79"/>
      <c r="T1026" s="81"/>
      <c r="U1026" s="82"/>
      <c r="V1026" s="83"/>
      <c r="W1026" s="84"/>
      <c r="X1026" s="82"/>
      <c r="Y1026" s="83"/>
      <c r="Z1026" s="1"/>
    </row>
    <row r="1027" spans="1:26" ht="23.25">
      <c r="A1027" s="1"/>
      <c r="B1027" s="44"/>
      <c r="C1027" s="44"/>
      <c r="D1027" s="41"/>
      <c r="E1027" s="41"/>
      <c r="F1027" s="51"/>
      <c r="G1027" s="102"/>
      <c r="H1027" s="41"/>
      <c r="I1027" s="45"/>
      <c r="J1027" s="49" t="s">
        <v>345</v>
      </c>
      <c r="K1027" s="50"/>
      <c r="L1027" s="43" t="s">
        <v>344</v>
      </c>
      <c r="M1027" s="71">
        <v>8900</v>
      </c>
      <c r="N1027" s="72">
        <v>8900</v>
      </c>
      <c r="O1027" s="73">
        <v>8900</v>
      </c>
      <c r="P1027" s="71">
        <v>11078.6</v>
      </c>
      <c r="Q1027" s="79">
        <f>IF(N1027=0,,(P1027/N1027)*100)</f>
        <v>124.47865168539327</v>
      </c>
      <c r="R1027" s="80">
        <f>IF(O1027=0,,(P1027/O1027)*100)</f>
        <v>124.47865168539327</v>
      </c>
      <c r="S1027" s="79">
        <f>IF(M1027=0,,(N1027/M1027)*100)</f>
        <v>100</v>
      </c>
      <c r="T1027" s="81">
        <f>IF(M1027=0,,(P1027/M1027)*100)</f>
        <v>124.47865168539327</v>
      </c>
      <c r="U1027" s="82"/>
      <c r="V1027" s="83"/>
      <c r="W1027" s="84"/>
      <c r="X1027" s="82"/>
      <c r="Y1027" s="83"/>
      <c r="Z1027" s="1"/>
    </row>
    <row r="1028" spans="1:26" ht="23.25">
      <c r="A1028" s="1"/>
      <c r="B1028" s="44"/>
      <c r="C1028" s="44"/>
      <c r="D1028" s="41"/>
      <c r="E1028" s="41"/>
      <c r="F1028" s="51"/>
      <c r="G1028" s="102"/>
      <c r="H1028" s="41"/>
      <c r="I1028" s="45"/>
      <c r="J1028" s="49"/>
      <c r="K1028" s="50"/>
      <c r="L1028" s="43"/>
      <c r="M1028" s="71"/>
      <c r="N1028" s="72"/>
      <c r="O1028" s="73"/>
      <c r="P1028" s="71"/>
      <c r="Q1028" s="79"/>
      <c r="R1028" s="80"/>
      <c r="S1028" s="79"/>
      <c r="T1028" s="81"/>
      <c r="U1028" s="82"/>
      <c r="V1028" s="83"/>
      <c r="W1028" s="84"/>
      <c r="X1028" s="82"/>
      <c r="Y1028" s="83"/>
      <c r="Z1028" s="1"/>
    </row>
    <row r="1029" spans="1:26" ht="23.25">
      <c r="A1029" s="1"/>
      <c r="B1029" s="44"/>
      <c r="C1029" s="44"/>
      <c r="D1029" s="41"/>
      <c r="E1029" s="41"/>
      <c r="F1029" s="51"/>
      <c r="G1029" s="102"/>
      <c r="H1029" s="41" t="s">
        <v>106</v>
      </c>
      <c r="I1029" s="45"/>
      <c r="J1029" s="49" t="s">
        <v>107</v>
      </c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/>
      <c r="V1029" s="83"/>
      <c r="W1029" s="84"/>
      <c r="X1029" s="82"/>
      <c r="Y1029" s="83"/>
      <c r="Z1029" s="1"/>
    </row>
    <row r="1030" spans="1:26" ht="23.25">
      <c r="A1030" s="1"/>
      <c r="B1030" s="44"/>
      <c r="C1030" s="44"/>
      <c r="D1030" s="41"/>
      <c r="E1030" s="41"/>
      <c r="F1030" s="51"/>
      <c r="G1030" s="102"/>
      <c r="H1030" s="41"/>
      <c r="I1030" s="45"/>
      <c r="J1030" s="49" t="s">
        <v>108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>
        <f>U1031+U1032</f>
        <v>13528.63</v>
      </c>
      <c r="V1030" s="83">
        <f>V1031+V1032</f>
        <v>12601.5</v>
      </c>
      <c r="W1030" s="84">
        <f>W1031+W1032</f>
        <v>12436.9</v>
      </c>
      <c r="X1030" s="82">
        <f>IF(U1030=0,,W1030/U1030)*100</f>
        <v>91.93022501169742</v>
      </c>
      <c r="Y1030" s="83">
        <f>IF(V1030=0,,W1030/V1030)*100</f>
        <v>98.69380629290163</v>
      </c>
      <c r="Z1030" s="1"/>
    </row>
    <row r="1031" spans="1:26" ht="23.25">
      <c r="A1031" s="1"/>
      <c r="B1031" s="44"/>
      <c r="C1031" s="44"/>
      <c r="D1031" s="41"/>
      <c r="E1031" s="41"/>
      <c r="F1031" s="51"/>
      <c r="G1031" s="102"/>
      <c r="H1031" s="41"/>
      <c r="I1031" s="45"/>
      <c r="J1031" s="49" t="s">
        <v>44</v>
      </c>
      <c r="K1031" s="50"/>
      <c r="L1031" s="43"/>
      <c r="M1031" s="71"/>
      <c r="N1031" s="72"/>
      <c r="O1031" s="73"/>
      <c r="P1031" s="71"/>
      <c r="Q1031" s="79"/>
      <c r="R1031" s="80"/>
      <c r="S1031" s="79"/>
      <c r="T1031" s="81"/>
      <c r="U1031" s="82">
        <v>13528.63</v>
      </c>
      <c r="V1031" s="83">
        <v>12601.5</v>
      </c>
      <c r="W1031" s="84">
        <v>12436.9</v>
      </c>
      <c r="X1031" s="82">
        <f>IF(U1031=0,,W1031/U1031)*100</f>
        <v>91.93022501169742</v>
      </c>
      <c r="Y1031" s="83">
        <f>IF(V1031=0,,W1031/V1031)*100</f>
        <v>98.69380629290163</v>
      </c>
      <c r="Z1031" s="1"/>
    </row>
    <row r="1032" spans="1:26" ht="23.25">
      <c r="A1032" s="1"/>
      <c r="B1032" s="44"/>
      <c r="C1032" s="44"/>
      <c r="D1032" s="44"/>
      <c r="E1032" s="44"/>
      <c r="F1032" s="42"/>
      <c r="G1032" s="43"/>
      <c r="H1032" s="44"/>
      <c r="I1032" s="45"/>
      <c r="J1032" s="49" t="s">
        <v>45</v>
      </c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/>
      <c r="V1032" s="83"/>
      <c r="W1032" s="84"/>
      <c r="X1032" s="82">
        <f>IF(U1032=0,,W1032/U1032)*100</f>
        <v>0</v>
      </c>
      <c r="Y1032" s="83">
        <f>IF(V1032=0,,W1032/V1032)*100</f>
        <v>0</v>
      </c>
      <c r="Z1032" s="1"/>
    </row>
    <row r="1033" spans="1:26" ht="23.25">
      <c r="A1033" s="1"/>
      <c r="B1033" s="44"/>
      <c r="C1033" s="44"/>
      <c r="D1033" s="44"/>
      <c r="E1033" s="44"/>
      <c r="F1033" s="51"/>
      <c r="G1033" s="43"/>
      <c r="H1033" s="44"/>
      <c r="I1033" s="45"/>
      <c r="J1033" s="49"/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/>
      <c r="V1033" s="83"/>
      <c r="W1033" s="84"/>
      <c r="X1033" s="82"/>
      <c r="Y1033" s="83"/>
      <c r="Z1033" s="1"/>
    </row>
    <row r="1034" spans="1:26" ht="23.25">
      <c r="A1034" s="1"/>
      <c r="B1034" s="44"/>
      <c r="C1034" s="44"/>
      <c r="D1034" s="44"/>
      <c r="E1034" s="44"/>
      <c r="F1034" s="51"/>
      <c r="G1034" s="43"/>
      <c r="H1034" s="44"/>
      <c r="I1034" s="45"/>
      <c r="J1034" s="49"/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/>
      <c r="V1034" s="83"/>
      <c r="W1034" s="84"/>
      <c r="X1034" s="82"/>
      <c r="Y1034" s="83"/>
      <c r="Z1034" s="1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384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30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28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33</v>
      </c>
      <c r="O1039" s="63"/>
      <c r="P1039" s="63"/>
      <c r="Q1039" s="63"/>
      <c r="R1039" s="64"/>
      <c r="S1039" s="8" t="s">
        <v>21</v>
      </c>
      <c r="T1039" s="8"/>
      <c r="U1039" s="14" t="s">
        <v>2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29</v>
      </c>
      <c r="C1040" s="21"/>
      <c r="D1040" s="21"/>
      <c r="E1040" s="21"/>
      <c r="F1040" s="21"/>
      <c r="G1040" s="21"/>
      <c r="H1040" s="62"/>
      <c r="I1040" s="1"/>
      <c r="J1040" s="2" t="s">
        <v>4</v>
      </c>
      <c r="K1040" s="18"/>
      <c r="L1040" s="23" t="s">
        <v>22</v>
      </c>
      <c r="M1040" s="23" t="s">
        <v>31</v>
      </c>
      <c r="N1040" s="65"/>
      <c r="O1040" s="17"/>
      <c r="P1040" s="66"/>
      <c r="Q1040" s="23" t="s">
        <v>3</v>
      </c>
      <c r="R1040" s="16"/>
      <c r="S1040" s="15" t="s">
        <v>23</v>
      </c>
      <c r="T1040" s="15"/>
      <c r="U1040" s="20" t="s">
        <v>20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24</v>
      </c>
      <c r="M1041" s="31" t="s">
        <v>24</v>
      </c>
      <c r="N1041" s="29" t="s">
        <v>6</v>
      </c>
      <c r="O1041" s="68" t="s">
        <v>7</v>
      </c>
      <c r="P1041" s="29" t="s">
        <v>8</v>
      </c>
      <c r="Q1041" s="20" t="s">
        <v>41</v>
      </c>
      <c r="R1041" s="22"/>
      <c r="S1041" s="27" t="s">
        <v>25</v>
      </c>
      <c r="T1041" s="15"/>
      <c r="U1041" s="24"/>
      <c r="V1041" s="25"/>
      <c r="W1041" s="1"/>
      <c r="X1041" s="14" t="s">
        <v>3</v>
      </c>
      <c r="Y1041" s="16"/>
      <c r="Z1041" s="1"/>
    </row>
    <row r="1042" spans="1:26" ht="23.25">
      <c r="A1042" s="1"/>
      <c r="B1042" s="14" t="s">
        <v>14</v>
      </c>
      <c r="C1042" s="14" t="s">
        <v>15</v>
      </c>
      <c r="D1042" s="14" t="s">
        <v>16</v>
      </c>
      <c r="E1042" s="14" t="s">
        <v>17</v>
      </c>
      <c r="F1042" s="28" t="s">
        <v>18</v>
      </c>
      <c r="G1042" s="2" t="s">
        <v>5</v>
      </c>
      <c r="H1042" s="14" t="s">
        <v>19</v>
      </c>
      <c r="I1042" s="24"/>
      <c r="J1042" s="1"/>
      <c r="K1042" s="18"/>
      <c r="L1042" s="26" t="s">
        <v>26</v>
      </c>
      <c r="M1042" s="29" t="s">
        <v>32</v>
      </c>
      <c r="N1042" s="29"/>
      <c r="O1042" s="29"/>
      <c r="P1042" s="29"/>
      <c r="Q1042" s="26" t="s">
        <v>34</v>
      </c>
      <c r="R1042" s="30" t="s">
        <v>34</v>
      </c>
      <c r="S1042" s="112" t="s">
        <v>37</v>
      </c>
      <c r="T1042" s="114" t="s">
        <v>38</v>
      </c>
      <c r="U1042" s="31" t="s">
        <v>6</v>
      </c>
      <c r="V1042" s="29" t="s">
        <v>9</v>
      </c>
      <c r="W1042" s="26" t="s">
        <v>10</v>
      </c>
      <c r="X1042" s="14" t="s">
        <v>11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35</v>
      </c>
      <c r="R1043" s="38" t="s">
        <v>36</v>
      </c>
      <c r="S1043" s="113"/>
      <c r="T1043" s="115"/>
      <c r="U1043" s="32"/>
      <c r="V1043" s="33"/>
      <c r="W1043" s="34"/>
      <c r="X1043" s="39" t="s">
        <v>39</v>
      </c>
      <c r="Y1043" s="40" t="s">
        <v>40</v>
      </c>
      <c r="Z1043" s="1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4" t="s">
        <v>330</v>
      </c>
      <c r="C1045" s="44" t="s">
        <v>331</v>
      </c>
      <c r="D1045" s="41" t="s">
        <v>330</v>
      </c>
      <c r="E1045" s="41" t="s">
        <v>334</v>
      </c>
      <c r="F1045" s="51" t="s">
        <v>340</v>
      </c>
      <c r="G1045" s="102"/>
      <c r="H1045" s="41" t="s">
        <v>109</v>
      </c>
      <c r="I1045" s="45"/>
      <c r="J1045" s="49" t="s">
        <v>346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/>
      <c r="V1045" s="83"/>
      <c r="W1045" s="84"/>
      <c r="X1045" s="82"/>
      <c r="Y1045" s="83"/>
      <c r="Z1045" s="1"/>
    </row>
    <row r="1046" spans="1:26" ht="23.25">
      <c r="A1046" s="1"/>
      <c r="B1046" s="41"/>
      <c r="C1046" s="41"/>
      <c r="D1046" s="41"/>
      <c r="E1046" s="41"/>
      <c r="F1046" s="51"/>
      <c r="G1046" s="102"/>
      <c r="H1046" s="41"/>
      <c r="I1046" s="45"/>
      <c r="J1046" s="49" t="s">
        <v>111</v>
      </c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>
        <f>U1047+U1048</f>
        <v>2775.2</v>
      </c>
      <c r="V1046" s="83">
        <f>V1047+V1048</f>
        <v>1950.1</v>
      </c>
      <c r="W1046" s="84">
        <f>W1047+W1048</f>
        <v>1617.5</v>
      </c>
      <c r="X1046" s="82">
        <f>IF(U1046=0,,W1046/U1046)*100</f>
        <v>58.284087633323736</v>
      </c>
      <c r="Y1046" s="83">
        <f>IF(V1046=0,,W1046/V1046)*100</f>
        <v>82.94446438644172</v>
      </c>
      <c r="Z1046" s="1"/>
    </row>
    <row r="1047" spans="1:26" ht="23.25">
      <c r="A1047" s="1"/>
      <c r="B1047" s="44"/>
      <c r="C1047" s="44"/>
      <c r="D1047" s="41"/>
      <c r="E1047" s="41"/>
      <c r="F1047" s="51"/>
      <c r="G1047" s="102"/>
      <c r="H1047" s="41"/>
      <c r="I1047" s="45"/>
      <c r="J1047" s="49" t="s">
        <v>44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>
        <v>2775.2</v>
      </c>
      <c r="V1047" s="83">
        <v>1950.1</v>
      </c>
      <c r="W1047" s="84">
        <v>1617.5</v>
      </c>
      <c r="X1047" s="82">
        <f>IF(U1047=0,,W1047/U1047)*100</f>
        <v>58.284087633323736</v>
      </c>
      <c r="Y1047" s="83">
        <f>IF(V1047=0,,W1047/V1047)*100</f>
        <v>82.94446438644172</v>
      </c>
      <c r="Z1047" s="1"/>
    </row>
    <row r="1048" spans="1:26" ht="23.25">
      <c r="A1048" s="1"/>
      <c r="B1048" s="44"/>
      <c r="C1048" s="44"/>
      <c r="D1048" s="41"/>
      <c r="E1048" s="41"/>
      <c r="F1048" s="51"/>
      <c r="G1048" s="102"/>
      <c r="H1048" s="41"/>
      <c r="I1048" s="45"/>
      <c r="J1048" s="49" t="s">
        <v>45</v>
      </c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/>
      <c r="V1048" s="83"/>
      <c r="W1048" s="84"/>
      <c r="X1048" s="82">
        <f>IF(U1048=0,,W1048/U1048)*100</f>
        <v>0</v>
      </c>
      <c r="Y1048" s="83">
        <f>IF(V1048=0,,W1048/V1048)*100</f>
        <v>0</v>
      </c>
      <c r="Z1048" s="1"/>
    </row>
    <row r="1049" spans="1:26" ht="23.25">
      <c r="A1049" s="1"/>
      <c r="B1049" s="44"/>
      <c r="C1049" s="44"/>
      <c r="D1049" s="41"/>
      <c r="E1049" s="41"/>
      <c r="F1049" s="51"/>
      <c r="G1049" s="102"/>
      <c r="H1049" s="41"/>
      <c r="I1049" s="45"/>
      <c r="J1049" s="49"/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/>
      <c r="V1049" s="83"/>
      <c r="W1049" s="84"/>
      <c r="X1049" s="82"/>
      <c r="Y1049" s="83"/>
      <c r="Z1049" s="1"/>
    </row>
    <row r="1050" spans="1:26" ht="23.25">
      <c r="A1050" s="1"/>
      <c r="B1050" s="44"/>
      <c r="C1050" s="44"/>
      <c r="D1050" s="41"/>
      <c r="E1050" s="41"/>
      <c r="F1050" s="51"/>
      <c r="G1050" s="102"/>
      <c r="H1050" s="41" t="s">
        <v>115</v>
      </c>
      <c r="I1050" s="45"/>
      <c r="J1050" s="49" t="s">
        <v>116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>
        <f>U1051+U1052</f>
        <v>1420.1</v>
      </c>
      <c r="V1050" s="83">
        <f>V1051+V1052</f>
        <v>1604</v>
      </c>
      <c r="W1050" s="84">
        <f>W1051+W1052</f>
        <v>1436.3</v>
      </c>
      <c r="X1050" s="82">
        <f>IF(U1050=0,,W1050/U1050)*100</f>
        <v>101.14076473487783</v>
      </c>
      <c r="Y1050" s="83">
        <f>IF(V1050=0,,W1050/V1050)*100</f>
        <v>89.54488778054862</v>
      </c>
      <c r="Z1050" s="1"/>
    </row>
    <row r="1051" spans="1:26" ht="23.25">
      <c r="A1051" s="1"/>
      <c r="B1051" s="44"/>
      <c r="C1051" s="44"/>
      <c r="D1051" s="41"/>
      <c r="E1051" s="41"/>
      <c r="F1051" s="51"/>
      <c r="G1051" s="102"/>
      <c r="H1051" s="41"/>
      <c r="I1051" s="45"/>
      <c r="J1051" s="49" t="s">
        <v>44</v>
      </c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>
        <v>1420.1</v>
      </c>
      <c r="V1051" s="83">
        <v>1604</v>
      </c>
      <c r="W1051" s="84">
        <v>1436.3</v>
      </c>
      <c r="X1051" s="82">
        <f>IF(U1051=0,,W1051/U1051)*100</f>
        <v>101.14076473487783</v>
      </c>
      <c r="Y1051" s="83">
        <f>IF(V1051=0,,W1051/V1051)*100</f>
        <v>89.54488778054862</v>
      </c>
      <c r="Z1051" s="1"/>
    </row>
    <row r="1052" spans="1:26" ht="23.25">
      <c r="A1052" s="1"/>
      <c r="B1052" s="44"/>
      <c r="C1052" s="44"/>
      <c r="D1052" s="41"/>
      <c r="E1052" s="41"/>
      <c r="F1052" s="51"/>
      <c r="G1052" s="102"/>
      <c r="H1052" s="41"/>
      <c r="I1052" s="45"/>
      <c r="J1052" s="49" t="s">
        <v>45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/>
      <c r="V1052" s="83"/>
      <c r="W1052" s="84"/>
      <c r="X1052" s="82">
        <f>IF(U1052=0,,W1052/U1052)*100</f>
        <v>0</v>
      </c>
      <c r="Y1052" s="83">
        <f>IF(V1052=0,,W1052/V1052)*100</f>
        <v>0</v>
      </c>
      <c r="Z1052" s="1"/>
    </row>
    <row r="1053" spans="1:26" ht="23.25">
      <c r="A1053" s="1"/>
      <c r="B1053" s="44"/>
      <c r="C1053" s="44"/>
      <c r="D1053" s="41"/>
      <c r="E1053" s="41"/>
      <c r="F1053" s="51"/>
      <c r="G1053" s="102"/>
      <c r="H1053" s="41"/>
      <c r="I1053" s="45"/>
      <c r="J1053" s="49" t="s">
        <v>345</v>
      </c>
      <c r="K1053" s="50"/>
      <c r="L1053" s="43" t="s">
        <v>344</v>
      </c>
      <c r="M1053" s="71"/>
      <c r="N1053" s="72"/>
      <c r="O1053" s="73"/>
      <c r="P1053" s="71">
        <v>0</v>
      </c>
      <c r="Q1053" s="79"/>
      <c r="R1053" s="80"/>
      <c r="S1053" s="79"/>
      <c r="T1053" s="81"/>
      <c r="U1053" s="82"/>
      <c r="V1053" s="83"/>
      <c r="W1053" s="84"/>
      <c r="X1053" s="82"/>
      <c r="Y1053" s="83"/>
      <c r="Z1053" s="1"/>
    </row>
    <row r="1054" spans="1:26" ht="23.25">
      <c r="A1054" s="1"/>
      <c r="B1054" s="44"/>
      <c r="C1054" s="44"/>
      <c r="D1054" s="41"/>
      <c r="E1054" s="41"/>
      <c r="F1054" s="51"/>
      <c r="G1054" s="102"/>
      <c r="H1054" s="41"/>
      <c r="I1054" s="45"/>
      <c r="J1054" s="49"/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/>
      <c r="V1054" s="83"/>
      <c r="W1054" s="84"/>
      <c r="X1054" s="82"/>
      <c r="Y1054" s="83"/>
      <c r="Z1054" s="1"/>
    </row>
    <row r="1055" spans="1:26" ht="23.25">
      <c r="A1055" s="1"/>
      <c r="B1055" s="44"/>
      <c r="C1055" s="44"/>
      <c r="D1055" s="41"/>
      <c r="E1055" s="41"/>
      <c r="F1055" s="51"/>
      <c r="G1055" s="102"/>
      <c r="H1055" s="41" t="s">
        <v>120</v>
      </c>
      <c r="I1055" s="45"/>
      <c r="J1055" s="49" t="s">
        <v>121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>
        <f>U1056+U1057</f>
        <v>8622.3</v>
      </c>
      <c r="V1055" s="83">
        <f>V1056+V1057</f>
        <v>8578.3</v>
      </c>
      <c r="W1055" s="84">
        <f>W1056+W1057</f>
        <v>8527</v>
      </c>
      <c r="X1055" s="82">
        <f>IF(U1055=0,,W1055/U1055)*100</f>
        <v>98.89472646509633</v>
      </c>
      <c r="Y1055" s="83">
        <f>IF(V1055=0,,W1055/V1055)*100</f>
        <v>99.40197941317045</v>
      </c>
      <c r="Z1055" s="1"/>
    </row>
    <row r="1056" spans="1:26" ht="23.25">
      <c r="A1056" s="1"/>
      <c r="B1056" s="44"/>
      <c r="C1056" s="44"/>
      <c r="D1056" s="41"/>
      <c r="E1056" s="41"/>
      <c r="F1056" s="51"/>
      <c r="G1056" s="102"/>
      <c r="H1056" s="41"/>
      <c r="I1056" s="45"/>
      <c r="J1056" s="49" t="s">
        <v>44</v>
      </c>
      <c r="K1056" s="50"/>
      <c r="L1056" s="43"/>
      <c r="M1056" s="71"/>
      <c r="N1056" s="72"/>
      <c r="O1056" s="73"/>
      <c r="P1056" s="71"/>
      <c r="Q1056" s="79"/>
      <c r="R1056" s="80"/>
      <c r="S1056" s="79"/>
      <c r="T1056" s="81"/>
      <c r="U1056" s="82">
        <v>8622.3</v>
      </c>
      <c r="V1056" s="83">
        <v>8578.3</v>
      </c>
      <c r="W1056" s="84">
        <v>8527</v>
      </c>
      <c r="X1056" s="82">
        <f>IF(U1056=0,,W1056/U1056)*100</f>
        <v>98.89472646509633</v>
      </c>
      <c r="Y1056" s="83">
        <f>IF(V1056=0,,W1056/V1056)*100</f>
        <v>99.40197941317045</v>
      </c>
      <c r="Z1056" s="1"/>
    </row>
    <row r="1057" spans="1:26" ht="23.25">
      <c r="A1057" s="1"/>
      <c r="B1057" s="44"/>
      <c r="C1057" s="44"/>
      <c r="D1057" s="41"/>
      <c r="E1057" s="41"/>
      <c r="F1057" s="51"/>
      <c r="G1057" s="102"/>
      <c r="H1057" s="41"/>
      <c r="I1057" s="45"/>
      <c r="J1057" s="49" t="s">
        <v>45</v>
      </c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/>
      <c r="V1057" s="83"/>
      <c r="W1057" s="84"/>
      <c r="X1057" s="82">
        <f>IF(U1057=0,,W1057/U1057)*100</f>
        <v>0</v>
      </c>
      <c r="Y1057" s="83">
        <f>IF(V1057=0,,W1057/V1057)*100</f>
        <v>0</v>
      </c>
      <c r="Z1057" s="1"/>
    </row>
    <row r="1058" spans="1:26" ht="23.25">
      <c r="A1058" s="1"/>
      <c r="B1058" s="44"/>
      <c r="C1058" s="44"/>
      <c r="D1058" s="41"/>
      <c r="E1058" s="41"/>
      <c r="F1058" s="51"/>
      <c r="G1058" s="102"/>
      <c r="H1058" s="41"/>
      <c r="I1058" s="45"/>
      <c r="J1058" s="49" t="s">
        <v>345</v>
      </c>
      <c r="K1058" s="50"/>
      <c r="L1058" s="43" t="s">
        <v>344</v>
      </c>
      <c r="M1058" s="71"/>
      <c r="N1058" s="72"/>
      <c r="O1058" s="73"/>
      <c r="P1058" s="71">
        <v>0.2</v>
      </c>
      <c r="Q1058" s="79"/>
      <c r="R1058" s="80"/>
      <c r="S1058" s="79"/>
      <c r="T1058" s="81"/>
      <c r="U1058" s="82"/>
      <c r="V1058" s="83"/>
      <c r="W1058" s="84"/>
      <c r="X1058" s="82"/>
      <c r="Y1058" s="83"/>
      <c r="Z1058" s="1"/>
    </row>
    <row r="1059" spans="1:26" ht="23.25">
      <c r="A1059" s="1"/>
      <c r="B1059" s="44"/>
      <c r="C1059" s="44"/>
      <c r="D1059" s="41"/>
      <c r="E1059" s="41"/>
      <c r="F1059" s="51"/>
      <c r="G1059" s="102"/>
      <c r="H1059" s="41"/>
      <c r="I1059" s="45"/>
      <c r="J1059" s="49"/>
      <c r="K1059" s="50"/>
      <c r="L1059" s="43"/>
      <c r="M1059" s="71"/>
      <c r="N1059" s="72"/>
      <c r="O1059" s="73"/>
      <c r="P1059" s="71"/>
      <c r="Q1059" s="79"/>
      <c r="R1059" s="80"/>
      <c r="S1059" s="79"/>
      <c r="T1059" s="81"/>
      <c r="U1059" s="82"/>
      <c r="V1059" s="83"/>
      <c r="W1059" s="84"/>
      <c r="X1059" s="82"/>
      <c r="Y1059" s="83"/>
      <c r="Z1059" s="1"/>
    </row>
    <row r="1060" spans="1:26" ht="23.25">
      <c r="A1060" s="1"/>
      <c r="B1060" s="44"/>
      <c r="C1060" s="44"/>
      <c r="D1060" s="41"/>
      <c r="E1060" s="41"/>
      <c r="F1060" s="51"/>
      <c r="G1060" s="102"/>
      <c r="H1060" s="41" t="s">
        <v>122</v>
      </c>
      <c r="I1060" s="45"/>
      <c r="J1060" s="49" t="s">
        <v>123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>
        <f>U1061+U1062</f>
        <v>2944.5</v>
      </c>
      <c r="V1060" s="83">
        <f>V1061+V1062</f>
        <v>3018.7</v>
      </c>
      <c r="W1060" s="84">
        <f>W1061+W1062</f>
        <v>2959.8</v>
      </c>
      <c r="X1060" s="82">
        <f>IF(U1060=0,,W1060/U1060)*100</f>
        <v>100.51961283749364</v>
      </c>
      <c r="Y1060" s="83">
        <f>IF(V1060=0,,W1060/V1060)*100</f>
        <v>98.04882896611126</v>
      </c>
      <c r="Z1060" s="1"/>
    </row>
    <row r="1061" spans="1:26" ht="23.25">
      <c r="A1061" s="1"/>
      <c r="B1061" s="44"/>
      <c r="C1061" s="44"/>
      <c r="D1061" s="41"/>
      <c r="E1061" s="41"/>
      <c r="F1061" s="51"/>
      <c r="G1061" s="102"/>
      <c r="H1061" s="41"/>
      <c r="I1061" s="45"/>
      <c r="J1061" s="49" t="s">
        <v>44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>
        <v>2944.5</v>
      </c>
      <c r="V1061" s="83">
        <v>3018.7</v>
      </c>
      <c r="W1061" s="84">
        <v>2959.8</v>
      </c>
      <c r="X1061" s="82">
        <f>IF(U1061=0,,W1061/U1061)*100</f>
        <v>100.51961283749364</v>
      </c>
      <c r="Y1061" s="83">
        <f>IF(V1061=0,,W1061/V1061)*100</f>
        <v>98.04882896611126</v>
      </c>
      <c r="Z1061" s="1"/>
    </row>
    <row r="1062" spans="1:26" ht="23.25">
      <c r="A1062" s="1"/>
      <c r="B1062" s="44"/>
      <c r="C1062" s="44"/>
      <c r="D1062" s="41"/>
      <c r="E1062" s="41"/>
      <c r="F1062" s="51"/>
      <c r="G1062" s="102"/>
      <c r="H1062" s="41"/>
      <c r="I1062" s="45"/>
      <c r="J1062" s="49" t="s">
        <v>45</v>
      </c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/>
      <c r="V1062" s="83"/>
      <c r="W1062" s="84"/>
      <c r="X1062" s="82">
        <f>IF(U1062=0,,W1062/U1062)*100</f>
        <v>0</v>
      </c>
      <c r="Y1062" s="83">
        <f>IF(V1062=0,,W1062/V1062)*100</f>
        <v>0</v>
      </c>
      <c r="Z1062" s="1"/>
    </row>
    <row r="1063" spans="1:26" ht="23.25">
      <c r="A1063" s="1"/>
      <c r="B1063" s="44"/>
      <c r="C1063" s="44"/>
      <c r="D1063" s="41"/>
      <c r="E1063" s="41"/>
      <c r="F1063" s="51"/>
      <c r="G1063" s="102"/>
      <c r="H1063" s="41"/>
      <c r="I1063" s="45"/>
      <c r="J1063" s="49" t="s">
        <v>345</v>
      </c>
      <c r="K1063" s="50"/>
      <c r="L1063" s="43" t="s">
        <v>344</v>
      </c>
      <c r="M1063" s="71"/>
      <c r="N1063" s="72"/>
      <c r="O1063" s="73"/>
      <c r="P1063" s="71">
        <v>0</v>
      </c>
      <c r="Q1063" s="79"/>
      <c r="R1063" s="80"/>
      <c r="S1063" s="79"/>
      <c r="T1063" s="81"/>
      <c r="U1063" s="82"/>
      <c r="V1063" s="83"/>
      <c r="W1063" s="84"/>
      <c r="X1063" s="82"/>
      <c r="Y1063" s="83"/>
      <c r="Z1063" s="1"/>
    </row>
    <row r="1064" spans="1:26" ht="23.25">
      <c r="A1064" s="1"/>
      <c r="B1064" s="44"/>
      <c r="C1064" s="44"/>
      <c r="D1064" s="41"/>
      <c r="E1064" s="41"/>
      <c r="F1064" s="51"/>
      <c r="G1064" s="102"/>
      <c r="H1064" s="41"/>
      <c r="I1064" s="45"/>
      <c r="J1064" s="49"/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82"/>
      <c r="V1064" s="83"/>
      <c r="W1064" s="84"/>
      <c r="X1064" s="82"/>
      <c r="Y1064" s="83"/>
      <c r="Z1064" s="1"/>
    </row>
    <row r="1065" spans="1:26" ht="23.25">
      <c r="A1065" s="1"/>
      <c r="B1065" s="44"/>
      <c r="C1065" s="44"/>
      <c r="D1065" s="41"/>
      <c r="E1065" s="41"/>
      <c r="F1065" s="51"/>
      <c r="G1065" s="102"/>
      <c r="H1065" s="41" t="s">
        <v>124</v>
      </c>
      <c r="I1065" s="45"/>
      <c r="J1065" s="49" t="s">
        <v>125</v>
      </c>
      <c r="K1065" s="50"/>
      <c r="L1065" s="43"/>
      <c r="M1065" s="71"/>
      <c r="N1065" s="72"/>
      <c r="O1065" s="73"/>
      <c r="P1065" s="71"/>
      <c r="Q1065" s="79"/>
      <c r="R1065" s="80"/>
      <c r="S1065" s="79"/>
      <c r="T1065" s="81"/>
      <c r="U1065" s="82">
        <f>U1066+U1067</f>
        <v>2139</v>
      </c>
      <c r="V1065" s="83">
        <f>V1066+V1067</f>
        <v>2155.3</v>
      </c>
      <c r="W1065" s="84">
        <f>W1066+W1067</f>
        <v>2140.6</v>
      </c>
      <c r="X1065" s="82">
        <f>IF(U1065=0,,W1065/U1065)*100</f>
        <v>100.07480130902292</v>
      </c>
      <c r="Y1065" s="83">
        <f>IF(V1065=0,,W1065/V1065)*100</f>
        <v>99.31796037674569</v>
      </c>
      <c r="Z1065" s="1"/>
    </row>
    <row r="1066" spans="1:26" ht="23.25">
      <c r="A1066" s="1"/>
      <c r="B1066" s="44"/>
      <c r="C1066" s="44"/>
      <c r="D1066" s="41"/>
      <c r="E1066" s="41"/>
      <c r="F1066" s="51"/>
      <c r="G1066" s="102"/>
      <c r="H1066" s="41"/>
      <c r="I1066" s="45"/>
      <c r="J1066" s="49" t="s">
        <v>44</v>
      </c>
      <c r="K1066" s="50"/>
      <c r="L1066" s="43"/>
      <c r="M1066" s="71"/>
      <c r="N1066" s="72"/>
      <c r="O1066" s="73"/>
      <c r="P1066" s="71"/>
      <c r="Q1066" s="79"/>
      <c r="R1066" s="80"/>
      <c r="S1066" s="79"/>
      <c r="T1066" s="81"/>
      <c r="U1066" s="82">
        <v>2139</v>
      </c>
      <c r="V1066" s="83">
        <v>2155.3</v>
      </c>
      <c r="W1066" s="84">
        <v>2140.6</v>
      </c>
      <c r="X1066" s="82">
        <f>IF(U1066=0,,W1066/U1066)*100</f>
        <v>100.07480130902292</v>
      </c>
      <c r="Y1066" s="83">
        <f>IF(V1066=0,,W1066/V1066)*100</f>
        <v>99.31796037674569</v>
      </c>
      <c r="Z1066" s="1"/>
    </row>
    <row r="1067" spans="1:26" ht="23.25">
      <c r="A1067" s="1"/>
      <c r="B1067" s="44"/>
      <c r="C1067" s="44"/>
      <c r="D1067" s="41"/>
      <c r="E1067" s="41"/>
      <c r="F1067" s="51"/>
      <c r="G1067" s="102"/>
      <c r="H1067" s="41"/>
      <c r="I1067" s="45"/>
      <c r="J1067" s="49" t="s">
        <v>45</v>
      </c>
      <c r="K1067" s="50"/>
      <c r="L1067" s="43"/>
      <c r="M1067" s="71"/>
      <c r="N1067" s="72"/>
      <c r="O1067" s="73"/>
      <c r="P1067" s="71"/>
      <c r="Q1067" s="79"/>
      <c r="R1067" s="80"/>
      <c r="S1067" s="79"/>
      <c r="T1067" s="81"/>
      <c r="U1067" s="82"/>
      <c r="V1067" s="83"/>
      <c r="W1067" s="84"/>
      <c r="X1067" s="82">
        <f>IF(U1067=0,,W1067/U1067)*100</f>
        <v>0</v>
      </c>
      <c r="Y1067" s="83">
        <f>IF(V1067=0,,W1067/V1067)*100</f>
        <v>0</v>
      </c>
      <c r="Z1067" s="1"/>
    </row>
    <row r="1068" spans="1:26" ht="23.25">
      <c r="A1068" s="1"/>
      <c r="B1068" s="44"/>
      <c r="C1068" s="44"/>
      <c r="D1068" s="41"/>
      <c r="E1068" s="41"/>
      <c r="F1068" s="51"/>
      <c r="G1068" s="102"/>
      <c r="H1068" s="41"/>
      <c r="I1068" s="45"/>
      <c r="J1068" s="49" t="s">
        <v>345</v>
      </c>
      <c r="K1068" s="50"/>
      <c r="L1068" s="43" t="s">
        <v>344</v>
      </c>
      <c r="M1068" s="71"/>
      <c r="N1068" s="72"/>
      <c r="O1068" s="73"/>
      <c r="P1068" s="71">
        <v>0</v>
      </c>
      <c r="Q1068" s="79"/>
      <c r="R1068" s="80"/>
      <c r="S1068" s="79"/>
      <c r="T1068" s="81"/>
      <c r="U1068" s="82"/>
      <c r="V1068" s="83"/>
      <c r="W1068" s="84"/>
      <c r="X1068" s="82"/>
      <c r="Y1068" s="83"/>
      <c r="Z1068" s="1"/>
    </row>
    <row r="1069" spans="1:26" ht="23.25">
      <c r="A1069" s="1"/>
      <c r="B1069" s="44"/>
      <c r="C1069" s="44"/>
      <c r="D1069" s="41"/>
      <c r="E1069" s="41"/>
      <c r="F1069" s="51"/>
      <c r="G1069" s="102"/>
      <c r="H1069" s="41"/>
      <c r="I1069" s="45"/>
      <c r="J1069" s="49"/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/>
      <c r="V1069" s="83"/>
      <c r="W1069" s="84"/>
      <c r="X1069" s="82"/>
      <c r="Y1069" s="83"/>
      <c r="Z1069" s="1"/>
    </row>
    <row r="1070" spans="1:26" ht="23.25">
      <c r="A1070" s="1"/>
      <c r="B1070" s="44"/>
      <c r="C1070" s="44"/>
      <c r="D1070" s="41"/>
      <c r="E1070" s="41"/>
      <c r="F1070" s="51"/>
      <c r="G1070" s="102"/>
      <c r="H1070" s="41" t="s">
        <v>126</v>
      </c>
      <c r="I1070" s="45"/>
      <c r="J1070" s="49" t="s">
        <v>127</v>
      </c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>
        <f>U1071+U1072</f>
        <v>4672.9</v>
      </c>
      <c r="V1070" s="83">
        <f>V1071+V1072</f>
        <v>4410.6</v>
      </c>
      <c r="W1070" s="84">
        <f>W1071+W1072</f>
        <v>4294.1</v>
      </c>
      <c r="X1070" s="82">
        <f>IF(U1070=0,,W1070/U1070)*100</f>
        <v>91.89368486378909</v>
      </c>
      <c r="Y1070" s="83">
        <f>IF(V1070=0,,W1070/V1070)*100</f>
        <v>97.35863601324083</v>
      </c>
      <c r="Z1070" s="1"/>
    </row>
    <row r="1071" spans="1:26" ht="23.25">
      <c r="A1071" s="1"/>
      <c r="B1071" s="44"/>
      <c r="C1071" s="44"/>
      <c r="D1071" s="41"/>
      <c r="E1071" s="41"/>
      <c r="F1071" s="51"/>
      <c r="G1071" s="102"/>
      <c r="H1071" s="41"/>
      <c r="I1071" s="45"/>
      <c r="J1071" s="49" t="s">
        <v>44</v>
      </c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>
        <v>4672.9</v>
      </c>
      <c r="V1071" s="83">
        <v>4410.6</v>
      </c>
      <c r="W1071" s="84">
        <v>4294.1</v>
      </c>
      <c r="X1071" s="82">
        <f>IF(U1071=0,,W1071/U1071)*100</f>
        <v>91.89368486378909</v>
      </c>
      <c r="Y1071" s="83">
        <f>IF(V1071=0,,W1071/V1071)*100</f>
        <v>97.35863601324083</v>
      </c>
      <c r="Z1071" s="1"/>
    </row>
    <row r="1072" spans="1:26" ht="23.25">
      <c r="A1072" s="1"/>
      <c r="B1072" s="44"/>
      <c r="C1072" s="44"/>
      <c r="D1072" s="41"/>
      <c r="E1072" s="41"/>
      <c r="F1072" s="51"/>
      <c r="G1072" s="102"/>
      <c r="H1072" s="41"/>
      <c r="I1072" s="45"/>
      <c r="J1072" s="49" t="s">
        <v>45</v>
      </c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/>
      <c r="V1072" s="83"/>
      <c r="W1072" s="84"/>
      <c r="X1072" s="82">
        <f>IF(U1072=0,,W1072/U1072)*100</f>
        <v>0</v>
      </c>
      <c r="Y1072" s="83">
        <f>IF(V1072=0,,W1072/V1072)*100</f>
        <v>0</v>
      </c>
      <c r="Z1072" s="1"/>
    </row>
    <row r="1073" spans="1:26" ht="23.25">
      <c r="A1073" s="1"/>
      <c r="B1073" s="44"/>
      <c r="C1073" s="44"/>
      <c r="D1073" s="41"/>
      <c r="E1073" s="41"/>
      <c r="F1073" s="51"/>
      <c r="G1073" s="102"/>
      <c r="H1073" s="41"/>
      <c r="I1073" s="45"/>
      <c r="J1073" s="49" t="s">
        <v>345</v>
      </c>
      <c r="K1073" s="50"/>
      <c r="L1073" s="43" t="s">
        <v>344</v>
      </c>
      <c r="M1073" s="71"/>
      <c r="N1073" s="72"/>
      <c r="O1073" s="73"/>
      <c r="P1073" s="71"/>
      <c r="Q1073" s="79"/>
      <c r="R1073" s="80"/>
      <c r="S1073" s="79"/>
      <c r="T1073" s="81"/>
      <c r="U1073" s="82"/>
      <c r="V1073" s="83"/>
      <c r="W1073" s="84"/>
      <c r="X1073" s="82"/>
      <c r="Y1073" s="83"/>
      <c r="Z1073" s="1"/>
    </row>
    <row r="1074" spans="1:26" ht="23.25">
      <c r="A1074" s="1"/>
      <c r="B1074" s="44"/>
      <c r="C1074" s="44"/>
      <c r="D1074" s="41"/>
      <c r="E1074" s="41"/>
      <c r="F1074" s="51"/>
      <c r="G1074" s="102"/>
      <c r="H1074" s="41"/>
      <c r="I1074" s="45"/>
      <c r="J1074" s="49"/>
      <c r="K1074" s="50"/>
      <c r="L1074" s="43"/>
      <c r="M1074" s="71"/>
      <c r="N1074" s="72"/>
      <c r="O1074" s="73"/>
      <c r="P1074" s="71"/>
      <c r="Q1074" s="79"/>
      <c r="R1074" s="80"/>
      <c r="S1074" s="79"/>
      <c r="T1074" s="81"/>
      <c r="U1074" s="82"/>
      <c r="V1074" s="83"/>
      <c r="W1074" s="84"/>
      <c r="X1074" s="82"/>
      <c r="Y1074" s="83"/>
      <c r="Z1074" s="1"/>
    </row>
    <row r="1075" spans="1:26" ht="23.25">
      <c r="A1075" s="1"/>
      <c r="B1075" s="44"/>
      <c r="C1075" s="44"/>
      <c r="D1075" s="41"/>
      <c r="E1075" s="41"/>
      <c r="F1075" s="51"/>
      <c r="G1075" s="102"/>
      <c r="H1075" s="41" t="s">
        <v>128</v>
      </c>
      <c r="I1075" s="45"/>
      <c r="J1075" s="49" t="s">
        <v>129</v>
      </c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>
        <f>U1076+U1077</f>
        <v>1976.1</v>
      </c>
      <c r="V1075" s="83">
        <f>V1076+V1077</f>
        <v>1771.8</v>
      </c>
      <c r="W1075" s="84">
        <f>W1076+W1077</f>
        <v>1754.8</v>
      </c>
      <c r="X1075" s="82">
        <f>IF(U1075=0,,W1075/U1075)*100</f>
        <v>88.80117402965438</v>
      </c>
      <c r="Y1075" s="83">
        <f>IF(V1075=0,,W1075/V1075)*100</f>
        <v>99.04052376114686</v>
      </c>
      <c r="Z1075" s="1"/>
    </row>
    <row r="1076" spans="1:26" ht="23.25">
      <c r="A1076" s="1"/>
      <c r="B1076" s="44"/>
      <c r="C1076" s="44"/>
      <c r="D1076" s="41"/>
      <c r="E1076" s="41"/>
      <c r="F1076" s="51"/>
      <c r="G1076" s="102"/>
      <c r="H1076" s="41"/>
      <c r="I1076" s="45"/>
      <c r="J1076" s="49" t="s">
        <v>44</v>
      </c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>
        <v>1976.1</v>
      </c>
      <c r="V1076" s="83">
        <v>1771.8</v>
      </c>
      <c r="W1076" s="84">
        <v>1754.8</v>
      </c>
      <c r="X1076" s="82">
        <f>IF(U1076=0,,W1076/U1076)*100</f>
        <v>88.80117402965438</v>
      </c>
      <c r="Y1076" s="83">
        <f>IF(V1076=0,,W1076/V1076)*100</f>
        <v>99.04052376114686</v>
      </c>
      <c r="Z1076" s="1"/>
    </row>
    <row r="1077" spans="1:26" ht="23.25">
      <c r="A1077" s="1"/>
      <c r="B1077" s="44"/>
      <c r="C1077" s="44"/>
      <c r="D1077" s="41"/>
      <c r="E1077" s="41"/>
      <c r="F1077" s="51"/>
      <c r="G1077" s="102"/>
      <c r="H1077" s="41"/>
      <c r="I1077" s="45"/>
      <c r="J1077" s="49" t="s">
        <v>45</v>
      </c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/>
      <c r="V1077" s="83"/>
      <c r="W1077" s="84"/>
      <c r="X1077" s="82">
        <f>IF(U1077=0,,W1077/U1077)*100</f>
        <v>0</v>
      </c>
      <c r="Y1077" s="83">
        <f>IF(V1077=0,,W1077/V1077)*100</f>
        <v>0</v>
      </c>
      <c r="Z1077" s="1"/>
    </row>
    <row r="1078" spans="1:26" ht="23.25">
      <c r="A1078" s="1"/>
      <c r="B1078" s="44"/>
      <c r="C1078" s="44"/>
      <c r="D1078" s="44"/>
      <c r="E1078" s="44"/>
      <c r="F1078" s="51"/>
      <c r="G1078" s="43"/>
      <c r="H1078" s="44"/>
      <c r="I1078" s="45"/>
      <c r="J1078" s="49" t="s">
        <v>345</v>
      </c>
      <c r="K1078" s="50"/>
      <c r="L1078" s="43" t="s">
        <v>344</v>
      </c>
      <c r="M1078" s="71"/>
      <c r="N1078" s="72"/>
      <c r="O1078" s="73"/>
      <c r="P1078" s="71">
        <v>4.5</v>
      </c>
      <c r="Q1078" s="79"/>
      <c r="R1078" s="80"/>
      <c r="S1078" s="79"/>
      <c r="T1078" s="81"/>
      <c r="U1078" s="82"/>
      <c r="V1078" s="83"/>
      <c r="W1078" s="84"/>
      <c r="X1078" s="82"/>
      <c r="Y1078" s="83"/>
      <c r="Z1078" s="1"/>
    </row>
    <row r="1079" spans="1:26" ht="23.25">
      <c r="A1079" s="1"/>
      <c r="B1079" s="44"/>
      <c r="C1079" s="44"/>
      <c r="D1079" s="44"/>
      <c r="E1079" s="44"/>
      <c r="F1079" s="51"/>
      <c r="G1079" s="43"/>
      <c r="H1079" s="44"/>
      <c r="I1079" s="45"/>
      <c r="J1079" s="49"/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/>
      <c r="V1079" s="83"/>
      <c r="W1079" s="84"/>
      <c r="X1079" s="82"/>
      <c r="Y1079" s="83"/>
      <c r="Z1079" s="1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9"/>
      <c r="U1082" s="59"/>
      <c r="V1082" s="59"/>
      <c r="W1082" s="60"/>
      <c r="X1082" s="59"/>
      <c r="Y1082" s="60" t="s">
        <v>383</v>
      </c>
      <c r="Z1082" s="1"/>
    </row>
    <row r="1083" spans="1:26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30</v>
      </c>
      <c r="M1083" s="12"/>
      <c r="N1083" s="12"/>
      <c r="O1083" s="12"/>
      <c r="P1083" s="12"/>
      <c r="Q1083" s="12"/>
      <c r="R1083" s="12"/>
      <c r="S1083" s="8"/>
      <c r="T1083" s="8"/>
      <c r="U1083" s="13"/>
      <c r="V1083" s="8"/>
      <c r="W1083" s="8"/>
      <c r="X1083" s="8"/>
      <c r="Y1083" s="9"/>
      <c r="Z1083" s="1"/>
    </row>
    <row r="1084" spans="1:26" ht="23.25">
      <c r="A1084" s="1"/>
      <c r="B1084" s="14" t="s">
        <v>28</v>
      </c>
      <c r="C1084" s="15"/>
      <c r="D1084" s="15"/>
      <c r="E1084" s="15"/>
      <c r="F1084" s="15"/>
      <c r="G1084" s="15"/>
      <c r="H1084" s="62"/>
      <c r="I1084" s="17"/>
      <c r="J1084" s="17"/>
      <c r="K1084" s="18"/>
      <c r="L1084" s="19"/>
      <c r="M1084" s="67"/>
      <c r="N1084" s="63" t="s">
        <v>33</v>
      </c>
      <c r="O1084" s="63"/>
      <c r="P1084" s="63"/>
      <c r="Q1084" s="63"/>
      <c r="R1084" s="64"/>
      <c r="S1084" s="8" t="s">
        <v>21</v>
      </c>
      <c r="T1084" s="8"/>
      <c r="U1084" s="14" t="s">
        <v>2</v>
      </c>
      <c r="V1084" s="15"/>
      <c r="W1084" s="15"/>
      <c r="X1084" s="15"/>
      <c r="Y1084" s="16"/>
      <c r="Z1084" s="1"/>
    </row>
    <row r="1085" spans="1:26" ht="23.25">
      <c r="A1085" s="1"/>
      <c r="B1085" s="20" t="s">
        <v>29</v>
      </c>
      <c r="C1085" s="21"/>
      <c r="D1085" s="21"/>
      <c r="E1085" s="21"/>
      <c r="F1085" s="21"/>
      <c r="G1085" s="21"/>
      <c r="H1085" s="62"/>
      <c r="I1085" s="1"/>
      <c r="J1085" s="2" t="s">
        <v>4</v>
      </c>
      <c r="K1085" s="18"/>
      <c r="L1085" s="23" t="s">
        <v>22</v>
      </c>
      <c r="M1085" s="23" t="s">
        <v>31</v>
      </c>
      <c r="N1085" s="65"/>
      <c r="O1085" s="17"/>
      <c r="P1085" s="66"/>
      <c r="Q1085" s="23" t="s">
        <v>3</v>
      </c>
      <c r="R1085" s="16"/>
      <c r="S1085" s="15" t="s">
        <v>23</v>
      </c>
      <c r="T1085" s="15"/>
      <c r="U1085" s="20" t="s">
        <v>20</v>
      </c>
      <c r="V1085" s="21"/>
      <c r="W1085" s="21"/>
      <c r="X1085" s="21"/>
      <c r="Y1085" s="22"/>
      <c r="Z1085" s="1"/>
    </row>
    <row r="1086" spans="1:26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24</v>
      </c>
      <c r="M1086" s="31" t="s">
        <v>24</v>
      </c>
      <c r="N1086" s="29" t="s">
        <v>6</v>
      </c>
      <c r="O1086" s="68" t="s">
        <v>7</v>
      </c>
      <c r="P1086" s="29" t="s">
        <v>8</v>
      </c>
      <c r="Q1086" s="20" t="s">
        <v>41</v>
      </c>
      <c r="R1086" s="22"/>
      <c r="S1086" s="27" t="s">
        <v>25</v>
      </c>
      <c r="T1086" s="15"/>
      <c r="U1086" s="24"/>
      <c r="V1086" s="25"/>
      <c r="W1086" s="1"/>
      <c r="X1086" s="14" t="s">
        <v>3</v>
      </c>
      <c r="Y1086" s="16"/>
      <c r="Z1086" s="1"/>
    </row>
    <row r="1087" spans="1:26" ht="23.25">
      <c r="A1087" s="1"/>
      <c r="B1087" s="14" t="s">
        <v>14</v>
      </c>
      <c r="C1087" s="14" t="s">
        <v>15</v>
      </c>
      <c r="D1087" s="14" t="s">
        <v>16</v>
      </c>
      <c r="E1087" s="14" t="s">
        <v>17</v>
      </c>
      <c r="F1087" s="28" t="s">
        <v>18</v>
      </c>
      <c r="G1087" s="2" t="s">
        <v>5</v>
      </c>
      <c r="H1087" s="14" t="s">
        <v>19</v>
      </c>
      <c r="I1087" s="24"/>
      <c r="J1087" s="1"/>
      <c r="K1087" s="18"/>
      <c r="L1087" s="26" t="s">
        <v>26</v>
      </c>
      <c r="M1087" s="29" t="s">
        <v>32</v>
      </c>
      <c r="N1087" s="29"/>
      <c r="O1087" s="29"/>
      <c r="P1087" s="29"/>
      <c r="Q1087" s="26" t="s">
        <v>34</v>
      </c>
      <c r="R1087" s="30" t="s">
        <v>34</v>
      </c>
      <c r="S1087" s="112" t="s">
        <v>37</v>
      </c>
      <c r="T1087" s="114" t="s">
        <v>38</v>
      </c>
      <c r="U1087" s="31" t="s">
        <v>6</v>
      </c>
      <c r="V1087" s="29" t="s">
        <v>9</v>
      </c>
      <c r="W1087" s="26" t="s">
        <v>10</v>
      </c>
      <c r="X1087" s="14" t="s">
        <v>11</v>
      </c>
      <c r="Y1087" s="16"/>
      <c r="Z1087" s="1"/>
    </row>
    <row r="1088" spans="1:26" ht="23.25">
      <c r="A1088" s="1"/>
      <c r="B1088" s="32"/>
      <c r="C1088" s="32"/>
      <c r="D1088" s="32"/>
      <c r="E1088" s="32"/>
      <c r="F1088" s="33"/>
      <c r="G1088" s="34"/>
      <c r="H1088" s="32"/>
      <c r="I1088" s="32"/>
      <c r="J1088" s="34"/>
      <c r="K1088" s="35"/>
      <c r="L1088" s="36"/>
      <c r="M1088" s="37"/>
      <c r="N1088" s="37"/>
      <c r="O1088" s="37"/>
      <c r="P1088" s="37"/>
      <c r="Q1088" s="36" t="s">
        <v>35</v>
      </c>
      <c r="R1088" s="38" t="s">
        <v>36</v>
      </c>
      <c r="S1088" s="113"/>
      <c r="T1088" s="115"/>
      <c r="U1088" s="32"/>
      <c r="V1088" s="33"/>
      <c r="W1088" s="34"/>
      <c r="X1088" s="39" t="s">
        <v>39</v>
      </c>
      <c r="Y1088" s="40" t="s">
        <v>40</v>
      </c>
      <c r="Z1088" s="1"/>
    </row>
    <row r="1089" spans="1:26" ht="23.25">
      <c r="A1089" s="1"/>
      <c r="B1089" s="41"/>
      <c r="C1089" s="41"/>
      <c r="D1089" s="41"/>
      <c r="E1089" s="41"/>
      <c r="F1089" s="42"/>
      <c r="G1089" s="43"/>
      <c r="H1089" s="44"/>
      <c r="I1089" s="45"/>
      <c r="J1089" s="46"/>
      <c r="K1089" s="47"/>
      <c r="L1089" s="48"/>
      <c r="M1089" s="71"/>
      <c r="N1089" s="71"/>
      <c r="O1089" s="71"/>
      <c r="P1089" s="71"/>
      <c r="Q1089" s="79"/>
      <c r="R1089" s="80"/>
      <c r="S1089" s="79"/>
      <c r="T1089" s="81"/>
      <c r="U1089" s="82"/>
      <c r="V1089" s="82"/>
      <c r="W1089" s="82"/>
      <c r="X1089" s="82"/>
      <c r="Y1089" s="83"/>
      <c r="Z1089" s="1"/>
    </row>
    <row r="1090" spans="1:26" ht="23.25">
      <c r="A1090" s="1"/>
      <c r="B1090" s="44" t="s">
        <v>330</v>
      </c>
      <c r="C1090" s="44" t="s">
        <v>331</v>
      </c>
      <c r="D1090" s="41" t="s">
        <v>330</v>
      </c>
      <c r="E1090" s="41" t="s">
        <v>334</v>
      </c>
      <c r="F1090" s="51" t="s">
        <v>340</v>
      </c>
      <c r="G1090" s="102"/>
      <c r="H1090" s="41" t="s">
        <v>130</v>
      </c>
      <c r="I1090" s="45"/>
      <c r="J1090" s="49" t="s">
        <v>131</v>
      </c>
      <c r="K1090" s="50"/>
      <c r="L1090" s="43"/>
      <c r="M1090" s="71"/>
      <c r="N1090" s="72"/>
      <c r="O1090" s="73"/>
      <c r="P1090" s="71"/>
      <c r="Q1090" s="79"/>
      <c r="R1090" s="80"/>
      <c r="S1090" s="79"/>
      <c r="T1090" s="81"/>
      <c r="U1090" s="82">
        <f>U1091+U1092</f>
        <v>5253.9</v>
      </c>
      <c r="V1090" s="83">
        <f>V1091+V1092</f>
        <v>5150.6</v>
      </c>
      <c r="W1090" s="84">
        <f>W1091+W1092</f>
        <v>5141.3</v>
      </c>
      <c r="X1090" s="82">
        <f>IF(U1090=0,,W1090/U1090)*100</f>
        <v>97.85683016425895</v>
      </c>
      <c r="Y1090" s="83">
        <f>IF(V1090=0,,W1090/V1090)*100</f>
        <v>99.81943851201801</v>
      </c>
      <c r="Z1090" s="1"/>
    </row>
    <row r="1091" spans="1:26" ht="23.25">
      <c r="A1091" s="1"/>
      <c r="B1091" s="41"/>
      <c r="C1091" s="41"/>
      <c r="D1091" s="41"/>
      <c r="E1091" s="41"/>
      <c r="F1091" s="51"/>
      <c r="G1091" s="102"/>
      <c r="H1091" s="41"/>
      <c r="I1091" s="45"/>
      <c r="J1091" s="49" t="s">
        <v>44</v>
      </c>
      <c r="K1091" s="50"/>
      <c r="L1091" s="43"/>
      <c r="M1091" s="71"/>
      <c r="N1091" s="72"/>
      <c r="O1091" s="73"/>
      <c r="P1091" s="71"/>
      <c r="Q1091" s="79"/>
      <c r="R1091" s="80"/>
      <c r="S1091" s="79"/>
      <c r="T1091" s="81"/>
      <c r="U1091" s="82">
        <v>5253.9</v>
      </c>
      <c r="V1091" s="83">
        <v>5150.6</v>
      </c>
      <c r="W1091" s="84">
        <v>5141.3</v>
      </c>
      <c r="X1091" s="82">
        <f>IF(U1091=0,,W1091/U1091)*100</f>
        <v>97.85683016425895</v>
      </c>
      <c r="Y1091" s="83">
        <f>IF(V1091=0,,W1091/V1091)*100</f>
        <v>99.81943851201801</v>
      </c>
      <c r="Z1091" s="1"/>
    </row>
    <row r="1092" spans="1:26" ht="23.25">
      <c r="A1092" s="1"/>
      <c r="B1092" s="44"/>
      <c r="C1092" s="44"/>
      <c r="D1092" s="41"/>
      <c r="E1092" s="41"/>
      <c r="F1092" s="51"/>
      <c r="G1092" s="102"/>
      <c r="H1092" s="41"/>
      <c r="I1092" s="45"/>
      <c r="J1092" s="49" t="s">
        <v>45</v>
      </c>
      <c r="K1092" s="50"/>
      <c r="L1092" s="43"/>
      <c r="M1092" s="71"/>
      <c r="N1092" s="72"/>
      <c r="O1092" s="73"/>
      <c r="P1092" s="71"/>
      <c r="Q1092" s="79"/>
      <c r="R1092" s="80"/>
      <c r="S1092" s="79"/>
      <c r="T1092" s="81"/>
      <c r="U1092" s="82"/>
      <c r="V1092" s="83"/>
      <c r="W1092" s="84"/>
      <c r="X1092" s="82">
        <f>IF(U1092=0,,W1092/U1092)*100</f>
        <v>0</v>
      </c>
      <c r="Y1092" s="83">
        <f>IF(V1092=0,,W1092/V1092)*100</f>
        <v>0</v>
      </c>
      <c r="Z1092" s="1"/>
    </row>
    <row r="1093" spans="1:26" ht="23.25">
      <c r="A1093" s="1"/>
      <c r="B1093" s="44"/>
      <c r="C1093" s="44"/>
      <c r="D1093" s="41"/>
      <c r="E1093" s="41"/>
      <c r="F1093" s="51"/>
      <c r="G1093" s="102"/>
      <c r="H1093" s="41"/>
      <c r="I1093" s="45"/>
      <c r="J1093" s="49" t="s">
        <v>345</v>
      </c>
      <c r="K1093" s="50"/>
      <c r="L1093" s="43" t="s">
        <v>344</v>
      </c>
      <c r="M1093" s="71"/>
      <c r="N1093" s="72"/>
      <c r="O1093" s="73"/>
      <c r="P1093" s="71">
        <v>0.3</v>
      </c>
      <c r="Q1093" s="79"/>
      <c r="R1093" s="80"/>
      <c r="S1093" s="79"/>
      <c r="T1093" s="81"/>
      <c r="U1093" s="82"/>
      <c r="V1093" s="83"/>
      <c r="W1093" s="84"/>
      <c r="X1093" s="82"/>
      <c r="Y1093" s="83"/>
      <c r="Z1093" s="1"/>
    </row>
    <row r="1094" spans="1:26" ht="23.25">
      <c r="A1094" s="1"/>
      <c r="B1094" s="44"/>
      <c r="C1094" s="44"/>
      <c r="D1094" s="41"/>
      <c r="E1094" s="41"/>
      <c r="F1094" s="51"/>
      <c r="G1094" s="102"/>
      <c r="H1094" s="41"/>
      <c r="I1094" s="45"/>
      <c r="J1094" s="49"/>
      <c r="K1094" s="50"/>
      <c r="L1094" s="43"/>
      <c r="M1094" s="71"/>
      <c r="N1094" s="72"/>
      <c r="O1094" s="73"/>
      <c r="P1094" s="71"/>
      <c r="Q1094" s="79"/>
      <c r="R1094" s="80"/>
      <c r="S1094" s="79"/>
      <c r="T1094" s="81"/>
      <c r="U1094" s="82"/>
      <c r="V1094" s="83"/>
      <c r="W1094" s="84"/>
      <c r="X1094" s="82"/>
      <c r="Y1094" s="83"/>
      <c r="Z1094" s="1"/>
    </row>
    <row r="1095" spans="1:26" ht="23.25">
      <c r="A1095" s="1"/>
      <c r="B1095" s="44"/>
      <c r="C1095" s="44"/>
      <c r="D1095" s="41"/>
      <c r="E1095" s="41"/>
      <c r="F1095" s="51"/>
      <c r="G1095" s="102"/>
      <c r="H1095" s="41" t="s">
        <v>132</v>
      </c>
      <c r="I1095" s="45"/>
      <c r="J1095" s="49" t="s">
        <v>133</v>
      </c>
      <c r="K1095" s="50"/>
      <c r="L1095" s="43"/>
      <c r="M1095" s="71"/>
      <c r="N1095" s="72"/>
      <c r="O1095" s="73"/>
      <c r="P1095" s="71"/>
      <c r="Q1095" s="79"/>
      <c r="R1095" s="80"/>
      <c r="S1095" s="79"/>
      <c r="T1095" s="81"/>
      <c r="U1095" s="82">
        <f>U1096+U1097</f>
        <v>6097.6</v>
      </c>
      <c r="V1095" s="83">
        <f>V1096+V1097</f>
        <v>5052</v>
      </c>
      <c r="W1095" s="84">
        <f>W1096+W1097</f>
        <v>4869.6</v>
      </c>
      <c r="X1095" s="82">
        <f>IF(U1095=0,,W1095/U1095)*100</f>
        <v>79.8609288900551</v>
      </c>
      <c r="Y1095" s="83">
        <f>IF(V1095=0,,W1095/V1095)*100</f>
        <v>96.3895486935867</v>
      </c>
      <c r="Z1095" s="1"/>
    </row>
    <row r="1096" spans="1:26" ht="23.25">
      <c r="A1096" s="1"/>
      <c r="B1096" s="44"/>
      <c r="C1096" s="44"/>
      <c r="D1096" s="41"/>
      <c r="E1096" s="41"/>
      <c r="F1096" s="51"/>
      <c r="G1096" s="102"/>
      <c r="H1096" s="41"/>
      <c r="I1096" s="45"/>
      <c r="J1096" s="49" t="s">
        <v>44</v>
      </c>
      <c r="K1096" s="50"/>
      <c r="L1096" s="43"/>
      <c r="M1096" s="71"/>
      <c r="N1096" s="72"/>
      <c r="O1096" s="73"/>
      <c r="P1096" s="71"/>
      <c r="Q1096" s="79"/>
      <c r="R1096" s="80"/>
      <c r="S1096" s="79"/>
      <c r="T1096" s="81"/>
      <c r="U1096" s="82">
        <v>6097.6</v>
      </c>
      <c r="V1096" s="83">
        <v>5052</v>
      </c>
      <c r="W1096" s="84">
        <v>4869.6</v>
      </c>
      <c r="X1096" s="82">
        <f>IF(U1096=0,,W1096/U1096)*100</f>
        <v>79.8609288900551</v>
      </c>
      <c r="Y1096" s="83">
        <f>IF(V1096=0,,W1096/V1096)*100</f>
        <v>96.3895486935867</v>
      </c>
      <c r="Z1096" s="1"/>
    </row>
    <row r="1097" spans="1:26" ht="23.25">
      <c r="A1097" s="1"/>
      <c r="B1097" s="44"/>
      <c r="C1097" s="44"/>
      <c r="D1097" s="41"/>
      <c r="E1097" s="41"/>
      <c r="F1097" s="51"/>
      <c r="G1097" s="102"/>
      <c r="H1097" s="41"/>
      <c r="I1097" s="45"/>
      <c r="J1097" s="49" t="s">
        <v>45</v>
      </c>
      <c r="K1097" s="50"/>
      <c r="L1097" s="43"/>
      <c r="M1097" s="71"/>
      <c r="N1097" s="72"/>
      <c r="O1097" s="73"/>
      <c r="P1097" s="71"/>
      <c r="Q1097" s="79"/>
      <c r="R1097" s="80"/>
      <c r="S1097" s="79"/>
      <c r="T1097" s="81"/>
      <c r="U1097" s="82"/>
      <c r="V1097" s="83"/>
      <c r="W1097" s="84"/>
      <c r="X1097" s="82">
        <f>IF(U1097=0,,W1097/U1097)*100</f>
        <v>0</v>
      </c>
      <c r="Y1097" s="83">
        <f>IF(V1097=0,,W1097/V1097)*100</f>
        <v>0</v>
      </c>
      <c r="Z1097" s="1"/>
    </row>
    <row r="1098" spans="1:26" ht="23.25">
      <c r="A1098" s="1"/>
      <c r="B1098" s="44"/>
      <c r="C1098" s="44"/>
      <c r="D1098" s="41"/>
      <c r="E1098" s="41"/>
      <c r="F1098" s="51"/>
      <c r="G1098" s="102"/>
      <c r="H1098" s="41"/>
      <c r="I1098" s="45"/>
      <c r="J1098" s="49" t="s">
        <v>345</v>
      </c>
      <c r="K1098" s="50"/>
      <c r="L1098" s="43" t="s">
        <v>344</v>
      </c>
      <c r="M1098" s="71"/>
      <c r="N1098" s="72"/>
      <c r="O1098" s="73"/>
      <c r="P1098" s="71">
        <v>51.9</v>
      </c>
      <c r="Q1098" s="79"/>
      <c r="R1098" s="80"/>
      <c r="S1098" s="79"/>
      <c r="T1098" s="81"/>
      <c r="U1098" s="82"/>
      <c r="V1098" s="83"/>
      <c r="W1098" s="84"/>
      <c r="X1098" s="82"/>
      <c r="Y1098" s="83"/>
      <c r="Z1098" s="1"/>
    </row>
    <row r="1099" spans="1:26" ht="23.25">
      <c r="A1099" s="1"/>
      <c r="B1099" s="44"/>
      <c r="C1099" s="44"/>
      <c r="D1099" s="41"/>
      <c r="E1099" s="41"/>
      <c r="F1099" s="51"/>
      <c r="G1099" s="102"/>
      <c r="H1099" s="41"/>
      <c r="I1099" s="45"/>
      <c r="J1099" s="49"/>
      <c r="K1099" s="50"/>
      <c r="L1099" s="43"/>
      <c r="M1099" s="71"/>
      <c r="N1099" s="72"/>
      <c r="O1099" s="73"/>
      <c r="P1099" s="71"/>
      <c r="Q1099" s="79"/>
      <c r="R1099" s="80"/>
      <c r="S1099" s="79"/>
      <c r="T1099" s="81"/>
      <c r="U1099" s="82"/>
      <c r="V1099" s="83"/>
      <c r="W1099" s="84"/>
      <c r="X1099" s="82"/>
      <c r="Y1099" s="83"/>
      <c r="Z1099" s="1"/>
    </row>
    <row r="1100" spans="1:26" ht="23.25">
      <c r="A1100" s="1"/>
      <c r="B1100" s="44"/>
      <c r="C1100" s="44"/>
      <c r="D1100" s="41"/>
      <c r="E1100" s="41"/>
      <c r="F1100" s="51"/>
      <c r="G1100" s="102"/>
      <c r="H1100" s="41" t="s">
        <v>134</v>
      </c>
      <c r="I1100" s="45"/>
      <c r="J1100" s="49" t="s">
        <v>135</v>
      </c>
      <c r="K1100" s="50"/>
      <c r="L1100" s="43"/>
      <c r="M1100" s="71"/>
      <c r="N1100" s="72"/>
      <c r="O1100" s="73"/>
      <c r="P1100" s="71"/>
      <c r="Q1100" s="79"/>
      <c r="R1100" s="80"/>
      <c r="S1100" s="79"/>
      <c r="T1100" s="81"/>
      <c r="U1100" s="82">
        <f>U1101+U1102</f>
        <v>10935</v>
      </c>
      <c r="V1100" s="83">
        <f>V1101+V1102</f>
        <v>8983.8</v>
      </c>
      <c r="W1100" s="84">
        <f>W1101+W1102</f>
        <v>7607.8</v>
      </c>
      <c r="X1100" s="82">
        <f>IF(U1100=0,,W1100/U1100)*100</f>
        <v>69.57293095564701</v>
      </c>
      <c r="Y1100" s="83">
        <f>IF(V1100=0,,W1100/V1100)*100</f>
        <v>84.68354148578553</v>
      </c>
      <c r="Z1100" s="1"/>
    </row>
    <row r="1101" spans="1:26" ht="23.25">
      <c r="A1101" s="1"/>
      <c r="B1101" s="44"/>
      <c r="C1101" s="44"/>
      <c r="D1101" s="41"/>
      <c r="E1101" s="41"/>
      <c r="F1101" s="51"/>
      <c r="G1101" s="102"/>
      <c r="H1101" s="41"/>
      <c r="I1101" s="45"/>
      <c r="J1101" s="49" t="s">
        <v>44</v>
      </c>
      <c r="K1101" s="50"/>
      <c r="L1101" s="43"/>
      <c r="M1101" s="71"/>
      <c r="N1101" s="72"/>
      <c r="O1101" s="73"/>
      <c r="P1101" s="71"/>
      <c r="Q1101" s="79"/>
      <c r="R1101" s="80"/>
      <c r="S1101" s="79"/>
      <c r="T1101" s="81"/>
      <c r="U1101" s="82">
        <v>10935</v>
      </c>
      <c r="V1101" s="83">
        <v>8983.8</v>
      </c>
      <c r="W1101" s="84">
        <v>7607.8</v>
      </c>
      <c r="X1101" s="82">
        <f>IF(U1101=0,,W1101/U1101)*100</f>
        <v>69.57293095564701</v>
      </c>
      <c r="Y1101" s="83">
        <f>IF(V1101=0,,W1101/V1101)*100</f>
        <v>84.68354148578553</v>
      </c>
      <c r="Z1101" s="1"/>
    </row>
    <row r="1102" spans="1:26" ht="23.25">
      <c r="A1102" s="1"/>
      <c r="B1102" s="44"/>
      <c r="C1102" s="44"/>
      <c r="D1102" s="41"/>
      <c r="E1102" s="41"/>
      <c r="F1102" s="51"/>
      <c r="G1102" s="102"/>
      <c r="H1102" s="41"/>
      <c r="I1102" s="45"/>
      <c r="J1102" s="49" t="s">
        <v>45</v>
      </c>
      <c r="K1102" s="50"/>
      <c r="L1102" s="43"/>
      <c r="M1102" s="71"/>
      <c r="N1102" s="72"/>
      <c r="O1102" s="73"/>
      <c r="P1102" s="71"/>
      <c r="Q1102" s="79"/>
      <c r="R1102" s="80"/>
      <c r="S1102" s="79"/>
      <c r="T1102" s="81"/>
      <c r="U1102" s="82"/>
      <c r="V1102" s="83"/>
      <c r="W1102" s="84"/>
      <c r="X1102" s="82">
        <f>IF(U1102=0,,W1102/U1102)*100</f>
        <v>0</v>
      </c>
      <c r="Y1102" s="83">
        <f>IF(V1102=0,,W1102/V1102)*100</f>
        <v>0</v>
      </c>
      <c r="Z1102" s="1"/>
    </row>
    <row r="1103" spans="1:26" ht="23.25">
      <c r="A1103" s="1"/>
      <c r="B1103" s="44"/>
      <c r="C1103" s="44"/>
      <c r="D1103" s="41"/>
      <c r="E1103" s="41"/>
      <c r="F1103" s="51"/>
      <c r="G1103" s="102"/>
      <c r="H1103" s="41"/>
      <c r="I1103" s="45"/>
      <c r="J1103" s="49" t="s">
        <v>345</v>
      </c>
      <c r="K1103" s="50"/>
      <c r="L1103" s="43" t="s">
        <v>344</v>
      </c>
      <c r="M1103" s="71"/>
      <c r="N1103" s="72"/>
      <c r="O1103" s="73"/>
      <c r="P1103" s="71">
        <v>0</v>
      </c>
      <c r="Q1103" s="79"/>
      <c r="R1103" s="80"/>
      <c r="S1103" s="79"/>
      <c r="T1103" s="81"/>
      <c r="U1103" s="82"/>
      <c r="V1103" s="83"/>
      <c r="W1103" s="84"/>
      <c r="X1103" s="82"/>
      <c r="Y1103" s="83"/>
      <c r="Z1103" s="1"/>
    </row>
    <row r="1104" spans="1:26" ht="23.25">
      <c r="A1104" s="1"/>
      <c r="B1104" s="44"/>
      <c r="C1104" s="44"/>
      <c r="D1104" s="41"/>
      <c r="E1104" s="41"/>
      <c r="F1104" s="51"/>
      <c r="G1104" s="102"/>
      <c r="H1104" s="41"/>
      <c r="I1104" s="45"/>
      <c r="J1104" s="49"/>
      <c r="K1104" s="50"/>
      <c r="L1104" s="43"/>
      <c r="M1104" s="71"/>
      <c r="N1104" s="72"/>
      <c r="O1104" s="73"/>
      <c r="P1104" s="71"/>
      <c r="Q1104" s="79"/>
      <c r="R1104" s="80"/>
      <c r="S1104" s="79"/>
      <c r="T1104" s="81"/>
      <c r="U1104" s="82"/>
      <c r="V1104" s="83"/>
      <c r="W1104" s="84"/>
      <c r="X1104" s="82"/>
      <c r="Y1104" s="83"/>
      <c r="Z1104" s="1"/>
    </row>
    <row r="1105" spans="1:26" ht="23.25">
      <c r="A1105" s="1"/>
      <c r="B1105" s="44"/>
      <c r="C1105" s="44"/>
      <c r="D1105" s="41"/>
      <c r="E1105" s="41"/>
      <c r="F1105" s="51"/>
      <c r="G1105" s="102"/>
      <c r="H1105" s="41" t="s">
        <v>136</v>
      </c>
      <c r="I1105" s="45"/>
      <c r="J1105" s="49" t="s">
        <v>137</v>
      </c>
      <c r="K1105" s="50"/>
      <c r="L1105" s="43"/>
      <c r="M1105" s="71"/>
      <c r="N1105" s="72"/>
      <c r="O1105" s="73"/>
      <c r="P1105" s="71"/>
      <c r="Q1105" s="79"/>
      <c r="R1105" s="80"/>
      <c r="S1105" s="79"/>
      <c r="T1105" s="81"/>
      <c r="U1105" s="82">
        <f>U1106+U1107</f>
        <v>3138.1</v>
      </c>
      <c r="V1105" s="83">
        <f>V1106+V1107</f>
        <v>2976.4</v>
      </c>
      <c r="W1105" s="84">
        <f>W1106+W1107</f>
        <v>2869.5</v>
      </c>
      <c r="X1105" s="82">
        <f>IF(U1105=0,,W1105/U1105)*100</f>
        <v>91.44068066664542</v>
      </c>
      <c r="Y1105" s="83">
        <f>IF(V1105=0,,W1105/V1105)*100</f>
        <v>96.40841284773552</v>
      </c>
      <c r="Z1105" s="1"/>
    </row>
    <row r="1106" spans="1:26" ht="23.25">
      <c r="A1106" s="1"/>
      <c r="B1106" s="44"/>
      <c r="C1106" s="44"/>
      <c r="D1106" s="41"/>
      <c r="E1106" s="41"/>
      <c r="F1106" s="51"/>
      <c r="G1106" s="102"/>
      <c r="H1106" s="41"/>
      <c r="I1106" s="45"/>
      <c r="J1106" s="49" t="s">
        <v>44</v>
      </c>
      <c r="K1106" s="50"/>
      <c r="L1106" s="43"/>
      <c r="M1106" s="71"/>
      <c r="N1106" s="72"/>
      <c r="O1106" s="73"/>
      <c r="P1106" s="71"/>
      <c r="Q1106" s="79"/>
      <c r="R1106" s="80"/>
      <c r="S1106" s="79"/>
      <c r="T1106" s="81"/>
      <c r="U1106" s="82">
        <v>3138.1</v>
      </c>
      <c r="V1106" s="83">
        <v>2976.4</v>
      </c>
      <c r="W1106" s="84">
        <v>2869.5</v>
      </c>
      <c r="X1106" s="82">
        <f>IF(U1106=0,,W1106/U1106)*100</f>
        <v>91.44068066664542</v>
      </c>
      <c r="Y1106" s="83">
        <f>IF(V1106=0,,W1106/V1106)*100</f>
        <v>96.40841284773552</v>
      </c>
      <c r="Z1106" s="1"/>
    </row>
    <row r="1107" spans="1:26" ht="23.25">
      <c r="A1107" s="1"/>
      <c r="B1107" s="44"/>
      <c r="C1107" s="44"/>
      <c r="D1107" s="41"/>
      <c r="E1107" s="41"/>
      <c r="F1107" s="51"/>
      <c r="G1107" s="102"/>
      <c r="H1107" s="41"/>
      <c r="I1107" s="45"/>
      <c r="J1107" s="49" t="s">
        <v>45</v>
      </c>
      <c r="K1107" s="50"/>
      <c r="L1107" s="43"/>
      <c r="M1107" s="71"/>
      <c r="N1107" s="72"/>
      <c r="O1107" s="73"/>
      <c r="P1107" s="71"/>
      <c r="Q1107" s="79"/>
      <c r="R1107" s="80"/>
      <c r="S1107" s="79"/>
      <c r="T1107" s="81"/>
      <c r="U1107" s="82"/>
      <c r="V1107" s="83"/>
      <c r="W1107" s="84"/>
      <c r="X1107" s="82">
        <f>IF(U1107=0,,W1107/U1107)*100</f>
        <v>0</v>
      </c>
      <c r="Y1107" s="83">
        <f>IF(V1107=0,,W1107/V1107)*100</f>
        <v>0</v>
      </c>
      <c r="Z1107" s="1"/>
    </row>
    <row r="1108" spans="1:26" ht="23.25">
      <c r="A1108" s="1"/>
      <c r="B1108" s="44"/>
      <c r="C1108" s="44"/>
      <c r="D1108" s="41"/>
      <c r="E1108" s="41"/>
      <c r="F1108" s="51"/>
      <c r="G1108" s="102"/>
      <c r="H1108" s="41"/>
      <c r="I1108" s="45"/>
      <c r="J1108" s="49" t="s">
        <v>345</v>
      </c>
      <c r="K1108" s="50"/>
      <c r="L1108" s="43" t="s">
        <v>344</v>
      </c>
      <c r="M1108" s="71"/>
      <c r="N1108" s="72"/>
      <c r="O1108" s="73"/>
      <c r="P1108" s="71">
        <v>19.6</v>
      </c>
      <c r="Q1108" s="79"/>
      <c r="R1108" s="80"/>
      <c r="S1108" s="79"/>
      <c r="T1108" s="81"/>
      <c r="U1108" s="82"/>
      <c r="V1108" s="83"/>
      <c r="W1108" s="84"/>
      <c r="X1108" s="82"/>
      <c r="Y1108" s="83"/>
      <c r="Z1108" s="1"/>
    </row>
    <row r="1109" spans="1:26" ht="23.25">
      <c r="A1109" s="1"/>
      <c r="B1109" s="44"/>
      <c r="C1109" s="44"/>
      <c r="D1109" s="41"/>
      <c r="E1109" s="41"/>
      <c r="F1109" s="51"/>
      <c r="G1109" s="102"/>
      <c r="H1109" s="41"/>
      <c r="I1109" s="45"/>
      <c r="J1109" s="49"/>
      <c r="K1109" s="50"/>
      <c r="L1109" s="43"/>
      <c r="M1109" s="71"/>
      <c r="N1109" s="72"/>
      <c r="O1109" s="73"/>
      <c r="P1109" s="71"/>
      <c r="Q1109" s="79"/>
      <c r="R1109" s="80"/>
      <c r="S1109" s="79"/>
      <c r="T1109" s="81"/>
      <c r="U1109" s="82"/>
      <c r="V1109" s="83"/>
      <c r="W1109" s="84"/>
      <c r="X1109" s="82"/>
      <c r="Y1109" s="83"/>
      <c r="Z1109" s="1"/>
    </row>
    <row r="1110" spans="1:26" ht="23.25">
      <c r="A1110" s="1"/>
      <c r="B1110" s="44"/>
      <c r="C1110" s="44"/>
      <c r="D1110" s="41"/>
      <c r="E1110" s="41"/>
      <c r="F1110" s="51"/>
      <c r="G1110" s="102"/>
      <c r="H1110" s="41" t="s">
        <v>138</v>
      </c>
      <c r="I1110" s="45"/>
      <c r="J1110" s="49" t="s">
        <v>139</v>
      </c>
      <c r="K1110" s="50"/>
      <c r="L1110" s="43"/>
      <c r="M1110" s="71"/>
      <c r="N1110" s="72"/>
      <c r="O1110" s="73"/>
      <c r="P1110" s="71"/>
      <c r="Q1110" s="79"/>
      <c r="R1110" s="80"/>
      <c r="S1110" s="79"/>
      <c r="T1110" s="81"/>
      <c r="U1110" s="82">
        <f>U1111+U1112</f>
        <v>3000.3</v>
      </c>
      <c r="V1110" s="83">
        <f>V1111+V1112</f>
        <v>2800.7</v>
      </c>
      <c r="W1110" s="84">
        <f>W1111+W1112</f>
        <v>2740</v>
      </c>
      <c r="X1110" s="82">
        <f>IF(U1110=0,,W1110/U1110)*100</f>
        <v>91.32420091324201</v>
      </c>
      <c r="Y1110" s="83">
        <f>IF(V1110=0,,W1110/V1110)*100</f>
        <v>97.83268468597137</v>
      </c>
      <c r="Z1110" s="1"/>
    </row>
    <row r="1111" spans="1:26" ht="23.25">
      <c r="A1111" s="1"/>
      <c r="B1111" s="44"/>
      <c r="C1111" s="44"/>
      <c r="D1111" s="41"/>
      <c r="E1111" s="41"/>
      <c r="F1111" s="51"/>
      <c r="G1111" s="102"/>
      <c r="H1111" s="41"/>
      <c r="I1111" s="45"/>
      <c r="J1111" s="49" t="s">
        <v>44</v>
      </c>
      <c r="K1111" s="50"/>
      <c r="L1111" s="43"/>
      <c r="M1111" s="71"/>
      <c r="N1111" s="72"/>
      <c r="O1111" s="73"/>
      <c r="P1111" s="71"/>
      <c r="Q1111" s="79"/>
      <c r="R1111" s="80"/>
      <c r="S1111" s="79"/>
      <c r="T1111" s="81"/>
      <c r="U1111" s="82">
        <v>3000.3</v>
      </c>
      <c r="V1111" s="83">
        <v>2800.7</v>
      </c>
      <c r="W1111" s="84">
        <v>2740</v>
      </c>
      <c r="X1111" s="82">
        <f>IF(U1111=0,,W1111/U1111)*100</f>
        <v>91.32420091324201</v>
      </c>
      <c r="Y1111" s="83">
        <f>IF(V1111=0,,W1111/V1111)*100</f>
        <v>97.83268468597137</v>
      </c>
      <c r="Z1111" s="1"/>
    </row>
    <row r="1112" spans="1:26" ht="23.25">
      <c r="A1112" s="1"/>
      <c r="B1112" s="44"/>
      <c r="C1112" s="44"/>
      <c r="D1112" s="41"/>
      <c r="E1112" s="41"/>
      <c r="F1112" s="51"/>
      <c r="G1112" s="102"/>
      <c r="H1112" s="41"/>
      <c r="I1112" s="45"/>
      <c r="J1112" s="49" t="s">
        <v>45</v>
      </c>
      <c r="K1112" s="50"/>
      <c r="L1112" s="43"/>
      <c r="M1112" s="71"/>
      <c r="N1112" s="72"/>
      <c r="O1112" s="73"/>
      <c r="P1112" s="71"/>
      <c r="Q1112" s="79"/>
      <c r="R1112" s="80"/>
      <c r="S1112" s="79"/>
      <c r="T1112" s="81"/>
      <c r="U1112" s="82"/>
      <c r="V1112" s="83"/>
      <c r="W1112" s="84"/>
      <c r="X1112" s="82">
        <f>IF(U1112=0,,W1112/U1112)*100</f>
        <v>0</v>
      </c>
      <c r="Y1112" s="83">
        <f>IF(V1112=0,,W1112/V1112)*100</f>
        <v>0</v>
      </c>
      <c r="Z1112" s="1"/>
    </row>
    <row r="1113" spans="1:26" ht="23.25">
      <c r="A1113" s="1"/>
      <c r="B1113" s="44"/>
      <c r="C1113" s="44"/>
      <c r="D1113" s="41"/>
      <c r="E1113" s="41"/>
      <c r="F1113" s="51"/>
      <c r="G1113" s="102"/>
      <c r="H1113" s="41"/>
      <c r="I1113" s="45"/>
      <c r="J1113" s="49" t="s">
        <v>345</v>
      </c>
      <c r="K1113" s="50"/>
      <c r="L1113" s="43" t="s">
        <v>344</v>
      </c>
      <c r="M1113" s="71"/>
      <c r="N1113" s="72"/>
      <c r="O1113" s="73"/>
      <c r="P1113" s="71">
        <v>0</v>
      </c>
      <c r="Q1113" s="79"/>
      <c r="R1113" s="80"/>
      <c r="S1113" s="79"/>
      <c r="T1113" s="81"/>
      <c r="U1113" s="82"/>
      <c r="V1113" s="83"/>
      <c r="W1113" s="84"/>
      <c r="X1113" s="82"/>
      <c r="Y1113" s="83"/>
      <c r="Z1113" s="1"/>
    </row>
    <row r="1114" spans="1:26" ht="23.25">
      <c r="A1114" s="1"/>
      <c r="B1114" s="44"/>
      <c r="C1114" s="44"/>
      <c r="D1114" s="41"/>
      <c r="E1114" s="41"/>
      <c r="F1114" s="51"/>
      <c r="G1114" s="102"/>
      <c r="H1114" s="41"/>
      <c r="I1114" s="45"/>
      <c r="J1114" s="49"/>
      <c r="K1114" s="50"/>
      <c r="L1114" s="43"/>
      <c r="M1114" s="71"/>
      <c r="N1114" s="72"/>
      <c r="O1114" s="73"/>
      <c r="P1114" s="71"/>
      <c r="Q1114" s="79"/>
      <c r="R1114" s="80"/>
      <c r="S1114" s="79"/>
      <c r="T1114" s="81"/>
      <c r="U1114" s="82"/>
      <c r="V1114" s="83"/>
      <c r="W1114" s="84"/>
      <c r="X1114" s="82"/>
      <c r="Y1114" s="83"/>
      <c r="Z1114" s="1"/>
    </row>
    <row r="1115" spans="1:26" ht="23.25">
      <c r="A1115" s="1"/>
      <c r="B1115" s="44"/>
      <c r="C1115" s="44"/>
      <c r="D1115" s="41"/>
      <c r="E1115" s="41"/>
      <c r="F1115" s="51"/>
      <c r="G1115" s="102"/>
      <c r="H1115" s="41" t="s">
        <v>140</v>
      </c>
      <c r="I1115" s="45"/>
      <c r="J1115" s="49" t="s">
        <v>141</v>
      </c>
      <c r="K1115" s="50"/>
      <c r="L1115" s="43"/>
      <c r="M1115" s="71"/>
      <c r="N1115" s="72"/>
      <c r="O1115" s="73"/>
      <c r="P1115" s="71"/>
      <c r="Q1115" s="79"/>
      <c r="R1115" s="80"/>
      <c r="S1115" s="79"/>
      <c r="T1115" s="81"/>
      <c r="U1115" s="82">
        <f>U1116+U1117</f>
        <v>3768.7</v>
      </c>
      <c r="V1115" s="83">
        <f>V1116+V1117</f>
        <v>3729.5</v>
      </c>
      <c r="W1115" s="84">
        <f>W1116+W1117</f>
        <v>3507.1</v>
      </c>
      <c r="X1115" s="82">
        <f>IF(U1115=0,,W1115/U1115)*100</f>
        <v>93.05861437631013</v>
      </c>
      <c r="Y1115" s="83">
        <f>IF(V1115=0,,W1115/V1115)*100</f>
        <v>94.03673414666845</v>
      </c>
      <c r="Z1115" s="1"/>
    </row>
    <row r="1116" spans="1:26" ht="23.25">
      <c r="A1116" s="1"/>
      <c r="B1116" s="44"/>
      <c r="C1116" s="44"/>
      <c r="D1116" s="41"/>
      <c r="E1116" s="41"/>
      <c r="F1116" s="51"/>
      <c r="G1116" s="102"/>
      <c r="H1116" s="41"/>
      <c r="I1116" s="45"/>
      <c r="J1116" s="49" t="s">
        <v>44</v>
      </c>
      <c r="K1116" s="50"/>
      <c r="L1116" s="43"/>
      <c r="M1116" s="71"/>
      <c r="N1116" s="72"/>
      <c r="O1116" s="73"/>
      <c r="P1116" s="71"/>
      <c r="Q1116" s="79"/>
      <c r="R1116" s="80"/>
      <c r="S1116" s="79"/>
      <c r="T1116" s="81"/>
      <c r="U1116" s="82">
        <v>3768.7</v>
      </c>
      <c r="V1116" s="83">
        <v>3729.5</v>
      </c>
      <c r="W1116" s="84">
        <v>3507.1</v>
      </c>
      <c r="X1116" s="82">
        <f>IF(U1116=0,,W1116/U1116)*100</f>
        <v>93.05861437631013</v>
      </c>
      <c r="Y1116" s="83">
        <f>IF(V1116=0,,W1116/V1116)*100</f>
        <v>94.03673414666845</v>
      </c>
      <c r="Z1116" s="1"/>
    </row>
    <row r="1117" spans="1:26" ht="23.25">
      <c r="A1117" s="1"/>
      <c r="B1117" s="44"/>
      <c r="C1117" s="44"/>
      <c r="D1117" s="41"/>
      <c r="E1117" s="41"/>
      <c r="F1117" s="51"/>
      <c r="G1117" s="102"/>
      <c r="H1117" s="41"/>
      <c r="I1117" s="45"/>
      <c r="J1117" s="49" t="s">
        <v>45</v>
      </c>
      <c r="K1117" s="50"/>
      <c r="L1117" s="43"/>
      <c r="M1117" s="71"/>
      <c r="N1117" s="72"/>
      <c r="O1117" s="73"/>
      <c r="P1117" s="71"/>
      <c r="Q1117" s="79"/>
      <c r="R1117" s="80"/>
      <c r="S1117" s="79"/>
      <c r="T1117" s="81"/>
      <c r="U1117" s="82"/>
      <c r="V1117" s="83"/>
      <c r="W1117" s="84"/>
      <c r="X1117" s="82">
        <f>IF(U1117=0,,W1117/U1117)*100</f>
        <v>0</v>
      </c>
      <c r="Y1117" s="83">
        <f>IF(V1117=0,,W1117/V1117)*100</f>
        <v>0</v>
      </c>
      <c r="Z1117" s="1"/>
    </row>
    <row r="1118" spans="1:26" ht="23.25">
      <c r="A1118" s="1"/>
      <c r="B1118" s="44"/>
      <c r="C1118" s="44"/>
      <c r="D1118" s="41"/>
      <c r="E1118" s="41"/>
      <c r="F1118" s="51"/>
      <c r="G1118" s="102"/>
      <c r="H1118" s="41"/>
      <c r="I1118" s="45"/>
      <c r="J1118" s="49" t="s">
        <v>345</v>
      </c>
      <c r="K1118" s="50"/>
      <c r="L1118" s="43" t="s">
        <v>344</v>
      </c>
      <c r="M1118" s="71"/>
      <c r="N1118" s="72"/>
      <c r="O1118" s="73"/>
      <c r="P1118" s="71">
        <v>0.8</v>
      </c>
      <c r="Q1118" s="79"/>
      <c r="R1118" s="80"/>
      <c r="S1118" s="79"/>
      <c r="T1118" s="81"/>
      <c r="U1118" s="82"/>
      <c r="V1118" s="83"/>
      <c r="W1118" s="84"/>
      <c r="X1118" s="82"/>
      <c r="Y1118" s="83"/>
      <c r="Z1118" s="1"/>
    </row>
    <row r="1119" spans="1:26" ht="23.25">
      <c r="A1119" s="1"/>
      <c r="B1119" s="44"/>
      <c r="C1119" s="44"/>
      <c r="D1119" s="41"/>
      <c r="E1119" s="41"/>
      <c r="F1119" s="51"/>
      <c r="G1119" s="102"/>
      <c r="H1119" s="41"/>
      <c r="I1119" s="45"/>
      <c r="J1119" s="49"/>
      <c r="K1119" s="50"/>
      <c r="L1119" s="43"/>
      <c r="M1119" s="71"/>
      <c r="N1119" s="72"/>
      <c r="O1119" s="73"/>
      <c r="P1119" s="71"/>
      <c r="Q1119" s="79"/>
      <c r="R1119" s="80"/>
      <c r="S1119" s="79"/>
      <c r="T1119" s="81"/>
      <c r="U1119" s="82"/>
      <c r="V1119" s="83"/>
      <c r="W1119" s="84"/>
      <c r="X1119" s="82"/>
      <c r="Y1119" s="83"/>
      <c r="Z1119" s="1"/>
    </row>
    <row r="1120" spans="1:26" ht="23.25">
      <c r="A1120" s="1"/>
      <c r="B1120" s="44"/>
      <c r="C1120" s="44"/>
      <c r="D1120" s="41"/>
      <c r="E1120" s="41"/>
      <c r="F1120" s="51"/>
      <c r="G1120" s="102"/>
      <c r="H1120" s="41" t="s">
        <v>142</v>
      </c>
      <c r="I1120" s="45"/>
      <c r="J1120" s="49" t="s">
        <v>143</v>
      </c>
      <c r="K1120" s="50"/>
      <c r="L1120" s="43"/>
      <c r="M1120" s="71"/>
      <c r="N1120" s="72"/>
      <c r="O1120" s="73"/>
      <c r="P1120" s="71"/>
      <c r="Q1120" s="79"/>
      <c r="R1120" s="80"/>
      <c r="S1120" s="79"/>
      <c r="T1120" s="81"/>
      <c r="U1120" s="82">
        <f>U1121+U1122</f>
        <v>1774.9</v>
      </c>
      <c r="V1120" s="83">
        <f>V1121+V1122</f>
        <v>1721.6</v>
      </c>
      <c r="W1120" s="84">
        <f>W1121+W1122</f>
        <v>1695.5</v>
      </c>
      <c r="X1120" s="82">
        <f>IF(U1120=0,,W1120/U1120)*100</f>
        <v>95.52650853569214</v>
      </c>
      <c r="Y1120" s="83">
        <f>IF(V1120=0,,W1120/V1120)*100</f>
        <v>98.483968401487</v>
      </c>
      <c r="Z1120" s="1"/>
    </row>
    <row r="1121" spans="1:26" ht="23.25">
      <c r="A1121" s="1"/>
      <c r="B1121" s="44"/>
      <c r="C1121" s="44"/>
      <c r="D1121" s="41"/>
      <c r="E1121" s="41"/>
      <c r="F1121" s="51"/>
      <c r="G1121" s="102"/>
      <c r="H1121" s="41"/>
      <c r="I1121" s="45"/>
      <c r="J1121" s="49" t="s">
        <v>44</v>
      </c>
      <c r="K1121" s="50"/>
      <c r="L1121" s="43"/>
      <c r="M1121" s="71"/>
      <c r="N1121" s="72"/>
      <c r="O1121" s="73"/>
      <c r="P1121" s="71"/>
      <c r="Q1121" s="79"/>
      <c r="R1121" s="80"/>
      <c r="S1121" s="79"/>
      <c r="T1121" s="81"/>
      <c r="U1121" s="82">
        <v>1774.9</v>
      </c>
      <c r="V1121" s="83">
        <v>1721.6</v>
      </c>
      <c r="W1121" s="84">
        <v>1695.5</v>
      </c>
      <c r="X1121" s="82">
        <f>IF(U1121=0,,W1121/U1121)*100</f>
        <v>95.52650853569214</v>
      </c>
      <c r="Y1121" s="83">
        <f>IF(V1121=0,,W1121/V1121)*100</f>
        <v>98.483968401487</v>
      </c>
      <c r="Z1121" s="1"/>
    </row>
    <row r="1122" spans="1:26" ht="23.25">
      <c r="A1122" s="1"/>
      <c r="B1122" s="44"/>
      <c r="C1122" s="44"/>
      <c r="D1122" s="44"/>
      <c r="E1122" s="44"/>
      <c r="F1122" s="42"/>
      <c r="G1122" s="43"/>
      <c r="H1122" s="44"/>
      <c r="I1122" s="45"/>
      <c r="J1122" s="49" t="s">
        <v>45</v>
      </c>
      <c r="K1122" s="50"/>
      <c r="L1122" s="43"/>
      <c r="M1122" s="71"/>
      <c r="N1122" s="72"/>
      <c r="O1122" s="73"/>
      <c r="P1122" s="71"/>
      <c r="Q1122" s="79"/>
      <c r="R1122" s="80"/>
      <c r="S1122" s="79"/>
      <c r="T1122" s="81"/>
      <c r="U1122" s="82"/>
      <c r="V1122" s="83"/>
      <c r="W1122" s="84"/>
      <c r="X1122" s="82">
        <f>IF(U1122=0,,W1122/U1122)*100</f>
        <v>0</v>
      </c>
      <c r="Y1122" s="83">
        <f>IF(V1122=0,,W1122/V1122)*100</f>
        <v>0</v>
      </c>
      <c r="Z1122" s="1"/>
    </row>
    <row r="1123" spans="1:26" ht="23.25">
      <c r="A1123" s="1"/>
      <c r="B1123" s="44"/>
      <c r="C1123" s="44"/>
      <c r="D1123" s="44"/>
      <c r="E1123" s="44"/>
      <c r="F1123" s="51"/>
      <c r="G1123" s="43"/>
      <c r="H1123" s="44"/>
      <c r="I1123" s="45"/>
      <c r="J1123" s="49" t="s">
        <v>345</v>
      </c>
      <c r="K1123" s="50"/>
      <c r="L1123" s="43" t="s">
        <v>344</v>
      </c>
      <c r="M1123" s="71"/>
      <c r="N1123" s="72"/>
      <c r="O1123" s="73"/>
      <c r="P1123" s="71">
        <v>0</v>
      </c>
      <c r="Q1123" s="79"/>
      <c r="R1123" s="80"/>
      <c r="S1123" s="79"/>
      <c r="T1123" s="81"/>
      <c r="U1123" s="82"/>
      <c r="V1123" s="83"/>
      <c r="W1123" s="84"/>
      <c r="X1123" s="82"/>
      <c r="Y1123" s="83"/>
      <c r="Z1123" s="1"/>
    </row>
    <row r="1124" spans="1:26" ht="23.25">
      <c r="A1124" s="1"/>
      <c r="B1124" s="44"/>
      <c r="C1124" s="44"/>
      <c r="D1124" s="44"/>
      <c r="E1124" s="44"/>
      <c r="F1124" s="51"/>
      <c r="G1124" s="43"/>
      <c r="H1124" s="44"/>
      <c r="I1124" s="45"/>
      <c r="J1124" s="49"/>
      <c r="K1124" s="50"/>
      <c r="L1124" s="43"/>
      <c r="M1124" s="71"/>
      <c r="N1124" s="72"/>
      <c r="O1124" s="73"/>
      <c r="P1124" s="71"/>
      <c r="Q1124" s="79"/>
      <c r="R1124" s="80"/>
      <c r="S1124" s="79"/>
      <c r="T1124" s="81"/>
      <c r="U1124" s="82"/>
      <c r="V1124" s="83"/>
      <c r="W1124" s="84"/>
      <c r="X1124" s="82"/>
      <c r="Y1124" s="83"/>
      <c r="Z1124" s="1"/>
    </row>
    <row r="1125" spans="1:26" ht="23.25">
      <c r="A1125" s="1"/>
      <c r="B1125" s="55"/>
      <c r="C1125" s="55"/>
      <c r="D1125" s="55"/>
      <c r="E1125" s="55"/>
      <c r="F1125" s="53"/>
      <c r="G1125" s="54"/>
      <c r="H1125" s="55"/>
      <c r="I1125" s="56"/>
      <c r="J1125" s="57"/>
      <c r="K1125" s="58"/>
      <c r="L1125" s="54"/>
      <c r="M1125" s="76"/>
      <c r="N1125" s="74"/>
      <c r="O1125" s="75"/>
      <c r="P1125" s="76"/>
      <c r="Q1125" s="85"/>
      <c r="R1125" s="86"/>
      <c r="S1125" s="85"/>
      <c r="T1125" s="87"/>
      <c r="U1125" s="88"/>
      <c r="V1125" s="89"/>
      <c r="W1125" s="85"/>
      <c r="X1125" s="88"/>
      <c r="Y1125" s="89"/>
      <c r="Z1125" s="1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59"/>
      <c r="U1126" s="59"/>
      <c r="V1126" s="59"/>
      <c r="W1126" s="59"/>
      <c r="X1126" s="59"/>
      <c r="Y1126" s="59"/>
      <c r="Z1126" s="1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59"/>
      <c r="U1127" s="59"/>
      <c r="V1127" s="59"/>
      <c r="W1127" s="60"/>
      <c r="X1127" s="59"/>
      <c r="Y1127" s="60" t="s">
        <v>382</v>
      </c>
      <c r="Z1127" s="1"/>
    </row>
    <row r="1128" spans="1:26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30</v>
      </c>
      <c r="M1128" s="12"/>
      <c r="N1128" s="12"/>
      <c r="O1128" s="12"/>
      <c r="P1128" s="12"/>
      <c r="Q1128" s="12"/>
      <c r="R1128" s="12"/>
      <c r="S1128" s="8"/>
      <c r="T1128" s="8"/>
      <c r="U1128" s="13"/>
      <c r="V1128" s="8"/>
      <c r="W1128" s="8"/>
      <c r="X1128" s="8"/>
      <c r="Y1128" s="9"/>
      <c r="Z1128" s="1"/>
    </row>
    <row r="1129" spans="1:26" ht="23.25">
      <c r="A1129" s="1"/>
      <c r="B1129" s="14" t="s">
        <v>28</v>
      </c>
      <c r="C1129" s="15"/>
      <c r="D1129" s="15"/>
      <c r="E1129" s="15"/>
      <c r="F1129" s="15"/>
      <c r="G1129" s="15"/>
      <c r="H1129" s="62"/>
      <c r="I1129" s="17"/>
      <c r="J1129" s="17"/>
      <c r="K1129" s="18"/>
      <c r="L1129" s="19"/>
      <c r="M1129" s="67"/>
      <c r="N1129" s="63" t="s">
        <v>33</v>
      </c>
      <c r="O1129" s="63"/>
      <c r="P1129" s="63"/>
      <c r="Q1129" s="63"/>
      <c r="R1129" s="64"/>
      <c r="S1129" s="8" t="s">
        <v>21</v>
      </c>
      <c r="T1129" s="8"/>
      <c r="U1129" s="14" t="s">
        <v>2</v>
      </c>
      <c r="V1129" s="15"/>
      <c r="W1129" s="15"/>
      <c r="X1129" s="15"/>
      <c r="Y1129" s="16"/>
      <c r="Z1129" s="1"/>
    </row>
    <row r="1130" spans="1:26" ht="23.25">
      <c r="A1130" s="1"/>
      <c r="B1130" s="20" t="s">
        <v>29</v>
      </c>
      <c r="C1130" s="21"/>
      <c r="D1130" s="21"/>
      <c r="E1130" s="21"/>
      <c r="F1130" s="21"/>
      <c r="G1130" s="21"/>
      <c r="H1130" s="62"/>
      <c r="I1130" s="1"/>
      <c r="J1130" s="2" t="s">
        <v>4</v>
      </c>
      <c r="K1130" s="18"/>
      <c r="L1130" s="23" t="s">
        <v>22</v>
      </c>
      <c r="M1130" s="23" t="s">
        <v>31</v>
      </c>
      <c r="N1130" s="65"/>
      <c r="O1130" s="17"/>
      <c r="P1130" s="66"/>
      <c r="Q1130" s="23" t="s">
        <v>3</v>
      </c>
      <c r="R1130" s="16"/>
      <c r="S1130" s="15" t="s">
        <v>23</v>
      </c>
      <c r="T1130" s="15"/>
      <c r="U1130" s="20" t="s">
        <v>20</v>
      </c>
      <c r="V1130" s="21"/>
      <c r="W1130" s="21"/>
      <c r="X1130" s="21"/>
      <c r="Y1130" s="22"/>
      <c r="Z1130" s="1"/>
    </row>
    <row r="1131" spans="1:26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24</v>
      </c>
      <c r="M1131" s="31" t="s">
        <v>24</v>
      </c>
      <c r="N1131" s="29" t="s">
        <v>6</v>
      </c>
      <c r="O1131" s="68" t="s">
        <v>7</v>
      </c>
      <c r="P1131" s="29" t="s">
        <v>8</v>
      </c>
      <c r="Q1131" s="20" t="s">
        <v>41</v>
      </c>
      <c r="R1131" s="22"/>
      <c r="S1131" s="27" t="s">
        <v>25</v>
      </c>
      <c r="T1131" s="15"/>
      <c r="U1131" s="24"/>
      <c r="V1131" s="25"/>
      <c r="W1131" s="1"/>
      <c r="X1131" s="14" t="s">
        <v>3</v>
      </c>
      <c r="Y1131" s="16"/>
      <c r="Z1131" s="1"/>
    </row>
    <row r="1132" spans="1:26" ht="23.25">
      <c r="A1132" s="1"/>
      <c r="B1132" s="14" t="s">
        <v>14</v>
      </c>
      <c r="C1132" s="14" t="s">
        <v>15</v>
      </c>
      <c r="D1132" s="14" t="s">
        <v>16</v>
      </c>
      <c r="E1132" s="14" t="s">
        <v>17</v>
      </c>
      <c r="F1132" s="28" t="s">
        <v>18</v>
      </c>
      <c r="G1132" s="2" t="s">
        <v>5</v>
      </c>
      <c r="H1132" s="14" t="s">
        <v>19</v>
      </c>
      <c r="I1132" s="24"/>
      <c r="J1132" s="1"/>
      <c r="K1132" s="18"/>
      <c r="L1132" s="26" t="s">
        <v>26</v>
      </c>
      <c r="M1132" s="29" t="s">
        <v>32</v>
      </c>
      <c r="N1132" s="29"/>
      <c r="O1132" s="29"/>
      <c r="P1132" s="29"/>
      <c r="Q1132" s="26" t="s">
        <v>34</v>
      </c>
      <c r="R1132" s="30" t="s">
        <v>34</v>
      </c>
      <c r="S1132" s="112" t="s">
        <v>37</v>
      </c>
      <c r="T1132" s="114" t="s">
        <v>38</v>
      </c>
      <c r="U1132" s="31" t="s">
        <v>6</v>
      </c>
      <c r="V1132" s="29" t="s">
        <v>9</v>
      </c>
      <c r="W1132" s="26" t="s">
        <v>10</v>
      </c>
      <c r="X1132" s="14" t="s">
        <v>11</v>
      </c>
      <c r="Y1132" s="16"/>
      <c r="Z1132" s="1"/>
    </row>
    <row r="1133" spans="1:26" ht="23.25">
      <c r="A1133" s="1"/>
      <c r="B1133" s="32"/>
      <c r="C1133" s="32"/>
      <c r="D1133" s="32"/>
      <c r="E1133" s="32"/>
      <c r="F1133" s="33"/>
      <c r="G1133" s="34"/>
      <c r="H1133" s="32"/>
      <c r="I1133" s="32"/>
      <c r="J1133" s="34"/>
      <c r="K1133" s="35"/>
      <c r="L1133" s="36"/>
      <c r="M1133" s="37"/>
      <c r="N1133" s="37"/>
      <c r="O1133" s="37"/>
      <c r="P1133" s="37"/>
      <c r="Q1133" s="36" t="s">
        <v>35</v>
      </c>
      <c r="R1133" s="38" t="s">
        <v>36</v>
      </c>
      <c r="S1133" s="113"/>
      <c r="T1133" s="115"/>
      <c r="U1133" s="32"/>
      <c r="V1133" s="33"/>
      <c r="W1133" s="34"/>
      <c r="X1133" s="39" t="s">
        <v>39</v>
      </c>
      <c r="Y1133" s="40" t="s">
        <v>40</v>
      </c>
      <c r="Z1133" s="1"/>
    </row>
    <row r="1134" spans="1:26" ht="23.25">
      <c r="A1134" s="1"/>
      <c r="B1134" s="41"/>
      <c r="C1134" s="41"/>
      <c r="D1134" s="41"/>
      <c r="E1134" s="41"/>
      <c r="F1134" s="42"/>
      <c r="G1134" s="43"/>
      <c r="H1134" s="44"/>
      <c r="I1134" s="45"/>
      <c r="J1134" s="46"/>
      <c r="K1134" s="47"/>
      <c r="L1134" s="48"/>
      <c r="M1134" s="71"/>
      <c r="N1134" s="71"/>
      <c r="O1134" s="71"/>
      <c r="P1134" s="71"/>
      <c r="Q1134" s="79"/>
      <c r="R1134" s="80"/>
      <c r="S1134" s="79"/>
      <c r="T1134" s="81"/>
      <c r="U1134" s="82"/>
      <c r="V1134" s="82"/>
      <c r="W1134" s="82"/>
      <c r="X1134" s="82"/>
      <c r="Y1134" s="83"/>
      <c r="Z1134" s="1"/>
    </row>
    <row r="1135" spans="1:26" ht="23.25">
      <c r="A1135" s="1"/>
      <c r="B1135" s="44" t="s">
        <v>330</v>
      </c>
      <c r="C1135" s="44" t="s">
        <v>331</v>
      </c>
      <c r="D1135" s="41" t="s">
        <v>330</v>
      </c>
      <c r="E1135" s="41" t="s">
        <v>334</v>
      </c>
      <c r="F1135" s="51" t="s">
        <v>340</v>
      </c>
      <c r="G1135" s="102"/>
      <c r="H1135" s="41" t="s">
        <v>144</v>
      </c>
      <c r="I1135" s="45"/>
      <c r="J1135" s="49" t="s">
        <v>145</v>
      </c>
      <c r="K1135" s="50"/>
      <c r="L1135" s="43"/>
      <c r="M1135" s="71"/>
      <c r="N1135" s="72"/>
      <c r="O1135" s="73"/>
      <c r="P1135" s="71"/>
      <c r="Q1135" s="79"/>
      <c r="R1135" s="80"/>
      <c r="S1135" s="79"/>
      <c r="T1135" s="81"/>
      <c r="U1135" s="82">
        <f>U1136+U1137</f>
        <v>7627.4</v>
      </c>
      <c r="V1135" s="83">
        <f>V1136+V1137</f>
        <v>8350.2</v>
      </c>
      <c r="W1135" s="84">
        <f>W1136+W1137</f>
        <v>8247.1</v>
      </c>
      <c r="X1135" s="82">
        <f>IF(U1135=0,,W1135/U1135)*100</f>
        <v>108.12465584602879</v>
      </c>
      <c r="Y1135" s="83">
        <f>IF(V1135=0,,W1135/V1135)*100</f>
        <v>98.76529903475365</v>
      </c>
      <c r="Z1135" s="1"/>
    </row>
    <row r="1136" spans="1:26" ht="23.25">
      <c r="A1136" s="1"/>
      <c r="B1136" s="41"/>
      <c r="C1136" s="41"/>
      <c r="D1136" s="41"/>
      <c r="E1136" s="41"/>
      <c r="F1136" s="51"/>
      <c r="G1136" s="102"/>
      <c r="H1136" s="41"/>
      <c r="I1136" s="45"/>
      <c r="J1136" s="49" t="s">
        <v>44</v>
      </c>
      <c r="K1136" s="50"/>
      <c r="L1136" s="43"/>
      <c r="M1136" s="71"/>
      <c r="N1136" s="72"/>
      <c r="O1136" s="73"/>
      <c r="P1136" s="71"/>
      <c r="Q1136" s="79"/>
      <c r="R1136" s="80"/>
      <c r="S1136" s="79"/>
      <c r="T1136" s="81"/>
      <c r="U1136" s="82">
        <v>7627.4</v>
      </c>
      <c r="V1136" s="83">
        <v>8350.2</v>
      </c>
      <c r="W1136" s="84">
        <v>8247.1</v>
      </c>
      <c r="X1136" s="82">
        <f>IF(U1136=0,,W1136/U1136)*100</f>
        <v>108.12465584602879</v>
      </c>
      <c r="Y1136" s="83">
        <f>IF(V1136=0,,W1136/V1136)*100</f>
        <v>98.76529903475365</v>
      </c>
      <c r="Z1136" s="1"/>
    </row>
    <row r="1137" spans="1:26" ht="23.25">
      <c r="A1137" s="1"/>
      <c r="B1137" s="44"/>
      <c r="C1137" s="44"/>
      <c r="D1137" s="41"/>
      <c r="E1137" s="41"/>
      <c r="F1137" s="51"/>
      <c r="G1137" s="102"/>
      <c r="H1137" s="41"/>
      <c r="I1137" s="45"/>
      <c r="J1137" s="49" t="s">
        <v>45</v>
      </c>
      <c r="K1137" s="50"/>
      <c r="L1137" s="43"/>
      <c r="M1137" s="71"/>
      <c r="N1137" s="72"/>
      <c r="O1137" s="73"/>
      <c r="P1137" s="71"/>
      <c r="Q1137" s="79"/>
      <c r="R1137" s="80"/>
      <c r="S1137" s="79"/>
      <c r="T1137" s="81"/>
      <c r="U1137" s="82"/>
      <c r="V1137" s="83"/>
      <c r="W1137" s="84"/>
      <c r="X1137" s="82">
        <f>IF(U1137=0,,W1137/U1137)*100</f>
        <v>0</v>
      </c>
      <c r="Y1137" s="83">
        <f>IF(V1137=0,,W1137/V1137)*100</f>
        <v>0</v>
      </c>
      <c r="Z1137" s="1"/>
    </row>
    <row r="1138" spans="1:26" ht="23.25">
      <c r="A1138" s="1"/>
      <c r="B1138" s="44"/>
      <c r="C1138" s="44"/>
      <c r="D1138" s="41"/>
      <c r="E1138" s="41"/>
      <c r="F1138" s="51"/>
      <c r="G1138" s="102"/>
      <c r="H1138" s="41"/>
      <c r="I1138" s="45"/>
      <c r="J1138" s="49" t="s">
        <v>345</v>
      </c>
      <c r="K1138" s="50"/>
      <c r="L1138" s="43" t="s">
        <v>344</v>
      </c>
      <c r="M1138" s="71"/>
      <c r="N1138" s="72"/>
      <c r="O1138" s="73"/>
      <c r="P1138" s="71">
        <v>50.8</v>
      </c>
      <c r="Q1138" s="79"/>
      <c r="R1138" s="80"/>
      <c r="S1138" s="79"/>
      <c r="T1138" s="81"/>
      <c r="U1138" s="82"/>
      <c r="V1138" s="83"/>
      <c r="W1138" s="84"/>
      <c r="X1138" s="82"/>
      <c r="Y1138" s="83"/>
      <c r="Z1138" s="1"/>
    </row>
    <row r="1139" spans="1:26" ht="23.25">
      <c r="A1139" s="1"/>
      <c r="B1139" s="44"/>
      <c r="C1139" s="44"/>
      <c r="D1139" s="41"/>
      <c r="E1139" s="41"/>
      <c r="F1139" s="51"/>
      <c r="G1139" s="102"/>
      <c r="H1139" s="41"/>
      <c r="I1139" s="45"/>
      <c r="J1139" s="49"/>
      <c r="K1139" s="50"/>
      <c r="L1139" s="43"/>
      <c r="M1139" s="71"/>
      <c r="N1139" s="72"/>
      <c r="O1139" s="73"/>
      <c r="P1139" s="71"/>
      <c r="Q1139" s="79"/>
      <c r="R1139" s="80"/>
      <c r="S1139" s="79"/>
      <c r="T1139" s="81"/>
      <c r="U1139" s="82"/>
      <c r="V1139" s="83"/>
      <c r="W1139" s="84"/>
      <c r="X1139" s="82"/>
      <c r="Y1139" s="83"/>
      <c r="Z1139" s="1"/>
    </row>
    <row r="1140" spans="1:26" ht="23.25">
      <c r="A1140" s="1"/>
      <c r="B1140" s="44"/>
      <c r="C1140" s="44"/>
      <c r="D1140" s="41"/>
      <c r="E1140" s="41"/>
      <c r="F1140" s="51"/>
      <c r="G1140" s="102"/>
      <c r="H1140" s="41" t="s">
        <v>146</v>
      </c>
      <c r="I1140" s="45"/>
      <c r="J1140" s="49" t="s">
        <v>147</v>
      </c>
      <c r="K1140" s="50"/>
      <c r="L1140" s="43"/>
      <c r="M1140" s="71"/>
      <c r="N1140" s="72"/>
      <c r="O1140" s="73"/>
      <c r="P1140" s="71"/>
      <c r="Q1140" s="79"/>
      <c r="R1140" s="80"/>
      <c r="S1140" s="79"/>
      <c r="T1140" s="81"/>
      <c r="U1140" s="82">
        <f>U1141+U1142</f>
        <v>5691.9</v>
      </c>
      <c r="V1140" s="83">
        <f>V1141+V1142</f>
        <v>5343.2</v>
      </c>
      <c r="W1140" s="84">
        <f>W1141+W1142</f>
        <v>5253.2</v>
      </c>
      <c r="X1140" s="82">
        <f>IF(U1140=0,,W1140/U1140)*100</f>
        <v>92.2925560884766</v>
      </c>
      <c r="Y1140" s="83">
        <f>IF(V1140=0,,W1140/V1140)*100</f>
        <v>98.31561611019613</v>
      </c>
      <c r="Z1140" s="1"/>
    </row>
    <row r="1141" spans="1:26" ht="23.25">
      <c r="A1141" s="1"/>
      <c r="B1141" s="44"/>
      <c r="C1141" s="44"/>
      <c r="D1141" s="41"/>
      <c r="E1141" s="41"/>
      <c r="F1141" s="51"/>
      <c r="G1141" s="102"/>
      <c r="H1141" s="41"/>
      <c r="I1141" s="45"/>
      <c r="J1141" s="49" t="s">
        <v>44</v>
      </c>
      <c r="K1141" s="50"/>
      <c r="L1141" s="43"/>
      <c r="M1141" s="71"/>
      <c r="N1141" s="72"/>
      <c r="O1141" s="73"/>
      <c r="P1141" s="71"/>
      <c r="Q1141" s="79"/>
      <c r="R1141" s="80"/>
      <c r="S1141" s="79"/>
      <c r="T1141" s="81"/>
      <c r="U1141" s="82">
        <v>5691.9</v>
      </c>
      <c r="V1141" s="83">
        <v>5343.2</v>
      </c>
      <c r="W1141" s="84">
        <v>5253.2</v>
      </c>
      <c r="X1141" s="82">
        <f>IF(U1141=0,,W1141/U1141)*100</f>
        <v>92.2925560884766</v>
      </c>
      <c r="Y1141" s="83">
        <f>IF(V1141=0,,W1141/V1141)*100</f>
        <v>98.31561611019613</v>
      </c>
      <c r="Z1141" s="1"/>
    </row>
    <row r="1142" spans="1:26" ht="23.25">
      <c r="A1142" s="1"/>
      <c r="B1142" s="44"/>
      <c r="C1142" s="44"/>
      <c r="D1142" s="41"/>
      <c r="E1142" s="41"/>
      <c r="F1142" s="51"/>
      <c r="G1142" s="102"/>
      <c r="H1142" s="41"/>
      <c r="I1142" s="45"/>
      <c r="J1142" s="49" t="s">
        <v>45</v>
      </c>
      <c r="K1142" s="50"/>
      <c r="L1142" s="43"/>
      <c r="M1142" s="71"/>
      <c r="N1142" s="72"/>
      <c r="O1142" s="73"/>
      <c r="P1142" s="71"/>
      <c r="Q1142" s="79"/>
      <c r="R1142" s="80"/>
      <c r="S1142" s="79"/>
      <c r="T1142" s="81"/>
      <c r="U1142" s="82"/>
      <c r="V1142" s="83"/>
      <c r="W1142" s="84"/>
      <c r="X1142" s="82">
        <f>IF(U1142=0,,W1142/U1142)*100</f>
        <v>0</v>
      </c>
      <c r="Y1142" s="83">
        <f>IF(V1142=0,,W1142/V1142)*100</f>
        <v>0</v>
      </c>
      <c r="Z1142" s="1"/>
    </row>
    <row r="1143" spans="1:26" ht="23.25">
      <c r="A1143" s="1"/>
      <c r="B1143" s="44"/>
      <c r="C1143" s="44"/>
      <c r="D1143" s="41"/>
      <c r="E1143" s="41"/>
      <c r="F1143" s="51"/>
      <c r="G1143" s="102"/>
      <c r="H1143" s="41"/>
      <c r="I1143" s="45"/>
      <c r="J1143" s="49" t="s">
        <v>345</v>
      </c>
      <c r="K1143" s="50"/>
      <c r="L1143" s="43" t="s">
        <v>344</v>
      </c>
      <c r="M1143" s="71"/>
      <c r="N1143" s="72"/>
      <c r="O1143" s="73"/>
      <c r="P1143" s="71">
        <v>0</v>
      </c>
      <c r="Q1143" s="79"/>
      <c r="R1143" s="80"/>
      <c r="S1143" s="79"/>
      <c r="T1143" s="81"/>
      <c r="U1143" s="82"/>
      <c r="V1143" s="83"/>
      <c r="W1143" s="84"/>
      <c r="X1143" s="82"/>
      <c r="Y1143" s="83"/>
      <c r="Z1143" s="1"/>
    </row>
    <row r="1144" spans="1:26" ht="23.25">
      <c r="A1144" s="1"/>
      <c r="B1144" s="44"/>
      <c r="C1144" s="44"/>
      <c r="D1144" s="41"/>
      <c r="E1144" s="41"/>
      <c r="F1144" s="51"/>
      <c r="G1144" s="102"/>
      <c r="H1144" s="41"/>
      <c r="I1144" s="45"/>
      <c r="J1144" s="49"/>
      <c r="K1144" s="50"/>
      <c r="L1144" s="43"/>
      <c r="M1144" s="71"/>
      <c r="N1144" s="72"/>
      <c r="O1144" s="73"/>
      <c r="P1144" s="71"/>
      <c r="Q1144" s="79"/>
      <c r="R1144" s="80"/>
      <c r="S1144" s="79"/>
      <c r="T1144" s="81"/>
      <c r="U1144" s="82"/>
      <c r="V1144" s="83"/>
      <c r="W1144" s="84"/>
      <c r="X1144" s="82"/>
      <c r="Y1144" s="83"/>
      <c r="Z1144" s="1"/>
    </row>
    <row r="1145" spans="1:26" ht="23.25">
      <c r="A1145" s="1"/>
      <c r="B1145" s="44"/>
      <c r="C1145" s="44"/>
      <c r="D1145" s="41"/>
      <c r="E1145" s="41"/>
      <c r="F1145" s="51"/>
      <c r="G1145" s="102"/>
      <c r="H1145" s="41" t="s">
        <v>148</v>
      </c>
      <c r="I1145" s="45"/>
      <c r="J1145" s="49" t="s">
        <v>149</v>
      </c>
      <c r="K1145" s="50"/>
      <c r="L1145" s="43"/>
      <c r="M1145" s="71"/>
      <c r="N1145" s="72"/>
      <c r="O1145" s="73"/>
      <c r="P1145" s="71"/>
      <c r="Q1145" s="79"/>
      <c r="R1145" s="80"/>
      <c r="S1145" s="79"/>
      <c r="T1145" s="81"/>
      <c r="U1145" s="82">
        <f>U1146+U1147</f>
        <v>4424.5</v>
      </c>
      <c r="V1145" s="83">
        <f>V1146+V1147</f>
        <v>4051.6</v>
      </c>
      <c r="W1145" s="84">
        <f>W1146+W1147</f>
        <v>3864.4</v>
      </c>
      <c r="X1145" s="82">
        <f>IF(U1145=0,,W1145/U1145)*100</f>
        <v>87.34094247937621</v>
      </c>
      <c r="Y1145" s="83">
        <f>IF(V1145=0,,W1145/V1145)*100</f>
        <v>95.37960311975516</v>
      </c>
      <c r="Z1145" s="1"/>
    </row>
    <row r="1146" spans="1:26" ht="23.25">
      <c r="A1146" s="1"/>
      <c r="B1146" s="44"/>
      <c r="C1146" s="44"/>
      <c r="D1146" s="41"/>
      <c r="E1146" s="41"/>
      <c r="F1146" s="51"/>
      <c r="G1146" s="102"/>
      <c r="H1146" s="41"/>
      <c r="I1146" s="45"/>
      <c r="J1146" s="49" t="s">
        <v>44</v>
      </c>
      <c r="K1146" s="50"/>
      <c r="L1146" s="43"/>
      <c r="M1146" s="71"/>
      <c r="N1146" s="72"/>
      <c r="O1146" s="73"/>
      <c r="P1146" s="71"/>
      <c r="Q1146" s="79"/>
      <c r="R1146" s="80"/>
      <c r="S1146" s="79"/>
      <c r="T1146" s="81"/>
      <c r="U1146" s="82">
        <v>4424.5</v>
      </c>
      <c r="V1146" s="83">
        <v>4051.6</v>
      </c>
      <c r="W1146" s="84">
        <v>3864.4</v>
      </c>
      <c r="X1146" s="82">
        <f>IF(U1146=0,,W1146/U1146)*100</f>
        <v>87.34094247937621</v>
      </c>
      <c r="Y1146" s="83">
        <f>IF(V1146=0,,W1146/V1146)*100</f>
        <v>95.37960311975516</v>
      </c>
      <c r="Z1146" s="1"/>
    </row>
    <row r="1147" spans="1:26" ht="23.25">
      <c r="A1147" s="1"/>
      <c r="B1147" s="44"/>
      <c r="C1147" s="44"/>
      <c r="D1147" s="41"/>
      <c r="E1147" s="41"/>
      <c r="F1147" s="51"/>
      <c r="G1147" s="102"/>
      <c r="H1147" s="41"/>
      <c r="I1147" s="45"/>
      <c r="J1147" s="49" t="s">
        <v>45</v>
      </c>
      <c r="K1147" s="50"/>
      <c r="L1147" s="43"/>
      <c r="M1147" s="71"/>
      <c r="N1147" s="72"/>
      <c r="O1147" s="73"/>
      <c r="P1147" s="71"/>
      <c r="Q1147" s="79"/>
      <c r="R1147" s="80"/>
      <c r="S1147" s="79"/>
      <c r="T1147" s="81"/>
      <c r="U1147" s="82"/>
      <c r="V1147" s="83"/>
      <c r="W1147" s="84"/>
      <c r="X1147" s="82">
        <f>IF(U1147=0,,W1147/U1147)*100</f>
        <v>0</v>
      </c>
      <c r="Y1147" s="83">
        <f>IF(V1147=0,,W1147/V1147)*100</f>
        <v>0</v>
      </c>
      <c r="Z1147" s="1"/>
    </row>
    <row r="1148" spans="1:26" ht="23.25">
      <c r="A1148" s="1"/>
      <c r="B1148" s="44"/>
      <c r="C1148" s="44"/>
      <c r="D1148" s="41"/>
      <c r="E1148" s="41"/>
      <c r="F1148" s="51"/>
      <c r="G1148" s="102"/>
      <c r="H1148" s="41"/>
      <c r="I1148" s="45"/>
      <c r="J1148" s="49" t="s">
        <v>345</v>
      </c>
      <c r="K1148" s="50"/>
      <c r="L1148" s="43" t="s">
        <v>344</v>
      </c>
      <c r="M1148" s="71"/>
      <c r="N1148" s="72"/>
      <c r="O1148" s="73"/>
      <c r="P1148" s="71">
        <v>18</v>
      </c>
      <c r="Q1148" s="79"/>
      <c r="R1148" s="80"/>
      <c r="S1148" s="79"/>
      <c r="T1148" s="81"/>
      <c r="U1148" s="82"/>
      <c r="V1148" s="83"/>
      <c r="W1148" s="84"/>
      <c r="X1148" s="82"/>
      <c r="Y1148" s="83"/>
      <c r="Z1148" s="1"/>
    </row>
    <row r="1149" spans="1:26" ht="23.25">
      <c r="A1149" s="1"/>
      <c r="B1149" s="44"/>
      <c r="C1149" s="44"/>
      <c r="D1149" s="41"/>
      <c r="E1149" s="41"/>
      <c r="F1149" s="51"/>
      <c r="G1149" s="102"/>
      <c r="H1149" s="41"/>
      <c r="I1149" s="45"/>
      <c r="J1149" s="49"/>
      <c r="K1149" s="50"/>
      <c r="L1149" s="43"/>
      <c r="M1149" s="71"/>
      <c r="N1149" s="72"/>
      <c r="O1149" s="73"/>
      <c r="P1149" s="71"/>
      <c r="Q1149" s="79"/>
      <c r="R1149" s="80"/>
      <c r="S1149" s="79"/>
      <c r="T1149" s="81"/>
      <c r="U1149" s="82"/>
      <c r="V1149" s="83"/>
      <c r="W1149" s="84"/>
      <c r="X1149" s="82"/>
      <c r="Y1149" s="83"/>
      <c r="Z1149" s="1"/>
    </row>
    <row r="1150" spans="1:26" ht="23.25">
      <c r="A1150" s="1"/>
      <c r="B1150" s="44"/>
      <c r="C1150" s="44"/>
      <c r="D1150" s="41"/>
      <c r="E1150" s="41"/>
      <c r="F1150" s="51"/>
      <c r="G1150" s="102"/>
      <c r="H1150" s="41" t="s">
        <v>150</v>
      </c>
      <c r="I1150" s="45"/>
      <c r="J1150" s="49" t="s">
        <v>151</v>
      </c>
      <c r="K1150" s="50"/>
      <c r="L1150" s="43"/>
      <c r="M1150" s="71"/>
      <c r="N1150" s="72"/>
      <c r="O1150" s="73"/>
      <c r="P1150" s="71"/>
      <c r="Q1150" s="79"/>
      <c r="R1150" s="80"/>
      <c r="S1150" s="79"/>
      <c r="T1150" s="81"/>
      <c r="U1150" s="82">
        <f>U1151+U1152</f>
        <v>2277.6</v>
      </c>
      <c r="V1150" s="83">
        <f>V1151+V1152</f>
        <v>2269.3</v>
      </c>
      <c r="W1150" s="84">
        <f>W1151+W1152</f>
        <v>2248.9</v>
      </c>
      <c r="X1150" s="82">
        <f>IF(U1150=0,,W1150/U1150)*100</f>
        <v>98.73990165086056</v>
      </c>
      <c r="Y1150" s="83">
        <f>IF(V1150=0,,W1150/V1150)*100</f>
        <v>99.10104437491736</v>
      </c>
      <c r="Z1150" s="1"/>
    </row>
    <row r="1151" spans="1:26" ht="23.25">
      <c r="A1151" s="1"/>
      <c r="B1151" s="44"/>
      <c r="C1151" s="44"/>
      <c r="D1151" s="41"/>
      <c r="E1151" s="41"/>
      <c r="F1151" s="51"/>
      <c r="G1151" s="102"/>
      <c r="H1151" s="41"/>
      <c r="I1151" s="45"/>
      <c r="J1151" s="49" t="s">
        <v>44</v>
      </c>
      <c r="K1151" s="50"/>
      <c r="L1151" s="43"/>
      <c r="M1151" s="71"/>
      <c r="N1151" s="72"/>
      <c r="O1151" s="73"/>
      <c r="P1151" s="71"/>
      <c r="Q1151" s="79"/>
      <c r="R1151" s="80"/>
      <c r="S1151" s="79"/>
      <c r="T1151" s="81"/>
      <c r="U1151" s="82">
        <v>2277.6</v>
      </c>
      <c r="V1151" s="83">
        <v>2269.3</v>
      </c>
      <c r="W1151" s="84">
        <v>2248.9</v>
      </c>
      <c r="X1151" s="82">
        <f>IF(U1151=0,,W1151/U1151)*100</f>
        <v>98.73990165086056</v>
      </c>
      <c r="Y1151" s="83">
        <f>IF(V1151=0,,W1151/V1151)*100</f>
        <v>99.10104437491736</v>
      </c>
      <c r="Z1151" s="1"/>
    </row>
    <row r="1152" spans="1:26" ht="23.25">
      <c r="A1152" s="1"/>
      <c r="B1152" s="44"/>
      <c r="C1152" s="44"/>
      <c r="D1152" s="41"/>
      <c r="E1152" s="41"/>
      <c r="F1152" s="51"/>
      <c r="G1152" s="102"/>
      <c r="H1152" s="41"/>
      <c r="I1152" s="45"/>
      <c r="J1152" s="49" t="s">
        <v>45</v>
      </c>
      <c r="K1152" s="50"/>
      <c r="L1152" s="43"/>
      <c r="M1152" s="71"/>
      <c r="N1152" s="72"/>
      <c r="O1152" s="73"/>
      <c r="P1152" s="71"/>
      <c r="Q1152" s="79"/>
      <c r="R1152" s="80"/>
      <c r="S1152" s="79"/>
      <c r="T1152" s="81"/>
      <c r="U1152" s="82"/>
      <c r="V1152" s="83"/>
      <c r="W1152" s="84"/>
      <c r="X1152" s="82">
        <f>IF(U1152=0,,W1152/U1152)*100</f>
        <v>0</v>
      </c>
      <c r="Y1152" s="83">
        <f>IF(V1152=0,,W1152/V1152)*100</f>
        <v>0</v>
      </c>
      <c r="Z1152" s="1"/>
    </row>
    <row r="1153" spans="1:26" ht="23.25">
      <c r="A1153" s="1"/>
      <c r="B1153" s="44"/>
      <c r="C1153" s="44"/>
      <c r="D1153" s="41"/>
      <c r="E1153" s="41"/>
      <c r="F1153" s="51"/>
      <c r="G1153" s="102"/>
      <c r="H1153" s="41"/>
      <c r="I1153" s="45"/>
      <c r="J1153" s="49" t="s">
        <v>345</v>
      </c>
      <c r="K1153" s="50"/>
      <c r="L1153" s="43" t="s">
        <v>344</v>
      </c>
      <c r="M1153" s="71"/>
      <c r="N1153" s="72"/>
      <c r="O1153" s="73"/>
      <c r="P1153" s="71">
        <v>0</v>
      </c>
      <c r="Q1153" s="79"/>
      <c r="R1153" s="80"/>
      <c r="S1153" s="79"/>
      <c r="T1153" s="81"/>
      <c r="U1153" s="82"/>
      <c r="V1153" s="83"/>
      <c r="W1153" s="84"/>
      <c r="X1153" s="82"/>
      <c r="Y1153" s="83"/>
      <c r="Z1153" s="1"/>
    </row>
    <row r="1154" spans="1:26" ht="23.25">
      <c r="A1154" s="1"/>
      <c r="B1154" s="44"/>
      <c r="C1154" s="44"/>
      <c r="D1154" s="41"/>
      <c r="E1154" s="41"/>
      <c r="F1154" s="51"/>
      <c r="G1154" s="102"/>
      <c r="H1154" s="41"/>
      <c r="I1154" s="45"/>
      <c r="J1154" s="49"/>
      <c r="K1154" s="50"/>
      <c r="L1154" s="43"/>
      <c r="M1154" s="71"/>
      <c r="N1154" s="72"/>
      <c r="O1154" s="73"/>
      <c r="P1154" s="71"/>
      <c r="Q1154" s="79"/>
      <c r="R1154" s="80"/>
      <c r="S1154" s="79"/>
      <c r="T1154" s="81"/>
      <c r="U1154" s="82"/>
      <c r="V1154" s="83"/>
      <c r="W1154" s="84"/>
      <c r="X1154" s="82"/>
      <c r="Y1154" s="83"/>
      <c r="Z1154" s="1"/>
    </row>
    <row r="1155" spans="1:26" ht="23.25">
      <c r="A1155" s="1"/>
      <c r="B1155" s="44"/>
      <c r="C1155" s="44"/>
      <c r="D1155" s="41"/>
      <c r="E1155" s="41"/>
      <c r="F1155" s="51"/>
      <c r="G1155" s="102"/>
      <c r="H1155" s="41" t="s">
        <v>152</v>
      </c>
      <c r="I1155" s="45"/>
      <c r="J1155" s="49" t="s">
        <v>153</v>
      </c>
      <c r="K1155" s="50"/>
      <c r="L1155" s="43"/>
      <c r="M1155" s="71"/>
      <c r="N1155" s="72"/>
      <c r="O1155" s="73"/>
      <c r="P1155" s="71"/>
      <c r="Q1155" s="79"/>
      <c r="R1155" s="80"/>
      <c r="S1155" s="79"/>
      <c r="T1155" s="81"/>
      <c r="U1155" s="82">
        <f>U1156+U1157</f>
        <v>2316.5</v>
      </c>
      <c r="V1155" s="83">
        <f>V1156+V1157</f>
        <v>2074.7</v>
      </c>
      <c r="W1155" s="84">
        <f>W1156+W1157</f>
        <v>1967.9</v>
      </c>
      <c r="X1155" s="82">
        <f>IF(U1155=0,,W1155/U1155)*100</f>
        <v>84.95143535506152</v>
      </c>
      <c r="Y1155" s="83">
        <f>IF(V1155=0,,W1155/V1155)*100</f>
        <v>94.85226779775391</v>
      </c>
      <c r="Z1155" s="1"/>
    </row>
    <row r="1156" spans="1:26" ht="23.25">
      <c r="A1156" s="1"/>
      <c r="B1156" s="44"/>
      <c r="C1156" s="44"/>
      <c r="D1156" s="41"/>
      <c r="E1156" s="41"/>
      <c r="F1156" s="51"/>
      <c r="G1156" s="102"/>
      <c r="H1156" s="41"/>
      <c r="I1156" s="45"/>
      <c r="J1156" s="49" t="s">
        <v>44</v>
      </c>
      <c r="K1156" s="50"/>
      <c r="L1156" s="43"/>
      <c r="M1156" s="71"/>
      <c r="N1156" s="72"/>
      <c r="O1156" s="73"/>
      <c r="P1156" s="71"/>
      <c r="Q1156" s="79"/>
      <c r="R1156" s="80"/>
      <c r="S1156" s="79"/>
      <c r="T1156" s="81"/>
      <c r="U1156" s="82">
        <v>2316.5</v>
      </c>
      <c r="V1156" s="83">
        <v>2074.7</v>
      </c>
      <c r="W1156" s="84">
        <v>1967.9</v>
      </c>
      <c r="X1156" s="82">
        <f>IF(U1156=0,,W1156/U1156)*100</f>
        <v>84.95143535506152</v>
      </c>
      <c r="Y1156" s="83">
        <f>IF(V1156=0,,W1156/V1156)*100</f>
        <v>94.85226779775391</v>
      </c>
      <c r="Z1156" s="1"/>
    </row>
    <row r="1157" spans="1:26" ht="23.25">
      <c r="A1157" s="1"/>
      <c r="B1157" s="44"/>
      <c r="C1157" s="44"/>
      <c r="D1157" s="41"/>
      <c r="E1157" s="41"/>
      <c r="F1157" s="51"/>
      <c r="G1157" s="102"/>
      <c r="H1157" s="41"/>
      <c r="I1157" s="45"/>
      <c r="J1157" s="49" t="s">
        <v>45</v>
      </c>
      <c r="K1157" s="50"/>
      <c r="L1157" s="43"/>
      <c r="M1157" s="71"/>
      <c r="N1157" s="72"/>
      <c r="O1157" s="73"/>
      <c r="P1157" s="71"/>
      <c r="Q1157" s="79"/>
      <c r="R1157" s="80"/>
      <c r="S1157" s="79"/>
      <c r="T1157" s="81"/>
      <c r="U1157" s="82"/>
      <c r="V1157" s="83"/>
      <c r="W1157" s="84"/>
      <c r="X1157" s="82">
        <f>IF(U1157=0,,W1157/U1157)*100</f>
        <v>0</v>
      </c>
      <c r="Y1157" s="83">
        <f>IF(V1157=0,,W1157/V1157)*100</f>
        <v>0</v>
      </c>
      <c r="Z1157" s="1"/>
    </row>
    <row r="1158" spans="1:26" ht="23.25">
      <c r="A1158" s="1"/>
      <c r="B1158" s="44"/>
      <c r="C1158" s="44"/>
      <c r="D1158" s="41"/>
      <c r="E1158" s="41"/>
      <c r="F1158" s="51"/>
      <c r="G1158" s="102"/>
      <c r="H1158" s="41"/>
      <c r="I1158" s="45"/>
      <c r="J1158" s="49" t="s">
        <v>345</v>
      </c>
      <c r="K1158" s="50"/>
      <c r="L1158" s="43" t="s">
        <v>344</v>
      </c>
      <c r="M1158" s="71"/>
      <c r="N1158" s="72"/>
      <c r="O1158" s="73"/>
      <c r="P1158" s="71">
        <v>1.7</v>
      </c>
      <c r="Q1158" s="79"/>
      <c r="R1158" s="80"/>
      <c r="S1158" s="79"/>
      <c r="T1158" s="81"/>
      <c r="U1158" s="82"/>
      <c r="V1158" s="83"/>
      <c r="W1158" s="84"/>
      <c r="X1158" s="82"/>
      <c r="Y1158" s="83"/>
      <c r="Z1158" s="1"/>
    </row>
    <row r="1159" spans="1:26" ht="23.25">
      <c r="A1159" s="1"/>
      <c r="B1159" s="44"/>
      <c r="C1159" s="44"/>
      <c r="D1159" s="41"/>
      <c r="E1159" s="41"/>
      <c r="F1159" s="51"/>
      <c r="G1159" s="102"/>
      <c r="H1159" s="41"/>
      <c r="I1159" s="45"/>
      <c r="J1159" s="49"/>
      <c r="K1159" s="50"/>
      <c r="L1159" s="43"/>
      <c r="M1159" s="71"/>
      <c r="N1159" s="72"/>
      <c r="O1159" s="73"/>
      <c r="P1159" s="71"/>
      <c r="Q1159" s="79"/>
      <c r="R1159" s="80"/>
      <c r="S1159" s="79"/>
      <c r="T1159" s="81"/>
      <c r="U1159" s="82"/>
      <c r="V1159" s="83"/>
      <c r="W1159" s="84"/>
      <c r="X1159" s="82"/>
      <c r="Y1159" s="83"/>
      <c r="Z1159" s="1"/>
    </row>
    <row r="1160" spans="1:26" ht="23.25">
      <c r="A1160" s="1"/>
      <c r="B1160" s="44"/>
      <c r="C1160" s="44"/>
      <c r="D1160" s="41"/>
      <c r="E1160" s="41"/>
      <c r="F1160" s="51"/>
      <c r="G1160" s="102"/>
      <c r="H1160" s="41" t="s">
        <v>154</v>
      </c>
      <c r="I1160" s="45"/>
      <c r="J1160" s="49" t="s">
        <v>155</v>
      </c>
      <c r="K1160" s="50"/>
      <c r="L1160" s="43"/>
      <c r="M1160" s="71"/>
      <c r="N1160" s="72"/>
      <c r="O1160" s="73"/>
      <c r="P1160" s="71"/>
      <c r="Q1160" s="79"/>
      <c r="R1160" s="80"/>
      <c r="S1160" s="79"/>
      <c r="T1160" s="81"/>
      <c r="U1160" s="82">
        <f>U1161+U1162</f>
        <v>4322.5</v>
      </c>
      <c r="V1160" s="83">
        <f>V1161+V1162</f>
        <v>4244.4</v>
      </c>
      <c r="W1160" s="84">
        <f>W1161+W1162</f>
        <v>4237.3</v>
      </c>
      <c r="X1160" s="82">
        <f>IF(U1160=0,,W1160/U1160)*100</f>
        <v>98.02891844997109</v>
      </c>
      <c r="Y1160" s="83">
        <f>IF(V1160=0,,W1160/V1160)*100</f>
        <v>99.83272076147396</v>
      </c>
      <c r="Z1160" s="1"/>
    </row>
    <row r="1161" spans="1:26" ht="23.25">
      <c r="A1161" s="1"/>
      <c r="B1161" s="44"/>
      <c r="C1161" s="44"/>
      <c r="D1161" s="41"/>
      <c r="E1161" s="41"/>
      <c r="F1161" s="51"/>
      <c r="G1161" s="102"/>
      <c r="H1161" s="41"/>
      <c r="I1161" s="45"/>
      <c r="J1161" s="49" t="s">
        <v>44</v>
      </c>
      <c r="K1161" s="50"/>
      <c r="L1161" s="43"/>
      <c r="M1161" s="71"/>
      <c r="N1161" s="72"/>
      <c r="O1161" s="73"/>
      <c r="P1161" s="71"/>
      <c r="Q1161" s="79"/>
      <c r="R1161" s="80"/>
      <c r="S1161" s="79"/>
      <c r="T1161" s="81"/>
      <c r="U1161" s="82">
        <v>4322.5</v>
      </c>
      <c r="V1161" s="83">
        <v>4244.4</v>
      </c>
      <c r="W1161" s="84">
        <v>4237.3</v>
      </c>
      <c r="X1161" s="82">
        <f>IF(U1161=0,,W1161/U1161)*100</f>
        <v>98.02891844997109</v>
      </c>
      <c r="Y1161" s="83">
        <f>IF(V1161=0,,W1161/V1161)*100</f>
        <v>99.83272076147396</v>
      </c>
      <c r="Z1161" s="1"/>
    </row>
    <row r="1162" spans="1:26" ht="23.25">
      <c r="A1162" s="1"/>
      <c r="B1162" s="44"/>
      <c r="C1162" s="44"/>
      <c r="D1162" s="41"/>
      <c r="E1162" s="41"/>
      <c r="F1162" s="51"/>
      <c r="G1162" s="102"/>
      <c r="H1162" s="41"/>
      <c r="I1162" s="45"/>
      <c r="J1162" s="49" t="s">
        <v>45</v>
      </c>
      <c r="K1162" s="50"/>
      <c r="L1162" s="43"/>
      <c r="M1162" s="71"/>
      <c r="N1162" s="72"/>
      <c r="O1162" s="73"/>
      <c r="P1162" s="71"/>
      <c r="Q1162" s="79"/>
      <c r="R1162" s="80"/>
      <c r="S1162" s="79"/>
      <c r="T1162" s="81"/>
      <c r="U1162" s="82"/>
      <c r="V1162" s="83"/>
      <c r="W1162" s="84"/>
      <c r="X1162" s="82">
        <f>IF(U1162=0,,W1162/U1162)*100</f>
        <v>0</v>
      </c>
      <c r="Y1162" s="83">
        <f>IF(V1162=0,,W1162/V1162)*100</f>
        <v>0</v>
      </c>
      <c r="Z1162" s="1"/>
    </row>
    <row r="1163" spans="1:26" ht="23.25">
      <c r="A1163" s="1"/>
      <c r="B1163" s="44"/>
      <c r="C1163" s="44"/>
      <c r="D1163" s="41"/>
      <c r="E1163" s="41"/>
      <c r="F1163" s="51"/>
      <c r="G1163" s="102"/>
      <c r="H1163" s="41"/>
      <c r="I1163" s="45"/>
      <c r="J1163" s="49" t="s">
        <v>345</v>
      </c>
      <c r="K1163" s="50"/>
      <c r="L1163" s="43" t="s">
        <v>344</v>
      </c>
      <c r="M1163" s="71"/>
      <c r="N1163" s="72"/>
      <c r="O1163" s="73"/>
      <c r="P1163" s="71">
        <v>0</v>
      </c>
      <c r="Q1163" s="79"/>
      <c r="R1163" s="80"/>
      <c r="S1163" s="79"/>
      <c r="T1163" s="81"/>
      <c r="U1163" s="82"/>
      <c r="V1163" s="83"/>
      <c r="W1163" s="84"/>
      <c r="X1163" s="82"/>
      <c r="Y1163" s="83"/>
      <c r="Z1163" s="1"/>
    </row>
    <row r="1164" spans="1:26" ht="23.25">
      <c r="A1164" s="1"/>
      <c r="B1164" s="44"/>
      <c r="C1164" s="44"/>
      <c r="D1164" s="41"/>
      <c r="E1164" s="41"/>
      <c r="F1164" s="51"/>
      <c r="G1164" s="102"/>
      <c r="H1164" s="41"/>
      <c r="I1164" s="45"/>
      <c r="J1164" s="49"/>
      <c r="K1164" s="50"/>
      <c r="L1164" s="43"/>
      <c r="M1164" s="71"/>
      <c r="N1164" s="72"/>
      <c r="O1164" s="73"/>
      <c r="P1164" s="71"/>
      <c r="Q1164" s="79"/>
      <c r="R1164" s="80"/>
      <c r="S1164" s="79"/>
      <c r="T1164" s="81"/>
      <c r="U1164" s="82"/>
      <c r="V1164" s="83"/>
      <c r="W1164" s="84"/>
      <c r="X1164" s="82"/>
      <c r="Y1164" s="83"/>
      <c r="Z1164" s="1"/>
    </row>
    <row r="1165" spans="1:26" ht="23.25">
      <c r="A1165" s="1"/>
      <c r="B1165" s="44"/>
      <c r="C1165" s="44"/>
      <c r="D1165" s="41"/>
      <c r="E1165" s="41"/>
      <c r="F1165" s="51"/>
      <c r="G1165" s="102"/>
      <c r="H1165" s="41" t="s">
        <v>156</v>
      </c>
      <c r="I1165" s="45"/>
      <c r="J1165" s="49" t="s">
        <v>157</v>
      </c>
      <c r="K1165" s="50"/>
      <c r="L1165" s="43"/>
      <c r="M1165" s="71"/>
      <c r="N1165" s="72"/>
      <c r="O1165" s="73"/>
      <c r="P1165" s="71"/>
      <c r="Q1165" s="79"/>
      <c r="R1165" s="80"/>
      <c r="S1165" s="79"/>
      <c r="T1165" s="81"/>
      <c r="U1165" s="82">
        <f>U1166+U1167</f>
        <v>3585.4</v>
      </c>
      <c r="V1165" s="83">
        <f>V1166+V1167</f>
        <v>3494.8</v>
      </c>
      <c r="W1165" s="84">
        <f>W1166+W1167</f>
        <v>3477.1</v>
      </c>
      <c r="X1165" s="82">
        <f>IF(U1165=0,,W1165/U1165)*100</f>
        <v>96.97941652256372</v>
      </c>
      <c r="Y1165" s="83">
        <f>IF(V1165=0,,W1165/V1165)*100</f>
        <v>99.4935332493991</v>
      </c>
      <c r="Z1165" s="1"/>
    </row>
    <row r="1166" spans="1:26" ht="23.25">
      <c r="A1166" s="1"/>
      <c r="B1166" s="44"/>
      <c r="C1166" s="44"/>
      <c r="D1166" s="41"/>
      <c r="E1166" s="41"/>
      <c r="F1166" s="51"/>
      <c r="G1166" s="102"/>
      <c r="H1166" s="41"/>
      <c r="I1166" s="45"/>
      <c r="J1166" s="49" t="s">
        <v>44</v>
      </c>
      <c r="K1166" s="50"/>
      <c r="L1166" s="43"/>
      <c r="M1166" s="71"/>
      <c r="N1166" s="72"/>
      <c r="O1166" s="73"/>
      <c r="P1166" s="71"/>
      <c r="Q1166" s="79"/>
      <c r="R1166" s="80"/>
      <c r="S1166" s="79"/>
      <c r="T1166" s="81"/>
      <c r="U1166" s="82">
        <v>3585.4</v>
      </c>
      <c r="V1166" s="83">
        <v>3494.8</v>
      </c>
      <c r="W1166" s="84">
        <v>3477.1</v>
      </c>
      <c r="X1166" s="82">
        <f>IF(U1166=0,,W1166/U1166)*100</f>
        <v>96.97941652256372</v>
      </c>
      <c r="Y1166" s="83">
        <f>IF(V1166=0,,W1166/V1166)*100</f>
        <v>99.4935332493991</v>
      </c>
      <c r="Z1166" s="1"/>
    </row>
    <row r="1167" spans="1:26" ht="23.25">
      <c r="A1167" s="1"/>
      <c r="B1167" s="44"/>
      <c r="C1167" s="44"/>
      <c r="D1167" s="44"/>
      <c r="E1167" s="44"/>
      <c r="F1167" s="42"/>
      <c r="G1167" s="43"/>
      <c r="H1167" s="44"/>
      <c r="I1167" s="45"/>
      <c r="J1167" s="49" t="s">
        <v>45</v>
      </c>
      <c r="K1167" s="50"/>
      <c r="L1167" s="43"/>
      <c r="M1167" s="71"/>
      <c r="N1167" s="72"/>
      <c r="O1167" s="73"/>
      <c r="P1167" s="71"/>
      <c r="Q1167" s="79"/>
      <c r="R1167" s="80"/>
      <c r="S1167" s="79"/>
      <c r="T1167" s="81"/>
      <c r="U1167" s="82"/>
      <c r="V1167" s="83"/>
      <c r="W1167" s="84"/>
      <c r="X1167" s="82">
        <f>IF(U1167=0,,W1167/U1167)*100</f>
        <v>0</v>
      </c>
      <c r="Y1167" s="83">
        <f>IF(V1167=0,,W1167/V1167)*100</f>
        <v>0</v>
      </c>
      <c r="Z1167" s="1"/>
    </row>
    <row r="1168" spans="1:26" ht="23.25">
      <c r="A1168" s="1"/>
      <c r="B1168" s="44"/>
      <c r="C1168" s="44"/>
      <c r="D1168" s="44"/>
      <c r="E1168" s="44"/>
      <c r="F1168" s="51"/>
      <c r="G1168" s="43"/>
      <c r="H1168" s="44"/>
      <c r="I1168" s="45"/>
      <c r="J1168" s="49" t="s">
        <v>345</v>
      </c>
      <c r="K1168" s="50"/>
      <c r="L1168" s="43" t="s">
        <v>344</v>
      </c>
      <c r="M1168" s="71"/>
      <c r="N1168" s="72"/>
      <c r="O1168" s="73"/>
      <c r="P1168" s="71">
        <v>16.9</v>
      </c>
      <c r="Q1168" s="79"/>
      <c r="R1168" s="80"/>
      <c r="S1168" s="79"/>
      <c r="T1168" s="81"/>
      <c r="U1168" s="82"/>
      <c r="V1168" s="83"/>
      <c r="W1168" s="84"/>
      <c r="X1168" s="82"/>
      <c r="Y1168" s="83"/>
      <c r="Z1168" s="1"/>
    </row>
    <row r="1169" spans="1:26" ht="23.25">
      <c r="A1169" s="1"/>
      <c r="B1169" s="44"/>
      <c r="C1169" s="44"/>
      <c r="D1169" s="44"/>
      <c r="E1169" s="44"/>
      <c r="F1169" s="51"/>
      <c r="G1169" s="43"/>
      <c r="H1169" s="44"/>
      <c r="I1169" s="45"/>
      <c r="J1169" s="49"/>
      <c r="K1169" s="50"/>
      <c r="L1169" s="43"/>
      <c r="M1169" s="71"/>
      <c r="N1169" s="72"/>
      <c r="O1169" s="73"/>
      <c r="P1169" s="71"/>
      <c r="Q1169" s="79"/>
      <c r="R1169" s="80"/>
      <c r="S1169" s="79"/>
      <c r="T1169" s="81"/>
      <c r="U1169" s="82"/>
      <c r="V1169" s="83"/>
      <c r="W1169" s="84"/>
      <c r="X1169" s="82"/>
      <c r="Y1169" s="83"/>
      <c r="Z1169" s="1"/>
    </row>
    <row r="1170" spans="1:26" ht="23.25">
      <c r="A1170" s="1"/>
      <c r="B1170" s="55"/>
      <c r="C1170" s="55"/>
      <c r="D1170" s="55"/>
      <c r="E1170" s="55"/>
      <c r="F1170" s="53"/>
      <c r="G1170" s="54"/>
      <c r="H1170" s="55"/>
      <c r="I1170" s="56"/>
      <c r="J1170" s="57"/>
      <c r="K1170" s="58"/>
      <c r="L1170" s="54"/>
      <c r="M1170" s="76"/>
      <c r="N1170" s="74"/>
      <c r="O1170" s="75"/>
      <c r="P1170" s="76"/>
      <c r="Q1170" s="85"/>
      <c r="R1170" s="86"/>
      <c r="S1170" s="85"/>
      <c r="T1170" s="87"/>
      <c r="U1170" s="88"/>
      <c r="V1170" s="89"/>
      <c r="W1170" s="85"/>
      <c r="X1170" s="88"/>
      <c r="Y1170" s="89"/>
      <c r="Z1170" s="1"/>
    </row>
    <row r="1171" spans="1:26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9"/>
      <c r="U1171" s="59"/>
      <c r="V1171" s="59"/>
      <c r="W1171" s="59"/>
      <c r="X1171" s="59"/>
      <c r="Y1171" s="59"/>
      <c r="Z1171" s="1"/>
    </row>
    <row r="1172" spans="1:26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59"/>
      <c r="U1172" s="59"/>
      <c r="V1172" s="59"/>
      <c r="W1172" s="60"/>
      <c r="X1172" s="59"/>
      <c r="Y1172" s="60" t="s">
        <v>381</v>
      </c>
      <c r="Z1172" s="1"/>
    </row>
    <row r="1173" spans="1:26" ht="23.25">
      <c r="A1173" s="1"/>
      <c r="B1173" s="7"/>
      <c r="C1173" s="8"/>
      <c r="D1173" s="8"/>
      <c r="E1173" s="8"/>
      <c r="F1173" s="8"/>
      <c r="G1173" s="8"/>
      <c r="H1173" s="61"/>
      <c r="I1173" s="10"/>
      <c r="J1173" s="10"/>
      <c r="K1173" s="11"/>
      <c r="L1173" s="7" t="s">
        <v>30</v>
      </c>
      <c r="M1173" s="12"/>
      <c r="N1173" s="12"/>
      <c r="O1173" s="12"/>
      <c r="P1173" s="12"/>
      <c r="Q1173" s="12"/>
      <c r="R1173" s="12"/>
      <c r="S1173" s="8"/>
      <c r="T1173" s="8"/>
      <c r="U1173" s="13"/>
      <c r="V1173" s="8"/>
      <c r="W1173" s="8"/>
      <c r="X1173" s="8"/>
      <c r="Y1173" s="9"/>
      <c r="Z1173" s="1"/>
    </row>
    <row r="1174" spans="1:26" ht="23.25">
      <c r="A1174" s="1"/>
      <c r="B1174" s="14" t="s">
        <v>28</v>
      </c>
      <c r="C1174" s="15"/>
      <c r="D1174" s="15"/>
      <c r="E1174" s="15"/>
      <c r="F1174" s="15"/>
      <c r="G1174" s="15"/>
      <c r="H1174" s="62"/>
      <c r="I1174" s="17"/>
      <c r="J1174" s="17"/>
      <c r="K1174" s="18"/>
      <c r="L1174" s="19"/>
      <c r="M1174" s="67"/>
      <c r="N1174" s="63" t="s">
        <v>33</v>
      </c>
      <c r="O1174" s="63"/>
      <c r="P1174" s="63"/>
      <c r="Q1174" s="63"/>
      <c r="R1174" s="64"/>
      <c r="S1174" s="8" t="s">
        <v>21</v>
      </c>
      <c r="T1174" s="8"/>
      <c r="U1174" s="14" t="s">
        <v>2</v>
      </c>
      <c r="V1174" s="15"/>
      <c r="W1174" s="15"/>
      <c r="X1174" s="15"/>
      <c r="Y1174" s="16"/>
      <c r="Z1174" s="1"/>
    </row>
    <row r="1175" spans="1:26" ht="23.25">
      <c r="A1175" s="1"/>
      <c r="B1175" s="20" t="s">
        <v>29</v>
      </c>
      <c r="C1175" s="21"/>
      <c r="D1175" s="21"/>
      <c r="E1175" s="21"/>
      <c r="F1175" s="21"/>
      <c r="G1175" s="21"/>
      <c r="H1175" s="62"/>
      <c r="I1175" s="1"/>
      <c r="J1175" s="2" t="s">
        <v>4</v>
      </c>
      <c r="K1175" s="18"/>
      <c r="L1175" s="23" t="s">
        <v>22</v>
      </c>
      <c r="M1175" s="23" t="s">
        <v>31</v>
      </c>
      <c r="N1175" s="65"/>
      <c r="O1175" s="17"/>
      <c r="P1175" s="66"/>
      <c r="Q1175" s="23" t="s">
        <v>3</v>
      </c>
      <c r="R1175" s="16"/>
      <c r="S1175" s="15" t="s">
        <v>23</v>
      </c>
      <c r="T1175" s="15"/>
      <c r="U1175" s="20" t="s">
        <v>20</v>
      </c>
      <c r="V1175" s="21"/>
      <c r="W1175" s="21"/>
      <c r="X1175" s="21"/>
      <c r="Y1175" s="22"/>
      <c r="Z1175" s="1"/>
    </row>
    <row r="1176" spans="1:26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24</v>
      </c>
      <c r="M1176" s="31" t="s">
        <v>24</v>
      </c>
      <c r="N1176" s="29" t="s">
        <v>6</v>
      </c>
      <c r="O1176" s="68" t="s">
        <v>7</v>
      </c>
      <c r="P1176" s="29" t="s">
        <v>8</v>
      </c>
      <c r="Q1176" s="20" t="s">
        <v>41</v>
      </c>
      <c r="R1176" s="22"/>
      <c r="S1176" s="27" t="s">
        <v>25</v>
      </c>
      <c r="T1176" s="15"/>
      <c r="U1176" s="24"/>
      <c r="V1176" s="25"/>
      <c r="W1176" s="1"/>
      <c r="X1176" s="14" t="s">
        <v>3</v>
      </c>
      <c r="Y1176" s="16"/>
      <c r="Z1176" s="1"/>
    </row>
    <row r="1177" spans="1:26" ht="23.25">
      <c r="A1177" s="1"/>
      <c r="B1177" s="14" t="s">
        <v>14</v>
      </c>
      <c r="C1177" s="14" t="s">
        <v>15</v>
      </c>
      <c r="D1177" s="14" t="s">
        <v>16</v>
      </c>
      <c r="E1177" s="14" t="s">
        <v>17</v>
      </c>
      <c r="F1177" s="28" t="s">
        <v>18</v>
      </c>
      <c r="G1177" s="2" t="s">
        <v>5</v>
      </c>
      <c r="H1177" s="14" t="s">
        <v>19</v>
      </c>
      <c r="I1177" s="24"/>
      <c r="J1177" s="1"/>
      <c r="K1177" s="18"/>
      <c r="L1177" s="26" t="s">
        <v>26</v>
      </c>
      <c r="M1177" s="29" t="s">
        <v>32</v>
      </c>
      <c r="N1177" s="29"/>
      <c r="O1177" s="29"/>
      <c r="P1177" s="29"/>
      <c r="Q1177" s="26" t="s">
        <v>34</v>
      </c>
      <c r="R1177" s="30" t="s">
        <v>34</v>
      </c>
      <c r="S1177" s="112" t="s">
        <v>37</v>
      </c>
      <c r="T1177" s="114" t="s">
        <v>38</v>
      </c>
      <c r="U1177" s="31" t="s">
        <v>6</v>
      </c>
      <c r="V1177" s="29" t="s">
        <v>9</v>
      </c>
      <c r="W1177" s="26" t="s">
        <v>10</v>
      </c>
      <c r="X1177" s="14" t="s">
        <v>11</v>
      </c>
      <c r="Y1177" s="16"/>
      <c r="Z1177" s="1"/>
    </row>
    <row r="1178" spans="1:26" ht="23.25">
      <c r="A1178" s="1"/>
      <c r="B1178" s="32"/>
      <c r="C1178" s="32"/>
      <c r="D1178" s="32"/>
      <c r="E1178" s="32"/>
      <c r="F1178" s="33"/>
      <c r="G1178" s="34"/>
      <c r="H1178" s="32"/>
      <c r="I1178" s="32"/>
      <c r="J1178" s="34"/>
      <c r="K1178" s="35"/>
      <c r="L1178" s="36"/>
      <c r="M1178" s="37"/>
      <c r="N1178" s="37"/>
      <c r="O1178" s="37"/>
      <c r="P1178" s="37"/>
      <c r="Q1178" s="36" t="s">
        <v>35</v>
      </c>
      <c r="R1178" s="38" t="s">
        <v>36</v>
      </c>
      <c r="S1178" s="113"/>
      <c r="T1178" s="115"/>
      <c r="U1178" s="32"/>
      <c r="V1178" s="33"/>
      <c r="W1178" s="34"/>
      <c r="X1178" s="39" t="s">
        <v>39</v>
      </c>
      <c r="Y1178" s="40" t="s">
        <v>40</v>
      </c>
      <c r="Z1178" s="1"/>
    </row>
    <row r="1179" spans="1:26" ht="23.25">
      <c r="A1179" s="1"/>
      <c r="B1179" s="41"/>
      <c r="C1179" s="41"/>
      <c r="D1179" s="41"/>
      <c r="E1179" s="41"/>
      <c r="F1179" s="42"/>
      <c r="G1179" s="43"/>
      <c r="H1179" s="44"/>
      <c r="I1179" s="45"/>
      <c r="J1179" s="46"/>
      <c r="K1179" s="47"/>
      <c r="L1179" s="48"/>
      <c r="M1179" s="71"/>
      <c r="N1179" s="71"/>
      <c r="O1179" s="71"/>
      <c r="P1179" s="71"/>
      <c r="Q1179" s="79"/>
      <c r="R1179" s="80"/>
      <c r="S1179" s="79"/>
      <c r="T1179" s="81"/>
      <c r="U1179" s="82"/>
      <c r="V1179" s="82"/>
      <c r="W1179" s="82"/>
      <c r="X1179" s="82"/>
      <c r="Y1179" s="83"/>
      <c r="Z1179" s="1"/>
    </row>
    <row r="1180" spans="1:26" ht="23.25">
      <c r="A1180" s="1"/>
      <c r="B1180" s="44" t="s">
        <v>330</v>
      </c>
      <c r="C1180" s="44" t="s">
        <v>331</v>
      </c>
      <c r="D1180" s="41" t="s">
        <v>330</v>
      </c>
      <c r="E1180" s="41" t="s">
        <v>334</v>
      </c>
      <c r="F1180" s="51" t="s">
        <v>340</v>
      </c>
      <c r="G1180" s="102"/>
      <c r="H1180" s="41" t="s">
        <v>158</v>
      </c>
      <c r="I1180" s="45"/>
      <c r="J1180" s="49" t="s">
        <v>159</v>
      </c>
      <c r="K1180" s="50"/>
      <c r="L1180" s="43"/>
      <c r="M1180" s="71"/>
      <c r="N1180" s="72"/>
      <c r="O1180" s="73"/>
      <c r="P1180" s="71"/>
      <c r="Q1180" s="79"/>
      <c r="R1180" s="80"/>
      <c r="S1180" s="79"/>
      <c r="T1180" s="81"/>
      <c r="U1180" s="82">
        <f>U1181+U1182</f>
        <v>3063.7</v>
      </c>
      <c r="V1180" s="83">
        <f>V1181+V1182</f>
        <v>2997.7</v>
      </c>
      <c r="W1180" s="84">
        <f>W1181+W1182</f>
        <v>2803</v>
      </c>
      <c r="X1180" s="82">
        <f>IF(U1180=0,,W1180/U1180)*100</f>
        <v>91.4906812024676</v>
      </c>
      <c r="Y1180" s="83">
        <f>IF(V1180=0,,W1180/V1180)*100</f>
        <v>93.50502051572873</v>
      </c>
      <c r="Z1180" s="1"/>
    </row>
    <row r="1181" spans="1:26" ht="23.25">
      <c r="A1181" s="1"/>
      <c r="B1181" s="41"/>
      <c r="C1181" s="41"/>
      <c r="D1181" s="41"/>
      <c r="E1181" s="41"/>
      <c r="F1181" s="51"/>
      <c r="G1181" s="102"/>
      <c r="H1181" s="41"/>
      <c r="I1181" s="45"/>
      <c r="J1181" s="49" t="s">
        <v>44</v>
      </c>
      <c r="K1181" s="50"/>
      <c r="L1181" s="43"/>
      <c r="M1181" s="71"/>
      <c r="N1181" s="72"/>
      <c r="O1181" s="73"/>
      <c r="P1181" s="71"/>
      <c r="Q1181" s="79"/>
      <c r="R1181" s="80"/>
      <c r="S1181" s="79"/>
      <c r="T1181" s="81"/>
      <c r="U1181" s="82">
        <v>3063.7</v>
      </c>
      <c r="V1181" s="83">
        <v>2997.7</v>
      </c>
      <c r="W1181" s="84">
        <v>2803</v>
      </c>
      <c r="X1181" s="82">
        <f>IF(U1181=0,,W1181/U1181)*100</f>
        <v>91.4906812024676</v>
      </c>
      <c r="Y1181" s="83">
        <f>IF(V1181=0,,W1181/V1181)*100</f>
        <v>93.50502051572873</v>
      </c>
      <c r="Z1181" s="1"/>
    </row>
    <row r="1182" spans="1:26" ht="23.25">
      <c r="A1182" s="1"/>
      <c r="B1182" s="44"/>
      <c r="C1182" s="44"/>
      <c r="D1182" s="41"/>
      <c r="E1182" s="41"/>
      <c r="F1182" s="51"/>
      <c r="G1182" s="102"/>
      <c r="H1182" s="41"/>
      <c r="I1182" s="45"/>
      <c r="J1182" s="49" t="s">
        <v>45</v>
      </c>
      <c r="K1182" s="50"/>
      <c r="L1182" s="43"/>
      <c r="M1182" s="71"/>
      <c r="N1182" s="72"/>
      <c r="O1182" s="73"/>
      <c r="P1182" s="71"/>
      <c r="Q1182" s="79"/>
      <c r="R1182" s="80"/>
      <c r="S1182" s="79"/>
      <c r="T1182" s="81"/>
      <c r="U1182" s="82"/>
      <c r="V1182" s="83"/>
      <c r="W1182" s="84"/>
      <c r="X1182" s="82">
        <f>IF(U1182=0,,W1182/U1182)*100</f>
        <v>0</v>
      </c>
      <c r="Y1182" s="83">
        <f>IF(V1182=0,,W1182/V1182)*100</f>
        <v>0</v>
      </c>
      <c r="Z1182" s="1"/>
    </row>
    <row r="1183" spans="1:26" ht="23.25">
      <c r="A1183" s="1"/>
      <c r="B1183" s="44"/>
      <c r="C1183" s="44"/>
      <c r="D1183" s="41"/>
      <c r="E1183" s="41"/>
      <c r="F1183" s="51"/>
      <c r="G1183" s="102"/>
      <c r="H1183" s="41"/>
      <c r="I1183" s="45"/>
      <c r="J1183" s="49" t="s">
        <v>345</v>
      </c>
      <c r="K1183" s="50"/>
      <c r="L1183" s="43" t="s">
        <v>344</v>
      </c>
      <c r="M1183" s="71"/>
      <c r="N1183" s="72"/>
      <c r="O1183" s="73"/>
      <c r="P1183" s="71">
        <v>0.8</v>
      </c>
      <c r="Q1183" s="79"/>
      <c r="R1183" s="80"/>
      <c r="S1183" s="79"/>
      <c r="T1183" s="81"/>
      <c r="U1183" s="82"/>
      <c r="V1183" s="83"/>
      <c r="W1183" s="84"/>
      <c r="X1183" s="82"/>
      <c r="Y1183" s="83"/>
      <c r="Z1183" s="1"/>
    </row>
    <row r="1184" spans="1:26" ht="23.25">
      <c r="A1184" s="1"/>
      <c r="B1184" s="44"/>
      <c r="C1184" s="44"/>
      <c r="D1184" s="41"/>
      <c r="E1184" s="41"/>
      <c r="F1184" s="51"/>
      <c r="G1184" s="102"/>
      <c r="H1184" s="41"/>
      <c r="I1184" s="45"/>
      <c r="J1184" s="49"/>
      <c r="K1184" s="50"/>
      <c r="L1184" s="43"/>
      <c r="M1184" s="71"/>
      <c r="N1184" s="72"/>
      <c r="O1184" s="73"/>
      <c r="P1184" s="71"/>
      <c r="Q1184" s="79"/>
      <c r="R1184" s="80"/>
      <c r="S1184" s="79"/>
      <c r="T1184" s="81"/>
      <c r="U1184" s="82"/>
      <c r="V1184" s="83"/>
      <c r="W1184" s="84"/>
      <c r="X1184" s="82"/>
      <c r="Y1184" s="83"/>
      <c r="Z1184" s="1"/>
    </row>
    <row r="1185" spans="1:26" ht="23.25">
      <c r="A1185" s="1"/>
      <c r="B1185" s="44"/>
      <c r="C1185" s="44"/>
      <c r="D1185" s="41"/>
      <c r="E1185" s="41"/>
      <c r="F1185" s="51"/>
      <c r="G1185" s="102"/>
      <c r="H1185" s="41" t="s">
        <v>160</v>
      </c>
      <c r="I1185" s="45"/>
      <c r="J1185" s="49" t="s">
        <v>161</v>
      </c>
      <c r="K1185" s="50"/>
      <c r="L1185" s="43"/>
      <c r="M1185" s="71"/>
      <c r="N1185" s="72"/>
      <c r="O1185" s="73"/>
      <c r="P1185" s="71"/>
      <c r="Q1185" s="79"/>
      <c r="R1185" s="80"/>
      <c r="S1185" s="79"/>
      <c r="T1185" s="81"/>
      <c r="U1185" s="82">
        <f>U1186+U1187</f>
        <v>1909.2</v>
      </c>
      <c r="V1185" s="83">
        <f>V1186+V1187</f>
        <v>2273</v>
      </c>
      <c r="W1185" s="84">
        <f>W1186+W1187</f>
        <v>2265.5</v>
      </c>
      <c r="X1185" s="82">
        <f>IF(U1185=0,,W1185/U1185)*100</f>
        <v>118.66226691808086</v>
      </c>
      <c r="Y1185" s="83">
        <f>IF(V1185=0,,W1185/V1185)*100</f>
        <v>99.67003959524857</v>
      </c>
      <c r="Z1185" s="1"/>
    </row>
    <row r="1186" spans="1:26" ht="23.25">
      <c r="A1186" s="1"/>
      <c r="B1186" s="44"/>
      <c r="C1186" s="44"/>
      <c r="D1186" s="41"/>
      <c r="E1186" s="41"/>
      <c r="F1186" s="51"/>
      <c r="G1186" s="102"/>
      <c r="H1186" s="41"/>
      <c r="I1186" s="45"/>
      <c r="J1186" s="49" t="s">
        <v>44</v>
      </c>
      <c r="K1186" s="50"/>
      <c r="L1186" s="43"/>
      <c r="M1186" s="71"/>
      <c r="N1186" s="72"/>
      <c r="O1186" s="73"/>
      <c r="P1186" s="71"/>
      <c r="Q1186" s="79"/>
      <c r="R1186" s="80"/>
      <c r="S1186" s="79"/>
      <c r="T1186" s="81"/>
      <c r="U1186" s="82">
        <v>1909.2</v>
      </c>
      <c r="V1186" s="83">
        <v>2273</v>
      </c>
      <c r="W1186" s="84">
        <v>2265.5</v>
      </c>
      <c r="X1186" s="82">
        <f>IF(U1186=0,,W1186/U1186)*100</f>
        <v>118.66226691808086</v>
      </c>
      <c r="Y1186" s="83">
        <f>IF(V1186=0,,W1186/V1186)*100</f>
        <v>99.67003959524857</v>
      </c>
      <c r="Z1186" s="1"/>
    </row>
    <row r="1187" spans="1:26" ht="23.25">
      <c r="A1187" s="1"/>
      <c r="B1187" s="44"/>
      <c r="C1187" s="44"/>
      <c r="D1187" s="41"/>
      <c r="E1187" s="41"/>
      <c r="F1187" s="51"/>
      <c r="G1187" s="102"/>
      <c r="H1187" s="41"/>
      <c r="I1187" s="45"/>
      <c r="J1187" s="49" t="s">
        <v>45</v>
      </c>
      <c r="K1187" s="50"/>
      <c r="L1187" s="43"/>
      <c r="M1187" s="71"/>
      <c r="N1187" s="72"/>
      <c r="O1187" s="73"/>
      <c r="P1187" s="71"/>
      <c r="Q1187" s="79"/>
      <c r="R1187" s="80"/>
      <c r="S1187" s="79"/>
      <c r="T1187" s="81"/>
      <c r="U1187" s="82"/>
      <c r="V1187" s="83"/>
      <c r="W1187" s="84"/>
      <c r="X1187" s="82">
        <f>IF(U1187=0,,W1187/U1187)*100</f>
        <v>0</v>
      </c>
      <c r="Y1187" s="83">
        <f>IF(V1187=0,,W1187/V1187)*100</f>
        <v>0</v>
      </c>
      <c r="Z1187" s="1"/>
    </row>
    <row r="1188" spans="1:26" ht="23.25">
      <c r="A1188" s="1"/>
      <c r="B1188" s="44"/>
      <c r="C1188" s="44"/>
      <c r="D1188" s="41"/>
      <c r="E1188" s="41"/>
      <c r="F1188" s="51"/>
      <c r="G1188" s="102"/>
      <c r="H1188" s="41"/>
      <c r="I1188" s="45"/>
      <c r="J1188" s="49" t="s">
        <v>345</v>
      </c>
      <c r="K1188" s="50"/>
      <c r="L1188" s="43" t="s">
        <v>344</v>
      </c>
      <c r="M1188" s="71"/>
      <c r="N1188" s="72"/>
      <c r="O1188" s="73"/>
      <c r="P1188" s="71">
        <v>0</v>
      </c>
      <c r="Q1188" s="79"/>
      <c r="R1188" s="80"/>
      <c r="S1188" s="79"/>
      <c r="T1188" s="81"/>
      <c r="U1188" s="82"/>
      <c r="V1188" s="83"/>
      <c r="W1188" s="84"/>
      <c r="X1188" s="82"/>
      <c r="Y1188" s="83"/>
      <c r="Z1188" s="1"/>
    </row>
    <row r="1189" spans="1:26" ht="23.25">
      <c r="A1189" s="1"/>
      <c r="B1189" s="44"/>
      <c r="C1189" s="44"/>
      <c r="D1189" s="41"/>
      <c r="E1189" s="41"/>
      <c r="F1189" s="51"/>
      <c r="G1189" s="102"/>
      <c r="H1189" s="41"/>
      <c r="I1189" s="45"/>
      <c r="J1189" s="49"/>
      <c r="K1189" s="50"/>
      <c r="L1189" s="43"/>
      <c r="M1189" s="71"/>
      <c r="N1189" s="72"/>
      <c r="O1189" s="73"/>
      <c r="P1189" s="71"/>
      <c r="Q1189" s="79"/>
      <c r="R1189" s="80"/>
      <c r="S1189" s="79"/>
      <c r="T1189" s="81"/>
      <c r="U1189" s="82"/>
      <c r="V1189" s="83"/>
      <c r="W1189" s="84"/>
      <c r="X1189" s="82"/>
      <c r="Y1189" s="83"/>
      <c r="Z1189" s="1"/>
    </row>
    <row r="1190" spans="1:26" ht="23.25">
      <c r="A1190" s="1"/>
      <c r="B1190" s="44"/>
      <c r="C1190" s="44"/>
      <c r="D1190" s="41"/>
      <c r="E1190" s="41"/>
      <c r="F1190" s="51"/>
      <c r="G1190" s="102"/>
      <c r="H1190" s="41" t="s">
        <v>162</v>
      </c>
      <c r="I1190" s="45"/>
      <c r="J1190" s="49" t="s">
        <v>163</v>
      </c>
      <c r="K1190" s="50"/>
      <c r="L1190" s="43"/>
      <c r="M1190" s="71"/>
      <c r="N1190" s="72"/>
      <c r="O1190" s="73"/>
      <c r="P1190" s="71"/>
      <c r="Q1190" s="79"/>
      <c r="R1190" s="80"/>
      <c r="S1190" s="79"/>
      <c r="T1190" s="81"/>
      <c r="U1190" s="82">
        <f>U1191+U1192</f>
        <v>1728.9</v>
      </c>
      <c r="V1190" s="83">
        <f>V1191+V1192</f>
        <v>1674.8</v>
      </c>
      <c r="W1190" s="84">
        <f>W1191+W1192</f>
        <v>1670.7</v>
      </c>
      <c r="X1190" s="82">
        <f>IF(U1190=0,,W1190/U1190)*100</f>
        <v>96.63369772687837</v>
      </c>
      <c r="Y1190" s="83">
        <f>IF(V1190=0,,W1190/V1190)*100</f>
        <v>99.75519465010748</v>
      </c>
      <c r="Z1190" s="1"/>
    </row>
    <row r="1191" spans="1:26" ht="23.25">
      <c r="A1191" s="1"/>
      <c r="B1191" s="44"/>
      <c r="C1191" s="44"/>
      <c r="D1191" s="41"/>
      <c r="E1191" s="41"/>
      <c r="F1191" s="51"/>
      <c r="G1191" s="102"/>
      <c r="H1191" s="41"/>
      <c r="I1191" s="45"/>
      <c r="J1191" s="49" t="s">
        <v>44</v>
      </c>
      <c r="K1191" s="50"/>
      <c r="L1191" s="43"/>
      <c r="M1191" s="71"/>
      <c r="N1191" s="72"/>
      <c r="O1191" s="73"/>
      <c r="P1191" s="71"/>
      <c r="Q1191" s="79"/>
      <c r="R1191" s="80"/>
      <c r="S1191" s="79"/>
      <c r="T1191" s="81"/>
      <c r="U1191" s="82">
        <v>1728.9</v>
      </c>
      <c r="V1191" s="83">
        <v>1674.8</v>
      </c>
      <c r="W1191" s="84">
        <v>1670.7</v>
      </c>
      <c r="X1191" s="82">
        <f>IF(U1191=0,,W1191/U1191)*100</f>
        <v>96.63369772687837</v>
      </c>
      <c r="Y1191" s="83">
        <f>IF(V1191=0,,W1191/V1191)*100</f>
        <v>99.75519465010748</v>
      </c>
      <c r="Z1191" s="1"/>
    </row>
    <row r="1192" spans="1:26" ht="23.25">
      <c r="A1192" s="1"/>
      <c r="B1192" s="44"/>
      <c r="C1192" s="44"/>
      <c r="D1192" s="41"/>
      <c r="E1192" s="41"/>
      <c r="F1192" s="51"/>
      <c r="G1192" s="102"/>
      <c r="H1192" s="41"/>
      <c r="I1192" s="45"/>
      <c r="J1192" s="49" t="s">
        <v>45</v>
      </c>
      <c r="K1192" s="50"/>
      <c r="L1192" s="43"/>
      <c r="M1192" s="71"/>
      <c r="N1192" s="72"/>
      <c r="O1192" s="73"/>
      <c r="P1192" s="71"/>
      <c r="Q1192" s="79"/>
      <c r="R1192" s="80"/>
      <c r="S1192" s="79"/>
      <c r="T1192" s="81"/>
      <c r="U1192" s="82"/>
      <c r="V1192" s="83"/>
      <c r="W1192" s="84"/>
      <c r="X1192" s="82">
        <f>IF(U1192=0,,W1192/U1192)*100</f>
        <v>0</v>
      </c>
      <c r="Y1192" s="83">
        <f>IF(V1192=0,,W1192/V1192)*100</f>
        <v>0</v>
      </c>
      <c r="Z1192" s="1"/>
    </row>
    <row r="1193" spans="1:26" ht="23.25">
      <c r="A1193" s="1"/>
      <c r="B1193" s="44"/>
      <c r="C1193" s="44"/>
      <c r="D1193" s="41"/>
      <c r="E1193" s="41"/>
      <c r="F1193" s="51"/>
      <c r="G1193" s="102"/>
      <c r="H1193" s="41"/>
      <c r="I1193" s="45"/>
      <c r="J1193" s="49" t="s">
        <v>345</v>
      </c>
      <c r="K1193" s="50"/>
      <c r="L1193" s="43" t="s">
        <v>344</v>
      </c>
      <c r="M1193" s="71"/>
      <c r="N1193" s="72"/>
      <c r="O1193" s="73"/>
      <c r="P1193" s="71">
        <v>0</v>
      </c>
      <c r="Q1193" s="79"/>
      <c r="R1193" s="80"/>
      <c r="S1193" s="79"/>
      <c r="T1193" s="81"/>
      <c r="U1193" s="82"/>
      <c r="V1193" s="83"/>
      <c r="W1193" s="84"/>
      <c r="X1193" s="82"/>
      <c r="Y1193" s="83"/>
      <c r="Z1193" s="1"/>
    </row>
    <row r="1194" spans="1:26" ht="23.25">
      <c r="A1194" s="1"/>
      <c r="B1194" s="44"/>
      <c r="C1194" s="44"/>
      <c r="D1194" s="41"/>
      <c r="E1194" s="41"/>
      <c r="F1194" s="51"/>
      <c r="G1194" s="102"/>
      <c r="H1194" s="41"/>
      <c r="I1194" s="45"/>
      <c r="J1194" s="49"/>
      <c r="K1194" s="50"/>
      <c r="L1194" s="43"/>
      <c r="M1194" s="71"/>
      <c r="N1194" s="72"/>
      <c r="O1194" s="73"/>
      <c r="P1194" s="71"/>
      <c r="Q1194" s="79"/>
      <c r="R1194" s="80"/>
      <c r="S1194" s="79"/>
      <c r="T1194" s="81"/>
      <c r="U1194" s="82"/>
      <c r="V1194" s="83"/>
      <c r="W1194" s="84"/>
      <c r="X1194" s="82"/>
      <c r="Y1194" s="83"/>
      <c r="Z1194" s="1"/>
    </row>
    <row r="1195" spans="1:26" ht="23.25">
      <c r="A1195" s="1"/>
      <c r="B1195" s="44"/>
      <c r="C1195" s="44"/>
      <c r="D1195" s="41"/>
      <c r="E1195" s="41"/>
      <c r="F1195" s="51"/>
      <c r="G1195" s="102"/>
      <c r="H1195" s="41" t="s">
        <v>164</v>
      </c>
      <c r="I1195" s="45"/>
      <c r="J1195" s="49" t="s">
        <v>165</v>
      </c>
      <c r="K1195" s="50"/>
      <c r="L1195" s="43"/>
      <c r="M1195" s="71"/>
      <c r="N1195" s="72"/>
      <c r="O1195" s="73"/>
      <c r="P1195" s="71"/>
      <c r="Q1195" s="79"/>
      <c r="R1195" s="80"/>
      <c r="S1195" s="79"/>
      <c r="T1195" s="81"/>
      <c r="U1195" s="82">
        <f>U1196+U1197</f>
        <v>2543.2</v>
      </c>
      <c r="V1195" s="83">
        <f>V1196+V1197</f>
        <v>2318.5</v>
      </c>
      <c r="W1195" s="84">
        <f>W1196+W1197</f>
        <v>2111.6</v>
      </c>
      <c r="X1195" s="82">
        <f>IF(U1195=0,,W1195/U1195)*100</f>
        <v>83.02925448254169</v>
      </c>
      <c r="Y1195" s="83">
        <f>IF(V1195=0,,W1195/V1195)*100</f>
        <v>91.07612680612465</v>
      </c>
      <c r="Z1195" s="1"/>
    </row>
    <row r="1196" spans="1:26" ht="23.25">
      <c r="A1196" s="1"/>
      <c r="B1196" s="44"/>
      <c r="C1196" s="44"/>
      <c r="D1196" s="41"/>
      <c r="E1196" s="41"/>
      <c r="F1196" s="51"/>
      <c r="G1196" s="102"/>
      <c r="H1196" s="41"/>
      <c r="I1196" s="45"/>
      <c r="J1196" s="49" t="s">
        <v>44</v>
      </c>
      <c r="K1196" s="50"/>
      <c r="L1196" s="43"/>
      <c r="M1196" s="71"/>
      <c r="N1196" s="72"/>
      <c r="O1196" s="73"/>
      <c r="P1196" s="71"/>
      <c r="Q1196" s="79"/>
      <c r="R1196" s="80"/>
      <c r="S1196" s="79"/>
      <c r="T1196" s="81"/>
      <c r="U1196" s="82">
        <v>2543.2</v>
      </c>
      <c r="V1196" s="83">
        <v>2318.5</v>
      </c>
      <c r="W1196" s="84">
        <v>2111.6</v>
      </c>
      <c r="X1196" s="82">
        <f>IF(U1196=0,,W1196/U1196)*100</f>
        <v>83.02925448254169</v>
      </c>
      <c r="Y1196" s="83">
        <f>IF(V1196=0,,W1196/V1196)*100</f>
        <v>91.07612680612465</v>
      </c>
      <c r="Z1196" s="1"/>
    </row>
    <row r="1197" spans="1:26" ht="23.25">
      <c r="A1197" s="1"/>
      <c r="B1197" s="44"/>
      <c r="C1197" s="44"/>
      <c r="D1197" s="41"/>
      <c r="E1197" s="41"/>
      <c r="F1197" s="51"/>
      <c r="G1197" s="102"/>
      <c r="H1197" s="41"/>
      <c r="I1197" s="45"/>
      <c r="J1197" s="49" t="s">
        <v>45</v>
      </c>
      <c r="K1197" s="50"/>
      <c r="L1197" s="43"/>
      <c r="M1197" s="71"/>
      <c r="N1197" s="72"/>
      <c r="O1197" s="73"/>
      <c r="P1197" s="71"/>
      <c r="Q1197" s="79"/>
      <c r="R1197" s="80"/>
      <c r="S1197" s="79"/>
      <c r="T1197" s="81"/>
      <c r="U1197" s="82"/>
      <c r="V1197" s="83"/>
      <c r="W1197" s="84"/>
      <c r="X1197" s="82">
        <f>IF(U1197=0,,W1197/U1197)*100</f>
        <v>0</v>
      </c>
      <c r="Y1197" s="83">
        <f>IF(V1197=0,,W1197/V1197)*100</f>
        <v>0</v>
      </c>
      <c r="Z1197" s="1"/>
    </row>
    <row r="1198" spans="1:26" ht="23.25">
      <c r="A1198" s="1"/>
      <c r="B1198" s="44"/>
      <c r="C1198" s="44"/>
      <c r="D1198" s="41"/>
      <c r="E1198" s="41"/>
      <c r="F1198" s="51"/>
      <c r="G1198" s="102"/>
      <c r="H1198" s="41"/>
      <c r="I1198" s="45"/>
      <c r="J1198" s="49" t="s">
        <v>345</v>
      </c>
      <c r="K1198" s="50"/>
      <c r="L1198" s="43" t="s">
        <v>344</v>
      </c>
      <c r="M1198" s="71"/>
      <c r="N1198" s="72"/>
      <c r="O1198" s="73"/>
      <c r="P1198" s="71">
        <v>0</v>
      </c>
      <c r="Q1198" s="79"/>
      <c r="R1198" s="80"/>
      <c r="S1198" s="79"/>
      <c r="T1198" s="81"/>
      <c r="U1198" s="82"/>
      <c r="V1198" s="83"/>
      <c r="W1198" s="84"/>
      <c r="X1198" s="82"/>
      <c r="Y1198" s="83"/>
      <c r="Z1198" s="1"/>
    </row>
    <row r="1199" spans="1:26" ht="23.25">
      <c r="A1199" s="1"/>
      <c r="B1199" s="44"/>
      <c r="C1199" s="44"/>
      <c r="D1199" s="41"/>
      <c r="E1199" s="41"/>
      <c r="F1199" s="51"/>
      <c r="G1199" s="102"/>
      <c r="H1199" s="41"/>
      <c r="I1199" s="45"/>
      <c r="J1199" s="49"/>
      <c r="K1199" s="50"/>
      <c r="L1199" s="43"/>
      <c r="M1199" s="71"/>
      <c r="N1199" s="72"/>
      <c r="O1199" s="73"/>
      <c r="P1199" s="71"/>
      <c r="Q1199" s="79"/>
      <c r="R1199" s="80"/>
      <c r="S1199" s="79"/>
      <c r="T1199" s="81"/>
      <c r="U1199" s="82"/>
      <c r="V1199" s="83"/>
      <c r="W1199" s="84"/>
      <c r="X1199" s="82"/>
      <c r="Y1199" s="83"/>
      <c r="Z1199" s="1"/>
    </row>
    <row r="1200" spans="1:26" ht="23.25">
      <c r="A1200" s="1"/>
      <c r="B1200" s="44"/>
      <c r="C1200" s="44"/>
      <c r="D1200" s="41"/>
      <c r="E1200" s="41"/>
      <c r="F1200" s="51"/>
      <c r="G1200" s="102"/>
      <c r="H1200" s="41" t="s">
        <v>166</v>
      </c>
      <c r="I1200" s="45"/>
      <c r="J1200" s="49" t="s">
        <v>167</v>
      </c>
      <c r="K1200" s="50"/>
      <c r="L1200" s="43"/>
      <c r="M1200" s="71"/>
      <c r="N1200" s="72"/>
      <c r="O1200" s="73"/>
      <c r="P1200" s="71"/>
      <c r="Q1200" s="79"/>
      <c r="R1200" s="80"/>
      <c r="S1200" s="79"/>
      <c r="T1200" s="81"/>
      <c r="U1200" s="82">
        <f>U1201+U1202</f>
        <v>7301.3</v>
      </c>
      <c r="V1200" s="83">
        <f>V1201+V1202</f>
        <v>6610</v>
      </c>
      <c r="W1200" s="84">
        <f>W1201+W1202</f>
        <v>6552.3</v>
      </c>
      <c r="X1200" s="82">
        <f>IF(U1200=0,,W1200/U1200)*100</f>
        <v>89.7415528741457</v>
      </c>
      <c r="Y1200" s="83">
        <f>IF(V1200=0,,W1200/V1200)*100</f>
        <v>99.12708018154312</v>
      </c>
      <c r="Z1200" s="1"/>
    </row>
    <row r="1201" spans="1:26" ht="23.25">
      <c r="A1201" s="1"/>
      <c r="B1201" s="44"/>
      <c r="C1201" s="44"/>
      <c r="D1201" s="41"/>
      <c r="E1201" s="41"/>
      <c r="F1201" s="51"/>
      <c r="G1201" s="102"/>
      <c r="H1201" s="41"/>
      <c r="I1201" s="45"/>
      <c r="J1201" s="49" t="s">
        <v>44</v>
      </c>
      <c r="K1201" s="50"/>
      <c r="L1201" s="43"/>
      <c r="M1201" s="71"/>
      <c r="N1201" s="72"/>
      <c r="O1201" s="73"/>
      <c r="P1201" s="71"/>
      <c r="Q1201" s="79"/>
      <c r="R1201" s="80"/>
      <c r="S1201" s="79"/>
      <c r="T1201" s="81"/>
      <c r="U1201" s="82">
        <v>7301.3</v>
      </c>
      <c r="V1201" s="83">
        <v>6610</v>
      </c>
      <c r="W1201" s="84">
        <v>6552.3</v>
      </c>
      <c r="X1201" s="82">
        <f>IF(U1201=0,,W1201/U1201)*100</f>
        <v>89.7415528741457</v>
      </c>
      <c r="Y1201" s="83">
        <f>IF(V1201=0,,W1201/V1201)*100</f>
        <v>99.12708018154312</v>
      </c>
      <c r="Z1201" s="1"/>
    </row>
    <row r="1202" spans="1:26" ht="23.25">
      <c r="A1202" s="1"/>
      <c r="B1202" s="44"/>
      <c r="C1202" s="44"/>
      <c r="D1202" s="41"/>
      <c r="E1202" s="41"/>
      <c r="F1202" s="51"/>
      <c r="G1202" s="102"/>
      <c r="H1202" s="41"/>
      <c r="I1202" s="45"/>
      <c r="J1202" s="49" t="s">
        <v>45</v>
      </c>
      <c r="K1202" s="50"/>
      <c r="L1202" s="43"/>
      <c r="M1202" s="71"/>
      <c r="N1202" s="72"/>
      <c r="O1202" s="73"/>
      <c r="P1202" s="71"/>
      <c r="Q1202" s="79"/>
      <c r="R1202" s="80"/>
      <c r="S1202" s="79"/>
      <c r="T1202" s="81"/>
      <c r="U1202" s="82"/>
      <c r="V1202" s="83"/>
      <c r="W1202" s="84"/>
      <c r="X1202" s="82">
        <f>IF(U1202=0,,W1202/U1202)*100</f>
        <v>0</v>
      </c>
      <c r="Y1202" s="83">
        <f>IF(V1202=0,,W1202/V1202)*100</f>
        <v>0</v>
      </c>
      <c r="Z1202" s="1"/>
    </row>
    <row r="1203" spans="1:26" ht="23.25">
      <c r="A1203" s="1"/>
      <c r="B1203" s="44"/>
      <c r="C1203" s="44"/>
      <c r="D1203" s="41"/>
      <c r="E1203" s="41"/>
      <c r="F1203" s="51"/>
      <c r="G1203" s="102"/>
      <c r="H1203" s="41"/>
      <c r="I1203" s="45"/>
      <c r="J1203" s="49" t="s">
        <v>345</v>
      </c>
      <c r="K1203" s="50"/>
      <c r="L1203" s="43" t="s">
        <v>344</v>
      </c>
      <c r="M1203" s="71"/>
      <c r="N1203" s="72"/>
      <c r="O1203" s="73"/>
      <c r="P1203" s="71">
        <v>16.2</v>
      </c>
      <c r="Q1203" s="79"/>
      <c r="R1203" s="80"/>
      <c r="S1203" s="79"/>
      <c r="T1203" s="81"/>
      <c r="U1203" s="82"/>
      <c r="V1203" s="83"/>
      <c r="W1203" s="84"/>
      <c r="X1203" s="82"/>
      <c r="Y1203" s="83"/>
      <c r="Z1203" s="1"/>
    </row>
    <row r="1204" spans="1:26" ht="23.25">
      <c r="A1204" s="1"/>
      <c r="B1204" s="44"/>
      <c r="C1204" s="44"/>
      <c r="D1204" s="41"/>
      <c r="E1204" s="41"/>
      <c r="F1204" s="51"/>
      <c r="G1204" s="102"/>
      <c r="H1204" s="41"/>
      <c r="I1204" s="45"/>
      <c r="J1204" s="49"/>
      <c r="K1204" s="50"/>
      <c r="L1204" s="43"/>
      <c r="M1204" s="71"/>
      <c r="N1204" s="72"/>
      <c r="O1204" s="73"/>
      <c r="P1204" s="71"/>
      <c r="Q1204" s="79"/>
      <c r="R1204" s="80"/>
      <c r="S1204" s="79"/>
      <c r="T1204" s="81"/>
      <c r="U1204" s="82"/>
      <c r="V1204" s="83"/>
      <c r="W1204" s="84"/>
      <c r="X1204" s="82"/>
      <c r="Y1204" s="83"/>
      <c r="Z1204" s="1"/>
    </row>
    <row r="1205" spans="1:26" ht="23.25">
      <c r="A1205" s="1"/>
      <c r="B1205" s="44"/>
      <c r="C1205" s="44"/>
      <c r="D1205" s="41"/>
      <c r="E1205" s="41"/>
      <c r="F1205" s="51"/>
      <c r="G1205" s="102"/>
      <c r="H1205" s="41" t="s">
        <v>168</v>
      </c>
      <c r="I1205" s="45"/>
      <c r="J1205" s="49" t="s">
        <v>169</v>
      </c>
      <c r="K1205" s="50"/>
      <c r="L1205" s="43"/>
      <c r="M1205" s="71"/>
      <c r="N1205" s="72"/>
      <c r="O1205" s="73"/>
      <c r="P1205" s="71"/>
      <c r="Q1205" s="79"/>
      <c r="R1205" s="80"/>
      <c r="S1205" s="79"/>
      <c r="T1205" s="81"/>
      <c r="U1205" s="82">
        <f>U1206+U1207</f>
        <v>7214.5</v>
      </c>
      <c r="V1205" s="83">
        <f>V1206+V1207</f>
        <v>7407.6</v>
      </c>
      <c r="W1205" s="84">
        <f>W1206+W1207</f>
        <v>7349.2</v>
      </c>
      <c r="X1205" s="82">
        <f>IF(U1205=0,,W1205/U1205)*100</f>
        <v>101.86707325524984</v>
      </c>
      <c r="Y1205" s="83">
        <f>IF(V1205=0,,W1205/V1205)*100</f>
        <v>99.21162049786705</v>
      </c>
      <c r="Z1205" s="1"/>
    </row>
    <row r="1206" spans="1:26" ht="23.25">
      <c r="A1206" s="1"/>
      <c r="B1206" s="44"/>
      <c r="C1206" s="44"/>
      <c r="D1206" s="41"/>
      <c r="E1206" s="41"/>
      <c r="F1206" s="51"/>
      <c r="G1206" s="102"/>
      <c r="H1206" s="41"/>
      <c r="I1206" s="45"/>
      <c r="J1206" s="49" t="s">
        <v>44</v>
      </c>
      <c r="K1206" s="50"/>
      <c r="L1206" s="43"/>
      <c r="M1206" s="71"/>
      <c r="N1206" s="72"/>
      <c r="O1206" s="73"/>
      <c r="P1206" s="71"/>
      <c r="Q1206" s="79"/>
      <c r="R1206" s="80"/>
      <c r="S1206" s="79"/>
      <c r="T1206" s="81"/>
      <c r="U1206" s="82">
        <v>7214.5</v>
      </c>
      <c r="V1206" s="83">
        <v>7407.6</v>
      </c>
      <c r="W1206" s="84">
        <v>7349.2</v>
      </c>
      <c r="X1206" s="82">
        <f>IF(U1206=0,,W1206/U1206)*100</f>
        <v>101.86707325524984</v>
      </c>
      <c r="Y1206" s="83">
        <f>IF(V1206=0,,W1206/V1206)*100</f>
        <v>99.21162049786705</v>
      </c>
      <c r="Z1206" s="1"/>
    </row>
    <row r="1207" spans="1:26" ht="23.25">
      <c r="A1207" s="1"/>
      <c r="B1207" s="44"/>
      <c r="C1207" s="44"/>
      <c r="D1207" s="41"/>
      <c r="E1207" s="41"/>
      <c r="F1207" s="51"/>
      <c r="G1207" s="102"/>
      <c r="H1207" s="41"/>
      <c r="I1207" s="45"/>
      <c r="J1207" s="49" t="s">
        <v>45</v>
      </c>
      <c r="K1207" s="50"/>
      <c r="L1207" s="43"/>
      <c r="M1207" s="71"/>
      <c r="N1207" s="72"/>
      <c r="O1207" s="73"/>
      <c r="P1207" s="71"/>
      <c r="Q1207" s="79"/>
      <c r="R1207" s="80"/>
      <c r="S1207" s="79"/>
      <c r="T1207" s="81"/>
      <c r="U1207" s="82"/>
      <c r="V1207" s="83"/>
      <c r="W1207" s="84"/>
      <c r="X1207" s="82">
        <f>IF(U1207=0,,W1207/U1207)*100</f>
        <v>0</v>
      </c>
      <c r="Y1207" s="83">
        <f>IF(V1207=0,,W1207/V1207)*100</f>
        <v>0</v>
      </c>
      <c r="Z1207" s="1"/>
    </row>
    <row r="1208" spans="1:26" ht="23.25">
      <c r="A1208" s="1"/>
      <c r="B1208" s="44"/>
      <c r="C1208" s="44"/>
      <c r="D1208" s="41"/>
      <c r="E1208" s="41"/>
      <c r="F1208" s="51"/>
      <c r="G1208" s="102"/>
      <c r="H1208" s="41"/>
      <c r="I1208" s="45"/>
      <c r="J1208" s="49" t="s">
        <v>345</v>
      </c>
      <c r="K1208" s="50"/>
      <c r="L1208" s="43" t="s">
        <v>344</v>
      </c>
      <c r="M1208" s="71"/>
      <c r="N1208" s="72"/>
      <c r="O1208" s="73"/>
      <c r="P1208" s="71">
        <v>18</v>
      </c>
      <c r="Q1208" s="79"/>
      <c r="R1208" s="80"/>
      <c r="S1208" s="79"/>
      <c r="T1208" s="81"/>
      <c r="U1208" s="82"/>
      <c r="V1208" s="83"/>
      <c r="W1208" s="84"/>
      <c r="X1208" s="82"/>
      <c r="Y1208" s="83"/>
      <c r="Z1208" s="1"/>
    </row>
    <row r="1209" spans="1:26" ht="23.25">
      <c r="A1209" s="1"/>
      <c r="B1209" s="44"/>
      <c r="C1209" s="44"/>
      <c r="D1209" s="41"/>
      <c r="E1209" s="41"/>
      <c r="F1209" s="51"/>
      <c r="G1209" s="102"/>
      <c r="H1209" s="41"/>
      <c r="I1209" s="45"/>
      <c r="J1209" s="49"/>
      <c r="K1209" s="50"/>
      <c r="L1209" s="43"/>
      <c r="M1209" s="71"/>
      <c r="N1209" s="72"/>
      <c r="O1209" s="73"/>
      <c r="P1209" s="71"/>
      <c r="Q1209" s="79"/>
      <c r="R1209" s="80"/>
      <c r="S1209" s="79"/>
      <c r="T1209" s="81"/>
      <c r="U1209" s="82"/>
      <c r="V1209" s="83"/>
      <c r="W1209" s="84"/>
      <c r="X1209" s="82"/>
      <c r="Y1209" s="83"/>
      <c r="Z1209" s="1"/>
    </row>
    <row r="1210" spans="1:26" ht="23.25">
      <c r="A1210" s="1"/>
      <c r="B1210" s="44"/>
      <c r="C1210" s="44"/>
      <c r="D1210" s="41"/>
      <c r="E1210" s="41"/>
      <c r="F1210" s="51"/>
      <c r="G1210" s="102"/>
      <c r="H1210" s="41" t="s">
        <v>170</v>
      </c>
      <c r="I1210" s="45"/>
      <c r="J1210" s="49" t="s">
        <v>171</v>
      </c>
      <c r="K1210" s="50"/>
      <c r="L1210" s="43"/>
      <c r="M1210" s="71"/>
      <c r="N1210" s="72"/>
      <c r="O1210" s="73"/>
      <c r="P1210" s="71"/>
      <c r="Q1210" s="79"/>
      <c r="R1210" s="80"/>
      <c r="S1210" s="79"/>
      <c r="T1210" s="81"/>
      <c r="U1210" s="82">
        <f>U1211+U1212</f>
        <v>3349.2</v>
      </c>
      <c r="V1210" s="83">
        <f>V1211+V1212</f>
        <v>3163.6</v>
      </c>
      <c r="W1210" s="84">
        <f>W1211+W1212</f>
        <v>3105.4</v>
      </c>
      <c r="X1210" s="82">
        <f>IF(U1210=0,,W1210/U1210)*100</f>
        <v>92.72064970739282</v>
      </c>
      <c r="Y1210" s="83">
        <f>IF(V1210=0,,W1210/V1210)*100</f>
        <v>98.16032368188141</v>
      </c>
      <c r="Z1210" s="1"/>
    </row>
    <row r="1211" spans="1:26" ht="23.25">
      <c r="A1211" s="1"/>
      <c r="B1211" s="44"/>
      <c r="C1211" s="44"/>
      <c r="D1211" s="41"/>
      <c r="E1211" s="41"/>
      <c r="F1211" s="51"/>
      <c r="G1211" s="102"/>
      <c r="H1211" s="41"/>
      <c r="I1211" s="45"/>
      <c r="J1211" s="49" t="s">
        <v>44</v>
      </c>
      <c r="K1211" s="50"/>
      <c r="L1211" s="43"/>
      <c r="M1211" s="71"/>
      <c r="N1211" s="72"/>
      <c r="O1211" s="73"/>
      <c r="P1211" s="71"/>
      <c r="Q1211" s="79"/>
      <c r="R1211" s="80"/>
      <c r="S1211" s="79"/>
      <c r="T1211" s="81"/>
      <c r="U1211" s="82">
        <v>3349.2</v>
      </c>
      <c r="V1211" s="83">
        <v>3163.6</v>
      </c>
      <c r="W1211" s="84">
        <v>3105.4</v>
      </c>
      <c r="X1211" s="82">
        <f>IF(U1211=0,,W1211/U1211)*100</f>
        <v>92.72064970739282</v>
      </c>
      <c r="Y1211" s="83">
        <f>IF(V1211=0,,W1211/V1211)*100</f>
        <v>98.16032368188141</v>
      </c>
      <c r="Z1211" s="1"/>
    </row>
    <row r="1212" spans="1:26" ht="23.25">
      <c r="A1212" s="1"/>
      <c r="B1212" s="44"/>
      <c r="C1212" s="44"/>
      <c r="D1212" s="44"/>
      <c r="E1212" s="44"/>
      <c r="F1212" s="42"/>
      <c r="G1212" s="43"/>
      <c r="H1212" s="44"/>
      <c r="I1212" s="45"/>
      <c r="J1212" s="49" t="s">
        <v>45</v>
      </c>
      <c r="K1212" s="50"/>
      <c r="L1212" s="43"/>
      <c r="M1212" s="71"/>
      <c r="N1212" s="72"/>
      <c r="O1212" s="73"/>
      <c r="P1212" s="71"/>
      <c r="Q1212" s="79"/>
      <c r="R1212" s="80"/>
      <c r="S1212" s="79"/>
      <c r="T1212" s="81"/>
      <c r="U1212" s="82"/>
      <c r="V1212" s="83"/>
      <c r="W1212" s="84"/>
      <c r="X1212" s="82">
        <f>IF(U1212=0,,W1212/U1212)*100</f>
        <v>0</v>
      </c>
      <c r="Y1212" s="83">
        <f>IF(V1212=0,,W1212/V1212)*100</f>
        <v>0</v>
      </c>
      <c r="Z1212" s="1"/>
    </row>
    <row r="1213" spans="1:26" ht="23.25">
      <c r="A1213" s="1"/>
      <c r="B1213" s="44"/>
      <c r="C1213" s="44"/>
      <c r="D1213" s="44"/>
      <c r="E1213" s="44"/>
      <c r="F1213" s="51"/>
      <c r="G1213" s="43"/>
      <c r="H1213" s="44"/>
      <c r="I1213" s="45"/>
      <c r="J1213" s="49" t="s">
        <v>345</v>
      </c>
      <c r="K1213" s="50"/>
      <c r="L1213" s="43" t="s">
        <v>344</v>
      </c>
      <c r="M1213" s="71"/>
      <c r="N1213" s="72"/>
      <c r="O1213" s="73"/>
      <c r="P1213" s="71">
        <v>0</v>
      </c>
      <c r="Q1213" s="79"/>
      <c r="R1213" s="80"/>
      <c r="S1213" s="79"/>
      <c r="T1213" s="81"/>
      <c r="U1213" s="82"/>
      <c r="V1213" s="83"/>
      <c r="W1213" s="84"/>
      <c r="X1213" s="82"/>
      <c r="Y1213" s="83"/>
      <c r="Z1213" s="1"/>
    </row>
    <row r="1214" spans="1:26" ht="23.25">
      <c r="A1214" s="1"/>
      <c r="B1214" s="44"/>
      <c r="C1214" s="44"/>
      <c r="D1214" s="44"/>
      <c r="E1214" s="44"/>
      <c r="F1214" s="51"/>
      <c r="G1214" s="43"/>
      <c r="H1214" s="44"/>
      <c r="I1214" s="45"/>
      <c r="J1214" s="49"/>
      <c r="K1214" s="50"/>
      <c r="L1214" s="43"/>
      <c r="M1214" s="71"/>
      <c r="N1214" s="72"/>
      <c r="O1214" s="73"/>
      <c r="P1214" s="71"/>
      <c r="Q1214" s="79"/>
      <c r="R1214" s="80"/>
      <c r="S1214" s="79"/>
      <c r="T1214" s="81"/>
      <c r="U1214" s="82"/>
      <c r="V1214" s="83"/>
      <c r="W1214" s="84"/>
      <c r="X1214" s="82"/>
      <c r="Y1214" s="83"/>
      <c r="Z1214" s="1"/>
    </row>
    <row r="1215" spans="1:26" ht="23.25">
      <c r="A1215" s="1"/>
      <c r="B1215" s="55"/>
      <c r="C1215" s="55"/>
      <c r="D1215" s="55"/>
      <c r="E1215" s="55"/>
      <c r="F1215" s="53"/>
      <c r="G1215" s="54"/>
      <c r="H1215" s="55"/>
      <c r="I1215" s="56"/>
      <c r="J1215" s="57"/>
      <c r="K1215" s="58"/>
      <c r="L1215" s="54"/>
      <c r="M1215" s="76"/>
      <c r="N1215" s="74"/>
      <c r="O1215" s="75"/>
      <c r="P1215" s="76"/>
      <c r="Q1215" s="85"/>
      <c r="R1215" s="86"/>
      <c r="S1215" s="85"/>
      <c r="T1215" s="87"/>
      <c r="U1215" s="88"/>
      <c r="V1215" s="89"/>
      <c r="W1215" s="85"/>
      <c r="X1215" s="88"/>
      <c r="Y1215" s="89"/>
      <c r="Z1215" s="1"/>
    </row>
    <row r="1216" spans="1:26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59"/>
      <c r="U1216" s="59"/>
      <c r="V1216" s="59"/>
      <c r="W1216" s="59"/>
      <c r="X1216" s="59"/>
      <c r="Y1216" s="59"/>
      <c r="Z1216" s="1"/>
    </row>
    <row r="1217" spans="1:26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59"/>
      <c r="U1217" s="59"/>
      <c r="V1217" s="59"/>
      <c r="W1217" s="60"/>
      <c r="X1217" s="59"/>
      <c r="Y1217" s="60" t="s">
        <v>380</v>
      </c>
      <c r="Z1217" s="1"/>
    </row>
    <row r="1218" spans="1:26" ht="23.25">
      <c r="A1218" s="1"/>
      <c r="B1218" s="7"/>
      <c r="C1218" s="8"/>
      <c r="D1218" s="8"/>
      <c r="E1218" s="8"/>
      <c r="F1218" s="8"/>
      <c r="G1218" s="8"/>
      <c r="H1218" s="61"/>
      <c r="I1218" s="10"/>
      <c r="J1218" s="10"/>
      <c r="K1218" s="11"/>
      <c r="L1218" s="7" t="s">
        <v>30</v>
      </c>
      <c r="M1218" s="12"/>
      <c r="N1218" s="12"/>
      <c r="O1218" s="12"/>
      <c r="P1218" s="12"/>
      <c r="Q1218" s="12"/>
      <c r="R1218" s="12"/>
      <c r="S1218" s="8"/>
      <c r="T1218" s="8"/>
      <c r="U1218" s="13"/>
      <c r="V1218" s="8"/>
      <c r="W1218" s="8"/>
      <c r="X1218" s="8"/>
      <c r="Y1218" s="9"/>
      <c r="Z1218" s="1"/>
    </row>
    <row r="1219" spans="1:26" ht="23.25">
      <c r="A1219" s="1"/>
      <c r="B1219" s="14" t="s">
        <v>28</v>
      </c>
      <c r="C1219" s="15"/>
      <c r="D1219" s="15"/>
      <c r="E1219" s="15"/>
      <c r="F1219" s="15"/>
      <c r="G1219" s="15"/>
      <c r="H1219" s="62"/>
      <c r="I1219" s="17"/>
      <c r="J1219" s="17"/>
      <c r="K1219" s="18"/>
      <c r="L1219" s="19"/>
      <c r="M1219" s="67"/>
      <c r="N1219" s="63" t="s">
        <v>33</v>
      </c>
      <c r="O1219" s="63"/>
      <c r="P1219" s="63"/>
      <c r="Q1219" s="63"/>
      <c r="R1219" s="64"/>
      <c r="S1219" s="8" t="s">
        <v>21</v>
      </c>
      <c r="T1219" s="8"/>
      <c r="U1219" s="14" t="s">
        <v>2</v>
      </c>
      <c r="V1219" s="15"/>
      <c r="W1219" s="15"/>
      <c r="X1219" s="15"/>
      <c r="Y1219" s="16"/>
      <c r="Z1219" s="1"/>
    </row>
    <row r="1220" spans="1:26" ht="23.25">
      <c r="A1220" s="1"/>
      <c r="B1220" s="20" t="s">
        <v>29</v>
      </c>
      <c r="C1220" s="21"/>
      <c r="D1220" s="21"/>
      <c r="E1220" s="21"/>
      <c r="F1220" s="21"/>
      <c r="G1220" s="21"/>
      <c r="H1220" s="62"/>
      <c r="I1220" s="1"/>
      <c r="J1220" s="2" t="s">
        <v>4</v>
      </c>
      <c r="K1220" s="18"/>
      <c r="L1220" s="23" t="s">
        <v>22</v>
      </c>
      <c r="M1220" s="23" t="s">
        <v>31</v>
      </c>
      <c r="N1220" s="65"/>
      <c r="O1220" s="17"/>
      <c r="P1220" s="66"/>
      <c r="Q1220" s="23" t="s">
        <v>3</v>
      </c>
      <c r="R1220" s="16"/>
      <c r="S1220" s="15" t="s">
        <v>23</v>
      </c>
      <c r="T1220" s="15"/>
      <c r="U1220" s="20" t="s">
        <v>20</v>
      </c>
      <c r="V1220" s="21"/>
      <c r="W1220" s="21"/>
      <c r="X1220" s="21"/>
      <c r="Y1220" s="22"/>
      <c r="Z1220" s="1"/>
    </row>
    <row r="1221" spans="1:26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24</v>
      </c>
      <c r="M1221" s="31" t="s">
        <v>24</v>
      </c>
      <c r="N1221" s="29" t="s">
        <v>6</v>
      </c>
      <c r="O1221" s="68" t="s">
        <v>7</v>
      </c>
      <c r="P1221" s="29" t="s">
        <v>8</v>
      </c>
      <c r="Q1221" s="20" t="s">
        <v>41</v>
      </c>
      <c r="R1221" s="22"/>
      <c r="S1221" s="27" t="s">
        <v>25</v>
      </c>
      <c r="T1221" s="15"/>
      <c r="U1221" s="24"/>
      <c r="V1221" s="25"/>
      <c r="W1221" s="1"/>
      <c r="X1221" s="14" t="s">
        <v>3</v>
      </c>
      <c r="Y1221" s="16"/>
      <c r="Z1221" s="1"/>
    </row>
    <row r="1222" spans="1:26" ht="23.25">
      <c r="A1222" s="1"/>
      <c r="B1222" s="14" t="s">
        <v>14</v>
      </c>
      <c r="C1222" s="14" t="s">
        <v>15</v>
      </c>
      <c r="D1222" s="14" t="s">
        <v>16</v>
      </c>
      <c r="E1222" s="14" t="s">
        <v>17</v>
      </c>
      <c r="F1222" s="28" t="s">
        <v>18</v>
      </c>
      <c r="G1222" s="2" t="s">
        <v>5</v>
      </c>
      <c r="H1222" s="14" t="s">
        <v>19</v>
      </c>
      <c r="I1222" s="24"/>
      <c r="J1222" s="1"/>
      <c r="K1222" s="18"/>
      <c r="L1222" s="26" t="s">
        <v>26</v>
      </c>
      <c r="M1222" s="29" t="s">
        <v>32</v>
      </c>
      <c r="N1222" s="29"/>
      <c r="O1222" s="29"/>
      <c r="P1222" s="29"/>
      <c r="Q1222" s="26" t="s">
        <v>34</v>
      </c>
      <c r="R1222" s="30" t="s">
        <v>34</v>
      </c>
      <c r="S1222" s="112" t="s">
        <v>37</v>
      </c>
      <c r="T1222" s="114" t="s">
        <v>38</v>
      </c>
      <c r="U1222" s="31" t="s">
        <v>6</v>
      </c>
      <c r="V1222" s="29" t="s">
        <v>9</v>
      </c>
      <c r="W1222" s="26" t="s">
        <v>10</v>
      </c>
      <c r="X1222" s="14" t="s">
        <v>11</v>
      </c>
      <c r="Y1222" s="16"/>
      <c r="Z1222" s="1"/>
    </row>
    <row r="1223" spans="1:26" ht="23.25">
      <c r="A1223" s="1"/>
      <c r="B1223" s="32"/>
      <c r="C1223" s="32"/>
      <c r="D1223" s="32"/>
      <c r="E1223" s="32"/>
      <c r="F1223" s="33"/>
      <c r="G1223" s="34"/>
      <c r="H1223" s="32"/>
      <c r="I1223" s="32"/>
      <c r="J1223" s="34"/>
      <c r="K1223" s="35"/>
      <c r="L1223" s="36"/>
      <c r="M1223" s="37"/>
      <c r="N1223" s="37"/>
      <c r="O1223" s="37"/>
      <c r="P1223" s="37"/>
      <c r="Q1223" s="36" t="s">
        <v>35</v>
      </c>
      <c r="R1223" s="38" t="s">
        <v>36</v>
      </c>
      <c r="S1223" s="113"/>
      <c r="T1223" s="115"/>
      <c r="U1223" s="32"/>
      <c r="V1223" s="33"/>
      <c r="W1223" s="34"/>
      <c r="X1223" s="39" t="s">
        <v>39</v>
      </c>
      <c r="Y1223" s="40" t="s">
        <v>40</v>
      </c>
      <c r="Z1223" s="1"/>
    </row>
    <row r="1224" spans="1:26" ht="23.25">
      <c r="A1224" s="1"/>
      <c r="B1224" s="41"/>
      <c r="C1224" s="41"/>
      <c r="D1224" s="41"/>
      <c r="E1224" s="41"/>
      <c r="F1224" s="42"/>
      <c r="G1224" s="43"/>
      <c r="H1224" s="44"/>
      <c r="I1224" s="45"/>
      <c r="J1224" s="46"/>
      <c r="K1224" s="47"/>
      <c r="L1224" s="48"/>
      <c r="M1224" s="71"/>
      <c r="N1224" s="71"/>
      <c r="O1224" s="71"/>
      <c r="P1224" s="71"/>
      <c r="Q1224" s="79"/>
      <c r="R1224" s="80"/>
      <c r="S1224" s="79"/>
      <c r="T1224" s="81"/>
      <c r="U1224" s="82"/>
      <c r="V1224" s="82"/>
      <c r="W1224" s="82"/>
      <c r="X1224" s="82"/>
      <c r="Y1224" s="83"/>
      <c r="Z1224" s="1"/>
    </row>
    <row r="1225" spans="1:26" ht="23.25">
      <c r="A1225" s="1"/>
      <c r="B1225" s="44" t="s">
        <v>330</v>
      </c>
      <c r="C1225" s="44" t="s">
        <v>331</v>
      </c>
      <c r="D1225" s="41" t="s">
        <v>330</v>
      </c>
      <c r="E1225" s="41" t="s">
        <v>334</v>
      </c>
      <c r="F1225" s="51" t="s">
        <v>340</v>
      </c>
      <c r="G1225" s="102"/>
      <c r="H1225" s="41" t="s">
        <v>172</v>
      </c>
      <c r="I1225" s="45"/>
      <c r="J1225" s="49" t="s">
        <v>173</v>
      </c>
      <c r="K1225" s="50"/>
      <c r="L1225" s="43"/>
      <c r="M1225" s="71"/>
      <c r="N1225" s="72"/>
      <c r="O1225" s="73"/>
      <c r="P1225" s="71"/>
      <c r="Q1225" s="79"/>
      <c r="R1225" s="80"/>
      <c r="S1225" s="79"/>
      <c r="T1225" s="81"/>
      <c r="U1225" s="82">
        <f>U1226+U1227</f>
        <v>6695.6</v>
      </c>
      <c r="V1225" s="83">
        <f>V1226+V1227</f>
        <v>6465.2</v>
      </c>
      <c r="W1225" s="84">
        <f>W1226+W1227</f>
        <v>6105.8</v>
      </c>
      <c r="X1225" s="82">
        <f>IF(U1225=0,,W1225/U1225)*100</f>
        <v>91.19123006153295</v>
      </c>
      <c r="Y1225" s="83">
        <f>IF(V1225=0,,W1225/V1225)*100</f>
        <v>94.44100723875519</v>
      </c>
      <c r="Z1225" s="1"/>
    </row>
    <row r="1226" spans="1:26" ht="23.25">
      <c r="A1226" s="1"/>
      <c r="B1226" s="41"/>
      <c r="C1226" s="41"/>
      <c r="D1226" s="41"/>
      <c r="E1226" s="41"/>
      <c r="F1226" s="51"/>
      <c r="G1226" s="102"/>
      <c r="H1226" s="41"/>
      <c r="I1226" s="45"/>
      <c r="J1226" s="49" t="s">
        <v>44</v>
      </c>
      <c r="K1226" s="50"/>
      <c r="L1226" s="43"/>
      <c r="M1226" s="71"/>
      <c r="N1226" s="72"/>
      <c r="O1226" s="73"/>
      <c r="P1226" s="71"/>
      <c r="Q1226" s="79"/>
      <c r="R1226" s="80"/>
      <c r="S1226" s="79"/>
      <c r="T1226" s="81"/>
      <c r="U1226" s="82">
        <v>6695.6</v>
      </c>
      <c r="V1226" s="83">
        <v>6465.2</v>
      </c>
      <c r="W1226" s="84">
        <v>6105.8</v>
      </c>
      <c r="X1226" s="82">
        <f>IF(U1226=0,,W1226/U1226)*100</f>
        <v>91.19123006153295</v>
      </c>
      <c r="Y1226" s="83">
        <f>IF(V1226=0,,W1226/V1226)*100</f>
        <v>94.44100723875519</v>
      </c>
      <c r="Z1226" s="1"/>
    </row>
    <row r="1227" spans="1:26" ht="23.25">
      <c r="A1227" s="1"/>
      <c r="B1227" s="44"/>
      <c r="C1227" s="44"/>
      <c r="D1227" s="41"/>
      <c r="E1227" s="41"/>
      <c r="F1227" s="51"/>
      <c r="G1227" s="102"/>
      <c r="H1227" s="41"/>
      <c r="I1227" s="45"/>
      <c r="J1227" s="49" t="s">
        <v>45</v>
      </c>
      <c r="K1227" s="50"/>
      <c r="L1227" s="43"/>
      <c r="M1227" s="71"/>
      <c r="N1227" s="72"/>
      <c r="O1227" s="73"/>
      <c r="P1227" s="71"/>
      <c r="Q1227" s="79"/>
      <c r="R1227" s="80"/>
      <c r="S1227" s="79"/>
      <c r="T1227" s="81"/>
      <c r="U1227" s="82"/>
      <c r="V1227" s="83"/>
      <c r="W1227" s="84"/>
      <c r="X1227" s="82">
        <f>IF(U1227=0,,W1227/U1227)*100</f>
        <v>0</v>
      </c>
      <c r="Y1227" s="83">
        <f>IF(V1227=0,,W1227/V1227)*100</f>
        <v>0</v>
      </c>
      <c r="Z1227" s="1"/>
    </row>
    <row r="1228" spans="1:26" ht="23.25">
      <c r="A1228" s="1"/>
      <c r="B1228" s="44"/>
      <c r="C1228" s="44"/>
      <c r="D1228" s="41"/>
      <c r="E1228" s="41"/>
      <c r="F1228" s="51"/>
      <c r="G1228" s="102"/>
      <c r="H1228" s="41"/>
      <c r="I1228" s="45"/>
      <c r="J1228" s="49" t="s">
        <v>345</v>
      </c>
      <c r="K1228" s="50"/>
      <c r="L1228" s="43" t="s">
        <v>344</v>
      </c>
      <c r="M1228" s="71"/>
      <c r="N1228" s="72"/>
      <c r="O1228" s="73"/>
      <c r="P1228" s="71">
        <v>0</v>
      </c>
      <c r="Q1228" s="79"/>
      <c r="R1228" s="80"/>
      <c r="S1228" s="79"/>
      <c r="T1228" s="81"/>
      <c r="U1228" s="82"/>
      <c r="V1228" s="83"/>
      <c r="W1228" s="84"/>
      <c r="X1228" s="82"/>
      <c r="Y1228" s="83"/>
      <c r="Z1228" s="1"/>
    </row>
    <row r="1229" spans="1:26" ht="23.25">
      <c r="A1229" s="1"/>
      <c r="B1229" s="44"/>
      <c r="C1229" s="44"/>
      <c r="D1229" s="41"/>
      <c r="E1229" s="41"/>
      <c r="F1229" s="51"/>
      <c r="G1229" s="102"/>
      <c r="H1229" s="41"/>
      <c r="I1229" s="45"/>
      <c r="J1229" s="49"/>
      <c r="K1229" s="50"/>
      <c r="L1229" s="43"/>
      <c r="M1229" s="71"/>
      <c r="N1229" s="72"/>
      <c r="O1229" s="73"/>
      <c r="P1229" s="71"/>
      <c r="Q1229" s="79"/>
      <c r="R1229" s="80"/>
      <c r="S1229" s="79"/>
      <c r="T1229" s="81"/>
      <c r="U1229" s="82"/>
      <c r="V1229" s="83"/>
      <c r="W1229" s="84"/>
      <c r="X1229" s="82"/>
      <c r="Y1229" s="83"/>
      <c r="Z1229" s="1"/>
    </row>
    <row r="1230" spans="1:26" ht="23.25">
      <c r="A1230" s="1"/>
      <c r="B1230" s="44"/>
      <c r="C1230" s="44"/>
      <c r="D1230" s="41"/>
      <c r="E1230" s="41"/>
      <c r="F1230" s="51"/>
      <c r="G1230" s="102"/>
      <c r="H1230" s="41" t="s">
        <v>174</v>
      </c>
      <c r="I1230" s="45"/>
      <c r="J1230" s="49" t="s">
        <v>175</v>
      </c>
      <c r="K1230" s="50"/>
      <c r="L1230" s="43"/>
      <c r="M1230" s="71"/>
      <c r="N1230" s="72"/>
      <c r="O1230" s="73"/>
      <c r="P1230" s="71"/>
      <c r="Q1230" s="79"/>
      <c r="R1230" s="80"/>
      <c r="S1230" s="79"/>
      <c r="T1230" s="81"/>
      <c r="U1230" s="82">
        <f>U1231+U1232</f>
        <v>1888.7</v>
      </c>
      <c r="V1230" s="83">
        <f>V1231+V1232</f>
        <v>1531.7</v>
      </c>
      <c r="W1230" s="84">
        <f>W1231+W1232</f>
        <v>1528.5</v>
      </c>
      <c r="X1230" s="82">
        <f>IF(U1230=0,,W1230/U1230)*100</f>
        <v>80.92868110340446</v>
      </c>
      <c r="Y1230" s="83">
        <f>IF(V1230=0,,W1230/V1230)*100</f>
        <v>99.79108180453092</v>
      </c>
      <c r="Z1230" s="1"/>
    </row>
    <row r="1231" spans="1:26" ht="23.25">
      <c r="A1231" s="1"/>
      <c r="B1231" s="44"/>
      <c r="C1231" s="44"/>
      <c r="D1231" s="41"/>
      <c r="E1231" s="41"/>
      <c r="F1231" s="51"/>
      <c r="G1231" s="102"/>
      <c r="H1231" s="41"/>
      <c r="I1231" s="45"/>
      <c r="J1231" s="49" t="s">
        <v>44</v>
      </c>
      <c r="K1231" s="50"/>
      <c r="L1231" s="43"/>
      <c r="M1231" s="71"/>
      <c r="N1231" s="72"/>
      <c r="O1231" s="73"/>
      <c r="P1231" s="71"/>
      <c r="Q1231" s="79"/>
      <c r="R1231" s="80"/>
      <c r="S1231" s="79"/>
      <c r="T1231" s="81"/>
      <c r="U1231" s="82">
        <v>1888.7</v>
      </c>
      <c r="V1231" s="83">
        <v>1531.7</v>
      </c>
      <c r="W1231" s="84">
        <v>1528.5</v>
      </c>
      <c r="X1231" s="82">
        <f>IF(U1231=0,,W1231/U1231)*100</f>
        <v>80.92868110340446</v>
      </c>
      <c r="Y1231" s="83">
        <f>IF(V1231=0,,W1231/V1231)*100</f>
        <v>99.79108180453092</v>
      </c>
      <c r="Z1231" s="1"/>
    </row>
    <row r="1232" spans="1:26" ht="23.25">
      <c r="A1232" s="1"/>
      <c r="B1232" s="44"/>
      <c r="C1232" s="44"/>
      <c r="D1232" s="41"/>
      <c r="E1232" s="41"/>
      <c r="F1232" s="51"/>
      <c r="G1232" s="102"/>
      <c r="H1232" s="41"/>
      <c r="I1232" s="45"/>
      <c r="J1232" s="49" t="s">
        <v>45</v>
      </c>
      <c r="K1232" s="50"/>
      <c r="L1232" s="43"/>
      <c r="M1232" s="71"/>
      <c r="N1232" s="72"/>
      <c r="O1232" s="73"/>
      <c r="P1232" s="71"/>
      <c r="Q1232" s="79"/>
      <c r="R1232" s="80"/>
      <c r="S1232" s="79"/>
      <c r="T1232" s="81"/>
      <c r="U1232" s="82"/>
      <c r="V1232" s="83"/>
      <c r="W1232" s="84"/>
      <c r="X1232" s="82">
        <f>IF(U1232=0,,W1232/U1232)*100</f>
        <v>0</v>
      </c>
      <c r="Y1232" s="83">
        <f>IF(V1232=0,,W1232/V1232)*100</f>
        <v>0</v>
      </c>
      <c r="Z1232" s="1"/>
    </row>
    <row r="1233" spans="1:26" ht="23.25">
      <c r="A1233" s="1"/>
      <c r="B1233" s="44"/>
      <c r="C1233" s="44"/>
      <c r="D1233" s="41"/>
      <c r="E1233" s="41"/>
      <c r="F1233" s="51"/>
      <c r="G1233" s="102"/>
      <c r="H1233" s="41"/>
      <c r="I1233" s="45"/>
      <c r="J1233" s="49" t="s">
        <v>345</v>
      </c>
      <c r="K1233" s="50"/>
      <c r="L1233" s="43" t="s">
        <v>344</v>
      </c>
      <c r="M1233" s="71"/>
      <c r="N1233" s="72"/>
      <c r="O1233" s="73"/>
      <c r="P1233" s="71">
        <v>0</v>
      </c>
      <c r="Q1233" s="79"/>
      <c r="R1233" s="80"/>
      <c r="S1233" s="79"/>
      <c r="T1233" s="81"/>
      <c r="U1233" s="82"/>
      <c r="V1233" s="83"/>
      <c r="W1233" s="84"/>
      <c r="X1233" s="82"/>
      <c r="Y1233" s="83"/>
      <c r="Z1233" s="1"/>
    </row>
    <row r="1234" spans="1:26" ht="23.25">
      <c r="A1234" s="1"/>
      <c r="B1234" s="44"/>
      <c r="C1234" s="44"/>
      <c r="D1234" s="41"/>
      <c r="E1234" s="41"/>
      <c r="F1234" s="51"/>
      <c r="G1234" s="102"/>
      <c r="H1234" s="41"/>
      <c r="I1234" s="45"/>
      <c r="J1234" s="49"/>
      <c r="K1234" s="50"/>
      <c r="L1234" s="43"/>
      <c r="M1234" s="71"/>
      <c r="N1234" s="72"/>
      <c r="O1234" s="73"/>
      <c r="P1234" s="71"/>
      <c r="Q1234" s="79"/>
      <c r="R1234" s="80"/>
      <c r="S1234" s="79"/>
      <c r="T1234" s="81"/>
      <c r="U1234" s="82"/>
      <c r="V1234" s="83"/>
      <c r="W1234" s="84"/>
      <c r="X1234" s="82"/>
      <c r="Y1234" s="83"/>
      <c r="Z1234" s="1"/>
    </row>
    <row r="1235" spans="1:26" ht="23.25">
      <c r="A1235" s="1"/>
      <c r="B1235" s="44"/>
      <c r="C1235" s="44"/>
      <c r="D1235" s="41"/>
      <c r="E1235" s="41"/>
      <c r="F1235" s="51"/>
      <c r="G1235" s="102"/>
      <c r="H1235" s="41" t="s">
        <v>176</v>
      </c>
      <c r="I1235" s="45"/>
      <c r="J1235" s="49" t="s">
        <v>177</v>
      </c>
      <c r="K1235" s="50"/>
      <c r="L1235" s="43"/>
      <c r="M1235" s="71"/>
      <c r="N1235" s="72"/>
      <c r="O1235" s="73"/>
      <c r="P1235" s="71"/>
      <c r="Q1235" s="79"/>
      <c r="R1235" s="80"/>
      <c r="S1235" s="79"/>
      <c r="T1235" s="81"/>
      <c r="U1235" s="82">
        <f>U1236+U1237</f>
        <v>5909.8</v>
      </c>
      <c r="V1235" s="83">
        <f>V1236+V1237</f>
        <v>5807</v>
      </c>
      <c r="W1235" s="84">
        <f>W1236+W1237</f>
        <v>5681.4</v>
      </c>
      <c r="X1235" s="82">
        <f>IF(U1235=0,,W1235/U1235)*100</f>
        <v>96.13523300280889</v>
      </c>
      <c r="Y1235" s="83">
        <f>IF(V1235=0,,W1235/V1235)*100</f>
        <v>97.83709316342345</v>
      </c>
      <c r="Z1235" s="1"/>
    </row>
    <row r="1236" spans="1:26" ht="23.25">
      <c r="A1236" s="1"/>
      <c r="B1236" s="44"/>
      <c r="C1236" s="44"/>
      <c r="D1236" s="41"/>
      <c r="E1236" s="41"/>
      <c r="F1236" s="51"/>
      <c r="G1236" s="102"/>
      <c r="H1236" s="41"/>
      <c r="I1236" s="45"/>
      <c r="J1236" s="49" t="s">
        <v>44</v>
      </c>
      <c r="K1236" s="50"/>
      <c r="L1236" s="43"/>
      <c r="M1236" s="71"/>
      <c r="N1236" s="72"/>
      <c r="O1236" s="73"/>
      <c r="P1236" s="71"/>
      <c r="Q1236" s="79"/>
      <c r="R1236" s="80"/>
      <c r="S1236" s="79"/>
      <c r="T1236" s="81"/>
      <c r="U1236" s="82">
        <v>5909.8</v>
      </c>
      <c r="V1236" s="83">
        <v>5807</v>
      </c>
      <c r="W1236" s="84">
        <v>5681.4</v>
      </c>
      <c r="X1236" s="82">
        <f>IF(U1236=0,,W1236/U1236)*100</f>
        <v>96.13523300280889</v>
      </c>
      <c r="Y1236" s="83">
        <f>IF(V1236=0,,W1236/V1236)*100</f>
        <v>97.83709316342345</v>
      </c>
      <c r="Z1236" s="1"/>
    </row>
    <row r="1237" spans="1:26" ht="23.25">
      <c r="A1237" s="1"/>
      <c r="B1237" s="44"/>
      <c r="C1237" s="44"/>
      <c r="D1237" s="41"/>
      <c r="E1237" s="41"/>
      <c r="F1237" s="51"/>
      <c r="G1237" s="102"/>
      <c r="H1237" s="41"/>
      <c r="I1237" s="45"/>
      <c r="J1237" s="49" t="s">
        <v>45</v>
      </c>
      <c r="K1237" s="50"/>
      <c r="L1237" s="43"/>
      <c r="M1237" s="71"/>
      <c r="N1237" s="72"/>
      <c r="O1237" s="73"/>
      <c r="P1237" s="71"/>
      <c r="Q1237" s="79"/>
      <c r="R1237" s="80"/>
      <c r="S1237" s="79"/>
      <c r="T1237" s="81"/>
      <c r="U1237" s="82"/>
      <c r="V1237" s="83"/>
      <c r="W1237" s="84"/>
      <c r="X1237" s="82">
        <f>IF(U1237=0,,W1237/U1237)*100</f>
        <v>0</v>
      </c>
      <c r="Y1237" s="83">
        <f>IF(V1237=0,,W1237/V1237)*100</f>
        <v>0</v>
      </c>
      <c r="Z1237" s="1"/>
    </row>
    <row r="1238" spans="1:26" ht="23.25">
      <c r="A1238" s="1"/>
      <c r="B1238" s="44"/>
      <c r="C1238" s="44"/>
      <c r="D1238" s="41"/>
      <c r="E1238" s="41"/>
      <c r="F1238" s="51"/>
      <c r="G1238" s="102"/>
      <c r="H1238" s="41"/>
      <c r="I1238" s="45"/>
      <c r="J1238" s="49" t="s">
        <v>345</v>
      </c>
      <c r="K1238" s="50"/>
      <c r="L1238" s="43" t="s">
        <v>344</v>
      </c>
      <c r="M1238" s="71"/>
      <c r="N1238" s="72"/>
      <c r="O1238" s="73"/>
      <c r="P1238" s="71">
        <v>17.5</v>
      </c>
      <c r="Q1238" s="79"/>
      <c r="R1238" s="80"/>
      <c r="S1238" s="79"/>
      <c r="T1238" s="81"/>
      <c r="U1238" s="82"/>
      <c r="V1238" s="83"/>
      <c r="W1238" s="84"/>
      <c r="X1238" s="82"/>
      <c r="Y1238" s="83"/>
      <c r="Z1238" s="1"/>
    </row>
    <row r="1239" spans="1:26" ht="23.25">
      <c r="A1239" s="1"/>
      <c r="B1239" s="44"/>
      <c r="C1239" s="44"/>
      <c r="D1239" s="41"/>
      <c r="E1239" s="41"/>
      <c r="F1239" s="51"/>
      <c r="G1239" s="102"/>
      <c r="H1239" s="41"/>
      <c r="I1239" s="45"/>
      <c r="J1239" s="49"/>
      <c r="K1239" s="50"/>
      <c r="L1239" s="43"/>
      <c r="M1239" s="71"/>
      <c r="N1239" s="72"/>
      <c r="O1239" s="73"/>
      <c r="P1239" s="71"/>
      <c r="Q1239" s="79"/>
      <c r="R1239" s="80"/>
      <c r="S1239" s="79"/>
      <c r="T1239" s="81"/>
      <c r="U1239" s="82"/>
      <c r="V1239" s="83"/>
      <c r="W1239" s="84"/>
      <c r="X1239" s="82"/>
      <c r="Y1239" s="83"/>
      <c r="Z1239" s="1"/>
    </row>
    <row r="1240" spans="1:26" ht="23.25">
      <c r="A1240" s="1"/>
      <c r="B1240" s="44"/>
      <c r="C1240" s="44"/>
      <c r="D1240" s="41"/>
      <c r="E1240" s="41"/>
      <c r="F1240" s="51"/>
      <c r="G1240" s="102"/>
      <c r="H1240" s="41" t="s">
        <v>178</v>
      </c>
      <c r="I1240" s="45"/>
      <c r="J1240" s="49" t="s">
        <v>179</v>
      </c>
      <c r="K1240" s="50"/>
      <c r="L1240" s="43"/>
      <c r="M1240" s="71"/>
      <c r="N1240" s="72"/>
      <c r="O1240" s="73"/>
      <c r="P1240" s="71"/>
      <c r="Q1240" s="79"/>
      <c r="R1240" s="80"/>
      <c r="S1240" s="79"/>
      <c r="T1240" s="81"/>
      <c r="U1240" s="82">
        <f>U1241+U1242</f>
        <v>2536.7</v>
      </c>
      <c r="V1240" s="83">
        <f>V1241+V1242</f>
        <v>2391.3</v>
      </c>
      <c r="W1240" s="84">
        <f>W1241+W1242</f>
        <v>2337.1</v>
      </c>
      <c r="X1240" s="82">
        <f>IF(U1240=0,,W1240/U1240)*100</f>
        <v>92.13150944140025</v>
      </c>
      <c r="Y1240" s="83">
        <f>IF(V1240=0,,W1240/V1240)*100</f>
        <v>97.7334504244553</v>
      </c>
      <c r="Z1240" s="1"/>
    </row>
    <row r="1241" spans="1:26" ht="23.25">
      <c r="A1241" s="1"/>
      <c r="B1241" s="44"/>
      <c r="C1241" s="44"/>
      <c r="D1241" s="41"/>
      <c r="E1241" s="41"/>
      <c r="F1241" s="51"/>
      <c r="G1241" s="102"/>
      <c r="H1241" s="41"/>
      <c r="I1241" s="45"/>
      <c r="J1241" s="49" t="s">
        <v>44</v>
      </c>
      <c r="K1241" s="50"/>
      <c r="L1241" s="43"/>
      <c r="M1241" s="71"/>
      <c r="N1241" s="72"/>
      <c r="O1241" s="73"/>
      <c r="P1241" s="71"/>
      <c r="Q1241" s="79"/>
      <c r="R1241" s="80"/>
      <c r="S1241" s="79"/>
      <c r="T1241" s="81"/>
      <c r="U1241" s="82">
        <v>2536.7</v>
      </c>
      <c r="V1241" s="83">
        <v>2391.3</v>
      </c>
      <c r="W1241" s="84">
        <v>2337.1</v>
      </c>
      <c r="X1241" s="82">
        <f>IF(U1241=0,,W1241/U1241)*100</f>
        <v>92.13150944140025</v>
      </c>
      <c r="Y1241" s="83">
        <f>IF(V1241=0,,W1241/V1241)*100</f>
        <v>97.7334504244553</v>
      </c>
      <c r="Z1241" s="1"/>
    </row>
    <row r="1242" spans="1:26" ht="23.25">
      <c r="A1242" s="1"/>
      <c r="B1242" s="44"/>
      <c r="C1242" s="44"/>
      <c r="D1242" s="41"/>
      <c r="E1242" s="41"/>
      <c r="F1242" s="51"/>
      <c r="G1242" s="102"/>
      <c r="H1242" s="41"/>
      <c r="I1242" s="45"/>
      <c r="J1242" s="49" t="s">
        <v>45</v>
      </c>
      <c r="K1242" s="50"/>
      <c r="L1242" s="43"/>
      <c r="M1242" s="71"/>
      <c r="N1242" s="72"/>
      <c r="O1242" s="73"/>
      <c r="P1242" s="71"/>
      <c r="Q1242" s="79"/>
      <c r="R1242" s="80"/>
      <c r="S1242" s="79"/>
      <c r="T1242" s="81"/>
      <c r="U1242" s="82"/>
      <c r="V1242" s="83"/>
      <c r="W1242" s="84"/>
      <c r="X1242" s="82">
        <f>IF(U1242=0,,W1242/U1242)*100</f>
        <v>0</v>
      </c>
      <c r="Y1242" s="83">
        <f>IF(V1242=0,,W1242/V1242)*100</f>
        <v>0</v>
      </c>
      <c r="Z1242" s="1"/>
    </row>
    <row r="1243" spans="1:26" ht="23.25">
      <c r="A1243" s="1"/>
      <c r="B1243" s="44"/>
      <c r="C1243" s="44"/>
      <c r="D1243" s="41"/>
      <c r="E1243" s="41"/>
      <c r="F1243" s="51"/>
      <c r="G1243" s="102"/>
      <c r="H1243" s="41"/>
      <c r="I1243" s="45"/>
      <c r="J1243" s="49" t="s">
        <v>345</v>
      </c>
      <c r="K1243" s="50"/>
      <c r="L1243" s="43" t="s">
        <v>344</v>
      </c>
      <c r="M1243" s="71"/>
      <c r="N1243" s="72"/>
      <c r="O1243" s="73"/>
      <c r="P1243" s="71">
        <v>0</v>
      </c>
      <c r="Q1243" s="79"/>
      <c r="R1243" s="80"/>
      <c r="S1243" s="79"/>
      <c r="T1243" s="81"/>
      <c r="U1243" s="82"/>
      <c r="V1243" s="83"/>
      <c r="W1243" s="84"/>
      <c r="X1243" s="82"/>
      <c r="Y1243" s="83"/>
      <c r="Z1243" s="1"/>
    </row>
    <row r="1244" spans="1:26" ht="23.25">
      <c r="A1244" s="1"/>
      <c r="B1244" s="44"/>
      <c r="C1244" s="44"/>
      <c r="D1244" s="41"/>
      <c r="E1244" s="41"/>
      <c r="F1244" s="51"/>
      <c r="G1244" s="102"/>
      <c r="H1244" s="41"/>
      <c r="I1244" s="45"/>
      <c r="J1244" s="49"/>
      <c r="K1244" s="50"/>
      <c r="L1244" s="43"/>
      <c r="M1244" s="71"/>
      <c r="N1244" s="72"/>
      <c r="O1244" s="73"/>
      <c r="P1244" s="71"/>
      <c r="Q1244" s="79"/>
      <c r="R1244" s="80"/>
      <c r="S1244" s="79"/>
      <c r="T1244" s="81"/>
      <c r="U1244" s="82"/>
      <c r="V1244" s="83"/>
      <c r="W1244" s="84"/>
      <c r="X1244" s="82"/>
      <c r="Y1244" s="83"/>
      <c r="Z1244" s="1"/>
    </row>
    <row r="1245" spans="1:26" ht="23.25">
      <c r="A1245" s="1"/>
      <c r="B1245" s="44"/>
      <c r="C1245" s="44"/>
      <c r="D1245" s="41"/>
      <c r="E1245" s="41"/>
      <c r="F1245" s="51"/>
      <c r="G1245" s="102"/>
      <c r="H1245" s="41" t="s">
        <v>184</v>
      </c>
      <c r="I1245" s="45"/>
      <c r="J1245" s="49" t="s">
        <v>185</v>
      </c>
      <c r="K1245" s="50"/>
      <c r="L1245" s="43"/>
      <c r="M1245" s="71"/>
      <c r="N1245" s="72"/>
      <c r="O1245" s="73"/>
      <c r="P1245" s="71"/>
      <c r="Q1245" s="79"/>
      <c r="R1245" s="80"/>
      <c r="S1245" s="79"/>
      <c r="T1245" s="81"/>
      <c r="U1245" s="82">
        <f>U1246+U1247</f>
        <v>1874</v>
      </c>
      <c r="V1245" s="83">
        <f>V1246+V1247</f>
        <v>1775.5</v>
      </c>
      <c r="W1245" s="84">
        <f>W1246+W1247</f>
        <v>1734.3</v>
      </c>
      <c r="X1245" s="82">
        <f>IF(U1245=0,,W1245/U1245)*100</f>
        <v>92.5453575240128</v>
      </c>
      <c r="Y1245" s="83">
        <f>IF(V1245=0,,W1245/V1245)*100</f>
        <v>97.67952689383273</v>
      </c>
      <c r="Z1245" s="1"/>
    </row>
    <row r="1246" spans="1:26" ht="23.25">
      <c r="A1246" s="1"/>
      <c r="B1246" s="44"/>
      <c r="C1246" s="44"/>
      <c r="D1246" s="41"/>
      <c r="E1246" s="41"/>
      <c r="F1246" s="51"/>
      <c r="G1246" s="102"/>
      <c r="H1246" s="41"/>
      <c r="I1246" s="45"/>
      <c r="J1246" s="49" t="s">
        <v>44</v>
      </c>
      <c r="K1246" s="50"/>
      <c r="L1246" s="43"/>
      <c r="M1246" s="71"/>
      <c r="N1246" s="72"/>
      <c r="O1246" s="73"/>
      <c r="P1246" s="71"/>
      <c r="Q1246" s="79"/>
      <c r="R1246" s="80"/>
      <c r="S1246" s="79"/>
      <c r="T1246" s="81"/>
      <c r="U1246" s="82">
        <v>1874</v>
      </c>
      <c r="V1246" s="83">
        <v>1775.5</v>
      </c>
      <c r="W1246" s="84">
        <v>1734.3</v>
      </c>
      <c r="X1246" s="82">
        <f>IF(U1246=0,,W1246/U1246)*100</f>
        <v>92.5453575240128</v>
      </c>
      <c r="Y1246" s="83">
        <f>IF(V1246=0,,W1246/V1246)*100</f>
        <v>97.67952689383273</v>
      </c>
      <c r="Z1246" s="1"/>
    </row>
    <row r="1247" spans="1:26" ht="23.25">
      <c r="A1247" s="1"/>
      <c r="B1247" s="44"/>
      <c r="C1247" s="44"/>
      <c r="D1247" s="41"/>
      <c r="E1247" s="41"/>
      <c r="F1247" s="51"/>
      <c r="G1247" s="102"/>
      <c r="H1247" s="41"/>
      <c r="I1247" s="45"/>
      <c r="J1247" s="49" t="s">
        <v>45</v>
      </c>
      <c r="K1247" s="50"/>
      <c r="L1247" s="43"/>
      <c r="M1247" s="71"/>
      <c r="N1247" s="72"/>
      <c r="O1247" s="73"/>
      <c r="P1247" s="71"/>
      <c r="Q1247" s="79"/>
      <c r="R1247" s="80"/>
      <c r="S1247" s="79"/>
      <c r="T1247" s="81"/>
      <c r="U1247" s="82"/>
      <c r="V1247" s="83"/>
      <c r="W1247" s="84"/>
      <c r="X1247" s="82">
        <f>IF(U1247=0,,W1247/U1247)*100</f>
        <v>0</v>
      </c>
      <c r="Y1247" s="83">
        <f>IF(V1247=0,,W1247/V1247)*100</f>
        <v>0</v>
      </c>
      <c r="Z1247" s="1"/>
    </row>
    <row r="1248" spans="1:26" ht="23.25">
      <c r="A1248" s="1"/>
      <c r="B1248" s="44"/>
      <c r="C1248" s="44"/>
      <c r="D1248" s="41"/>
      <c r="E1248" s="41"/>
      <c r="F1248" s="51"/>
      <c r="G1248" s="102"/>
      <c r="H1248" s="41"/>
      <c r="I1248" s="45"/>
      <c r="J1248" s="49" t="s">
        <v>345</v>
      </c>
      <c r="K1248" s="50"/>
      <c r="L1248" s="43" t="s">
        <v>344</v>
      </c>
      <c r="M1248" s="71"/>
      <c r="N1248" s="72"/>
      <c r="O1248" s="73"/>
      <c r="P1248" s="71">
        <v>2.8</v>
      </c>
      <c r="Q1248" s="79"/>
      <c r="R1248" s="80"/>
      <c r="S1248" s="79"/>
      <c r="T1248" s="81"/>
      <c r="U1248" s="82"/>
      <c r="V1248" s="83"/>
      <c r="W1248" s="84"/>
      <c r="X1248" s="82"/>
      <c r="Y1248" s="83"/>
      <c r="Z1248" s="1"/>
    </row>
    <row r="1249" spans="1:26" ht="23.25">
      <c r="A1249" s="1"/>
      <c r="B1249" s="44"/>
      <c r="C1249" s="44"/>
      <c r="D1249" s="41"/>
      <c r="E1249" s="41"/>
      <c r="F1249" s="51"/>
      <c r="G1249" s="102"/>
      <c r="H1249" s="41"/>
      <c r="I1249" s="45"/>
      <c r="J1249" s="49"/>
      <c r="K1249" s="50"/>
      <c r="L1249" s="43"/>
      <c r="M1249" s="71"/>
      <c r="N1249" s="72"/>
      <c r="O1249" s="73"/>
      <c r="P1249" s="71"/>
      <c r="Q1249" s="79"/>
      <c r="R1249" s="80"/>
      <c r="S1249" s="79"/>
      <c r="T1249" s="81"/>
      <c r="U1249" s="82"/>
      <c r="V1249" s="83"/>
      <c r="W1249" s="84"/>
      <c r="X1249" s="82"/>
      <c r="Y1249" s="83"/>
      <c r="Z1249" s="1"/>
    </row>
    <row r="1250" spans="1:26" ht="23.25">
      <c r="A1250" s="1"/>
      <c r="B1250" s="44"/>
      <c r="C1250" s="44"/>
      <c r="D1250" s="41"/>
      <c r="E1250" s="41"/>
      <c r="F1250" s="51"/>
      <c r="G1250" s="102"/>
      <c r="H1250" s="41" t="s">
        <v>186</v>
      </c>
      <c r="I1250" s="45"/>
      <c r="J1250" s="49" t="s">
        <v>187</v>
      </c>
      <c r="K1250" s="50"/>
      <c r="L1250" s="43"/>
      <c r="M1250" s="71"/>
      <c r="N1250" s="72"/>
      <c r="O1250" s="73"/>
      <c r="P1250" s="71"/>
      <c r="Q1250" s="79"/>
      <c r="R1250" s="80"/>
      <c r="S1250" s="79"/>
      <c r="T1250" s="81"/>
      <c r="U1250" s="82"/>
      <c r="V1250" s="83"/>
      <c r="W1250" s="84"/>
      <c r="X1250" s="82"/>
      <c r="Y1250" s="83"/>
      <c r="Z1250" s="1"/>
    </row>
    <row r="1251" spans="1:26" ht="23.25">
      <c r="A1251" s="1"/>
      <c r="B1251" s="44"/>
      <c r="C1251" s="44"/>
      <c r="D1251" s="41"/>
      <c r="E1251" s="41"/>
      <c r="F1251" s="51"/>
      <c r="G1251" s="102"/>
      <c r="H1251" s="41"/>
      <c r="I1251" s="45"/>
      <c r="J1251" s="49" t="s">
        <v>188</v>
      </c>
      <c r="K1251" s="50"/>
      <c r="L1251" s="43"/>
      <c r="M1251" s="71"/>
      <c r="N1251" s="72"/>
      <c r="O1251" s="73"/>
      <c r="P1251" s="71"/>
      <c r="Q1251" s="79"/>
      <c r="R1251" s="80"/>
      <c r="S1251" s="79"/>
      <c r="T1251" s="81"/>
      <c r="U1251" s="82">
        <f>U1252+U1253</f>
        <v>128028</v>
      </c>
      <c r="V1251" s="83">
        <f>V1252+V1253</f>
        <v>133362.7</v>
      </c>
      <c r="W1251" s="84">
        <f>W1252+W1253</f>
        <v>129177.6</v>
      </c>
      <c r="X1251" s="82">
        <f>IF(U1251=0,,W1251/U1251)*100</f>
        <v>100.89792857812354</v>
      </c>
      <c r="Y1251" s="83">
        <f>IF(V1251=0,,W1251/V1251)*100</f>
        <v>96.86186617397517</v>
      </c>
      <c r="Z1251" s="1"/>
    </row>
    <row r="1252" spans="1:26" ht="23.25">
      <c r="A1252" s="1"/>
      <c r="B1252" s="44"/>
      <c r="C1252" s="44"/>
      <c r="D1252" s="41"/>
      <c r="E1252" s="41"/>
      <c r="F1252" s="51"/>
      <c r="G1252" s="102"/>
      <c r="H1252" s="41"/>
      <c r="I1252" s="45"/>
      <c r="J1252" s="49" t="s">
        <v>44</v>
      </c>
      <c r="K1252" s="50"/>
      <c r="L1252" s="43"/>
      <c r="M1252" s="71"/>
      <c r="N1252" s="72"/>
      <c r="O1252" s="73"/>
      <c r="P1252" s="71"/>
      <c r="Q1252" s="79"/>
      <c r="R1252" s="80"/>
      <c r="S1252" s="79"/>
      <c r="T1252" s="81"/>
      <c r="U1252" s="82">
        <v>128028</v>
      </c>
      <c r="V1252" s="83">
        <v>133362.7</v>
      </c>
      <c r="W1252" s="84">
        <v>129177.6</v>
      </c>
      <c r="X1252" s="82">
        <f>IF(U1252=0,,W1252/U1252)*100</f>
        <v>100.89792857812354</v>
      </c>
      <c r="Y1252" s="83">
        <f>IF(V1252=0,,W1252/V1252)*100</f>
        <v>96.86186617397517</v>
      </c>
      <c r="Z1252" s="1"/>
    </row>
    <row r="1253" spans="1:26" ht="23.25">
      <c r="A1253" s="1"/>
      <c r="B1253" s="44"/>
      <c r="C1253" s="44"/>
      <c r="D1253" s="41"/>
      <c r="E1253" s="41"/>
      <c r="F1253" s="51"/>
      <c r="G1253" s="102"/>
      <c r="H1253" s="41"/>
      <c r="I1253" s="45"/>
      <c r="J1253" s="49" t="s">
        <v>45</v>
      </c>
      <c r="K1253" s="50"/>
      <c r="L1253" s="43"/>
      <c r="M1253" s="71"/>
      <c r="N1253" s="72"/>
      <c r="O1253" s="73"/>
      <c r="P1253" s="71"/>
      <c r="Q1253" s="79"/>
      <c r="R1253" s="80"/>
      <c r="S1253" s="79"/>
      <c r="T1253" s="81"/>
      <c r="U1253" s="82"/>
      <c r="V1253" s="83"/>
      <c r="W1253" s="84"/>
      <c r="X1253" s="82">
        <f>IF(U1253=0,,W1253/U1253)*100</f>
        <v>0</v>
      </c>
      <c r="Y1253" s="83">
        <f>IF(V1253=0,,W1253/V1253)*100</f>
        <v>0</v>
      </c>
      <c r="Z1253" s="1"/>
    </row>
    <row r="1254" spans="1:26" ht="23.25">
      <c r="A1254" s="1"/>
      <c r="B1254" s="44"/>
      <c r="C1254" s="44"/>
      <c r="D1254" s="41"/>
      <c r="E1254" s="41"/>
      <c r="F1254" s="51"/>
      <c r="G1254" s="102"/>
      <c r="H1254" s="41"/>
      <c r="I1254" s="45"/>
      <c r="J1254" s="49"/>
      <c r="K1254" s="50"/>
      <c r="L1254" s="43"/>
      <c r="M1254" s="71"/>
      <c r="N1254" s="72"/>
      <c r="O1254" s="73"/>
      <c r="P1254" s="71"/>
      <c r="Q1254" s="79"/>
      <c r="R1254" s="80"/>
      <c r="S1254" s="79"/>
      <c r="T1254" s="81"/>
      <c r="U1254" s="82"/>
      <c r="V1254" s="83"/>
      <c r="W1254" s="84"/>
      <c r="X1254" s="82"/>
      <c r="Y1254" s="83"/>
      <c r="Z1254" s="1"/>
    </row>
    <row r="1255" spans="1:26" ht="23.25">
      <c r="A1255" s="1"/>
      <c r="B1255" s="44"/>
      <c r="C1255" s="44"/>
      <c r="D1255" s="41"/>
      <c r="E1255" s="41"/>
      <c r="F1255" s="51"/>
      <c r="G1255" s="102"/>
      <c r="H1255" s="41" t="s">
        <v>192</v>
      </c>
      <c r="I1255" s="45"/>
      <c r="J1255" s="49" t="s">
        <v>347</v>
      </c>
      <c r="K1255" s="50"/>
      <c r="L1255" s="43"/>
      <c r="M1255" s="71"/>
      <c r="N1255" s="72"/>
      <c r="O1255" s="73"/>
      <c r="P1255" s="71"/>
      <c r="Q1255" s="79"/>
      <c r="R1255" s="80"/>
      <c r="S1255" s="79"/>
      <c r="T1255" s="81"/>
      <c r="U1255" s="82"/>
      <c r="V1255" s="83"/>
      <c r="W1255" s="84"/>
      <c r="X1255" s="82"/>
      <c r="Y1255" s="83"/>
      <c r="Z1255" s="1"/>
    </row>
    <row r="1256" spans="1:26" ht="23.25">
      <c r="A1256" s="1"/>
      <c r="B1256" s="44"/>
      <c r="C1256" s="44"/>
      <c r="D1256" s="41"/>
      <c r="E1256" s="41"/>
      <c r="F1256" s="51"/>
      <c r="G1256" s="102"/>
      <c r="H1256" s="41"/>
      <c r="I1256" s="45"/>
      <c r="J1256" s="49" t="s">
        <v>194</v>
      </c>
      <c r="K1256" s="50"/>
      <c r="L1256" s="43"/>
      <c r="M1256" s="71"/>
      <c r="N1256" s="72"/>
      <c r="O1256" s="73"/>
      <c r="P1256" s="71"/>
      <c r="Q1256" s="79"/>
      <c r="R1256" s="80"/>
      <c r="S1256" s="79"/>
      <c r="T1256" s="81"/>
      <c r="U1256" s="82">
        <f>U1257+U1258</f>
        <v>2703.7</v>
      </c>
      <c r="V1256" s="83">
        <f>V1257+V1258</f>
        <v>5552.9</v>
      </c>
      <c r="W1256" s="84">
        <f>W1257+W1258</f>
        <v>5283.4</v>
      </c>
      <c r="X1256" s="82">
        <f>IF(U1256=0,,W1256/U1256)*100</f>
        <v>195.41369234752378</v>
      </c>
      <c r="Y1256" s="83">
        <f>IF(V1256=0,,W1256/V1256)*100</f>
        <v>95.14668011309406</v>
      </c>
      <c r="Z1256" s="1"/>
    </row>
    <row r="1257" spans="1:26" ht="23.25">
      <c r="A1257" s="1"/>
      <c r="B1257" s="44"/>
      <c r="C1257" s="44"/>
      <c r="D1257" s="44"/>
      <c r="E1257" s="44"/>
      <c r="F1257" s="42"/>
      <c r="G1257" s="43"/>
      <c r="H1257" s="44"/>
      <c r="I1257" s="45"/>
      <c r="J1257" s="49" t="s">
        <v>44</v>
      </c>
      <c r="K1257" s="50"/>
      <c r="L1257" s="43"/>
      <c r="M1257" s="71"/>
      <c r="N1257" s="72"/>
      <c r="O1257" s="73"/>
      <c r="P1257" s="71"/>
      <c r="Q1257" s="79"/>
      <c r="R1257" s="80"/>
      <c r="S1257" s="79"/>
      <c r="T1257" s="81"/>
      <c r="U1257" s="82">
        <v>2703.7</v>
      </c>
      <c r="V1257" s="83">
        <v>5552.9</v>
      </c>
      <c r="W1257" s="84">
        <v>5283.4</v>
      </c>
      <c r="X1257" s="82">
        <f>IF(U1257=0,,W1257/U1257)*100</f>
        <v>195.41369234752378</v>
      </c>
      <c r="Y1257" s="83">
        <f>IF(V1257=0,,W1257/V1257)*100</f>
        <v>95.14668011309406</v>
      </c>
      <c r="Z1257" s="1"/>
    </row>
    <row r="1258" spans="1:26" ht="23.25">
      <c r="A1258" s="1"/>
      <c r="B1258" s="44"/>
      <c r="C1258" s="44"/>
      <c r="D1258" s="44"/>
      <c r="E1258" s="44"/>
      <c r="F1258" s="51"/>
      <c r="G1258" s="43"/>
      <c r="H1258" s="44"/>
      <c r="I1258" s="45"/>
      <c r="J1258" s="49" t="s">
        <v>45</v>
      </c>
      <c r="K1258" s="50"/>
      <c r="L1258" s="43"/>
      <c r="M1258" s="71"/>
      <c r="N1258" s="72"/>
      <c r="O1258" s="73"/>
      <c r="P1258" s="71"/>
      <c r="Q1258" s="79"/>
      <c r="R1258" s="80"/>
      <c r="S1258" s="79"/>
      <c r="T1258" s="81"/>
      <c r="U1258" s="82"/>
      <c r="V1258" s="83"/>
      <c r="W1258" s="84"/>
      <c r="X1258" s="82">
        <f>IF(U1258=0,,W1258/U1258)*100</f>
        <v>0</v>
      </c>
      <c r="Y1258" s="83">
        <f>IF(V1258=0,,W1258/V1258)*100</f>
        <v>0</v>
      </c>
      <c r="Z1258" s="1"/>
    </row>
    <row r="1259" spans="1:26" ht="23.25">
      <c r="A1259" s="1"/>
      <c r="B1259" s="44"/>
      <c r="C1259" s="44"/>
      <c r="D1259" s="44"/>
      <c r="E1259" s="44"/>
      <c r="F1259" s="51"/>
      <c r="G1259" s="43"/>
      <c r="H1259" s="44"/>
      <c r="I1259" s="45"/>
      <c r="J1259" s="49"/>
      <c r="K1259" s="50"/>
      <c r="L1259" s="43"/>
      <c r="M1259" s="71"/>
      <c r="N1259" s="72"/>
      <c r="O1259" s="73"/>
      <c r="P1259" s="71"/>
      <c r="Q1259" s="79"/>
      <c r="R1259" s="80"/>
      <c r="S1259" s="79"/>
      <c r="T1259" s="81"/>
      <c r="U1259" s="82"/>
      <c r="V1259" s="83"/>
      <c r="W1259" s="84"/>
      <c r="X1259" s="82"/>
      <c r="Y1259" s="83"/>
      <c r="Z1259" s="1"/>
    </row>
    <row r="1260" spans="1:26" ht="23.25">
      <c r="A1260" s="1"/>
      <c r="B1260" s="55"/>
      <c r="C1260" s="55"/>
      <c r="D1260" s="55"/>
      <c r="E1260" s="55"/>
      <c r="F1260" s="53"/>
      <c r="G1260" s="54"/>
      <c r="H1260" s="55"/>
      <c r="I1260" s="56"/>
      <c r="J1260" s="57"/>
      <c r="K1260" s="58"/>
      <c r="L1260" s="54"/>
      <c r="M1260" s="76"/>
      <c r="N1260" s="74"/>
      <c r="O1260" s="75"/>
      <c r="P1260" s="76"/>
      <c r="Q1260" s="85"/>
      <c r="R1260" s="86"/>
      <c r="S1260" s="85"/>
      <c r="T1260" s="87"/>
      <c r="U1260" s="88"/>
      <c r="V1260" s="89"/>
      <c r="W1260" s="85"/>
      <c r="X1260" s="88"/>
      <c r="Y1260" s="89"/>
      <c r="Z1260" s="1"/>
    </row>
    <row r="1261" spans="1:26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59"/>
      <c r="U1261" s="59"/>
      <c r="V1261" s="59"/>
      <c r="W1261" s="59"/>
      <c r="X1261" s="59"/>
      <c r="Y1261" s="59"/>
      <c r="Z1261" s="1"/>
    </row>
    <row r="1262" spans="1:26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59"/>
      <c r="U1262" s="59"/>
      <c r="V1262" s="59"/>
      <c r="W1262" s="60"/>
      <c r="X1262" s="59"/>
      <c r="Y1262" s="60" t="s">
        <v>379</v>
      </c>
      <c r="Z1262" s="1"/>
    </row>
    <row r="1263" spans="1:26" ht="23.25">
      <c r="A1263" s="1"/>
      <c r="B1263" s="7"/>
      <c r="C1263" s="8"/>
      <c r="D1263" s="8"/>
      <c r="E1263" s="8"/>
      <c r="F1263" s="8"/>
      <c r="G1263" s="8"/>
      <c r="H1263" s="61"/>
      <c r="I1263" s="10"/>
      <c r="J1263" s="10"/>
      <c r="K1263" s="11"/>
      <c r="L1263" s="7" t="s">
        <v>30</v>
      </c>
      <c r="M1263" s="12"/>
      <c r="N1263" s="12"/>
      <c r="O1263" s="12"/>
      <c r="P1263" s="12"/>
      <c r="Q1263" s="12"/>
      <c r="R1263" s="12"/>
      <c r="S1263" s="8"/>
      <c r="T1263" s="8"/>
      <c r="U1263" s="13"/>
      <c r="V1263" s="8"/>
      <c r="W1263" s="8"/>
      <c r="X1263" s="8"/>
      <c r="Y1263" s="9"/>
      <c r="Z1263" s="1"/>
    </row>
    <row r="1264" spans="1:26" ht="23.25">
      <c r="A1264" s="1"/>
      <c r="B1264" s="14" t="s">
        <v>28</v>
      </c>
      <c r="C1264" s="15"/>
      <c r="D1264" s="15"/>
      <c r="E1264" s="15"/>
      <c r="F1264" s="15"/>
      <c r="G1264" s="15"/>
      <c r="H1264" s="62"/>
      <c r="I1264" s="17"/>
      <c r="J1264" s="17"/>
      <c r="K1264" s="18"/>
      <c r="L1264" s="19"/>
      <c r="M1264" s="67"/>
      <c r="N1264" s="63" t="s">
        <v>33</v>
      </c>
      <c r="O1264" s="63"/>
      <c r="P1264" s="63"/>
      <c r="Q1264" s="63"/>
      <c r="R1264" s="64"/>
      <c r="S1264" s="8" t="s">
        <v>21</v>
      </c>
      <c r="T1264" s="8"/>
      <c r="U1264" s="14" t="s">
        <v>2</v>
      </c>
      <c r="V1264" s="15"/>
      <c r="W1264" s="15"/>
      <c r="X1264" s="15"/>
      <c r="Y1264" s="16"/>
      <c r="Z1264" s="1"/>
    </row>
    <row r="1265" spans="1:26" ht="23.25">
      <c r="A1265" s="1"/>
      <c r="B1265" s="20" t="s">
        <v>29</v>
      </c>
      <c r="C1265" s="21"/>
      <c r="D1265" s="21"/>
      <c r="E1265" s="21"/>
      <c r="F1265" s="21"/>
      <c r="G1265" s="21"/>
      <c r="H1265" s="62"/>
      <c r="I1265" s="1"/>
      <c r="J1265" s="2" t="s">
        <v>4</v>
      </c>
      <c r="K1265" s="18"/>
      <c r="L1265" s="23" t="s">
        <v>22</v>
      </c>
      <c r="M1265" s="23" t="s">
        <v>31</v>
      </c>
      <c r="N1265" s="65"/>
      <c r="O1265" s="17"/>
      <c r="P1265" s="66"/>
      <c r="Q1265" s="23" t="s">
        <v>3</v>
      </c>
      <c r="R1265" s="16"/>
      <c r="S1265" s="15" t="s">
        <v>23</v>
      </c>
      <c r="T1265" s="15"/>
      <c r="U1265" s="20" t="s">
        <v>20</v>
      </c>
      <c r="V1265" s="21"/>
      <c r="W1265" s="21"/>
      <c r="X1265" s="21"/>
      <c r="Y1265" s="22"/>
      <c r="Z1265" s="1"/>
    </row>
    <row r="1266" spans="1:26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24</v>
      </c>
      <c r="M1266" s="31" t="s">
        <v>24</v>
      </c>
      <c r="N1266" s="29" t="s">
        <v>6</v>
      </c>
      <c r="O1266" s="68" t="s">
        <v>7</v>
      </c>
      <c r="P1266" s="29" t="s">
        <v>8</v>
      </c>
      <c r="Q1266" s="20" t="s">
        <v>41</v>
      </c>
      <c r="R1266" s="22"/>
      <c r="S1266" s="27" t="s">
        <v>25</v>
      </c>
      <c r="T1266" s="15"/>
      <c r="U1266" s="24"/>
      <c r="V1266" s="25"/>
      <c r="W1266" s="1"/>
      <c r="X1266" s="14" t="s">
        <v>3</v>
      </c>
      <c r="Y1266" s="16"/>
      <c r="Z1266" s="1"/>
    </row>
    <row r="1267" spans="1:26" ht="23.25">
      <c r="A1267" s="1"/>
      <c r="B1267" s="14" t="s">
        <v>14</v>
      </c>
      <c r="C1267" s="14" t="s">
        <v>15</v>
      </c>
      <c r="D1267" s="14" t="s">
        <v>16</v>
      </c>
      <c r="E1267" s="14" t="s">
        <v>17</v>
      </c>
      <c r="F1267" s="28" t="s">
        <v>18</v>
      </c>
      <c r="G1267" s="2" t="s">
        <v>5</v>
      </c>
      <c r="H1267" s="14" t="s">
        <v>19</v>
      </c>
      <c r="I1267" s="24"/>
      <c r="J1267" s="1"/>
      <c r="K1267" s="18"/>
      <c r="L1267" s="26" t="s">
        <v>26</v>
      </c>
      <c r="M1267" s="29" t="s">
        <v>32</v>
      </c>
      <c r="N1267" s="29"/>
      <c r="O1267" s="29"/>
      <c r="P1267" s="29"/>
      <c r="Q1267" s="26" t="s">
        <v>34</v>
      </c>
      <c r="R1267" s="30" t="s">
        <v>34</v>
      </c>
      <c r="S1267" s="112" t="s">
        <v>37</v>
      </c>
      <c r="T1267" s="114" t="s">
        <v>38</v>
      </c>
      <c r="U1267" s="31" t="s">
        <v>6</v>
      </c>
      <c r="V1267" s="29" t="s">
        <v>9</v>
      </c>
      <c r="W1267" s="26" t="s">
        <v>10</v>
      </c>
      <c r="X1267" s="14" t="s">
        <v>11</v>
      </c>
      <c r="Y1267" s="16"/>
      <c r="Z1267" s="1"/>
    </row>
    <row r="1268" spans="1:26" ht="23.25">
      <c r="A1268" s="1"/>
      <c r="B1268" s="32"/>
      <c r="C1268" s="32"/>
      <c r="D1268" s="32"/>
      <c r="E1268" s="32"/>
      <c r="F1268" s="33"/>
      <c r="G1268" s="34"/>
      <c r="H1268" s="32"/>
      <c r="I1268" s="32"/>
      <c r="J1268" s="34"/>
      <c r="K1268" s="35"/>
      <c r="L1268" s="36"/>
      <c r="M1268" s="37"/>
      <c r="N1268" s="37"/>
      <c r="O1268" s="37"/>
      <c r="P1268" s="37"/>
      <c r="Q1268" s="36" t="s">
        <v>35</v>
      </c>
      <c r="R1268" s="38" t="s">
        <v>36</v>
      </c>
      <c r="S1268" s="113"/>
      <c r="T1268" s="115"/>
      <c r="U1268" s="32"/>
      <c r="V1268" s="33"/>
      <c r="W1268" s="34"/>
      <c r="X1268" s="39" t="s">
        <v>39</v>
      </c>
      <c r="Y1268" s="40" t="s">
        <v>40</v>
      </c>
      <c r="Z1268" s="1"/>
    </row>
    <row r="1269" spans="1:26" ht="23.25">
      <c r="A1269" s="1"/>
      <c r="B1269" s="41"/>
      <c r="C1269" s="41"/>
      <c r="D1269" s="41"/>
      <c r="E1269" s="41"/>
      <c r="F1269" s="42"/>
      <c r="G1269" s="43"/>
      <c r="H1269" s="44"/>
      <c r="I1269" s="45"/>
      <c r="J1269" s="46"/>
      <c r="K1269" s="47"/>
      <c r="L1269" s="48"/>
      <c r="M1269" s="71"/>
      <c r="N1269" s="71"/>
      <c r="O1269" s="71"/>
      <c r="P1269" s="71"/>
      <c r="Q1269" s="79"/>
      <c r="R1269" s="80"/>
      <c r="S1269" s="79"/>
      <c r="T1269" s="81"/>
      <c r="U1269" s="82"/>
      <c r="V1269" s="82"/>
      <c r="W1269" s="82"/>
      <c r="X1269" s="82"/>
      <c r="Y1269" s="83"/>
      <c r="Z1269" s="1"/>
    </row>
    <row r="1270" spans="1:26" ht="23.25">
      <c r="A1270" s="1"/>
      <c r="B1270" s="44" t="s">
        <v>330</v>
      </c>
      <c r="C1270" s="44" t="s">
        <v>331</v>
      </c>
      <c r="D1270" s="41" t="s">
        <v>330</v>
      </c>
      <c r="E1270" s="41" t="s">
        <v>334</v>
      </c>
      <c r="F1270" s="51" t="s">
        <v>340</v>
      </c>
      <c r="G1270" s="102"/>
      <c r="H1270" s="41" t="s">
        <v>228</v>
      </c>
      <c r="I1270" s="45"/>
      <c r="J1270" s="49" t="s">
        <v>229</v>
      </c>
      <c r="K1270" s="50"/>
      <c r="L1270" s="43"/>
      <c r="M1270" s="71"/>
      <c r="N1270" s="72"/>
      <c r="O1270" s="73"/>
      <c r="P1270" s="71"/>
      <c r="Q1270" s="79"/>
      <c r="R1270" s="80"/>
      <c r="S1270" s="79"/>
      <c r="T1270" s="81"/>
      <c r="U1270" s="82">
        <f>U1271+U1272</f>
        <v>418940.4</v>
      </c>
      <c r="V1270" s="83">
        <f>V1271+V1272</f>
        <v>582909.5</v>
      </c>
      <c r="W1270" s="84">
        <f>W1271+W1272</f>
        <v>576785.9</v>
      </c>
      <c r="X1270" s="82">
        <f>IF(U1270=0,,W1270/U1270)*100</f>
        <v>137.677316391544</v>
      </c>
      <c r="Y1270" s="83">
        <f>IF(V1270=0,,W1270/V1270)*100</f>
        <v>98.94947671979956</v>
      </c>
      <c r="Z1270" s="1"/>
    </row>
    <row r="1271" spans="1:26" ht="23.25">
      <c r="A1271" s="1"/>
      <c r="B1271" s="41"/>
      <c r="C1271" s="41"/>
      <c r="D1271" s="41"/>
      <c r="E1271" s="41"/>
      <c r="F1271" s="51"/>
      <c r="G1271" s="102"/>
      <c r="H1271" s="41"/>
      <c r="I1271" s="45"/>
      <c r="J1271" s="49" t="s">
        <v>44</v>
      </c>
      <c r="K1271" s="50"/>
      <c r="L1271" s="43"/>
      <c r="M1271" s="71"/>
      <c r="N1271" s="72"/>
      <c r="O1271" s="73"/>
      <c r="P1271" s="71"/>
      <c r="Q1271" s="79"/>
      <c r="R1271" s="80"/>
      <c r="S1271" s="79"/>
      <c r="T1271" s="81"/>
      <c r="U1271" s="82">
        <v>418940.4</v>
      </c>
      <c r="V1271" s="83">
        <v>582909.5</v>
      </c>
      <c r="W1271" s="84">
        <v>576785.9</v>
      </c>
      <c r="X1271" s="82">
        <f>IF(U1271=0,,W1271/U1271)*100</f>
        <v>137.677316391544</v>
      </c>
      <c r="Y1271" s="83">
        <f>IF(V1271=0,,W1271/V1271)*100</f>
        <v>98.94947671979956</v>
      </c>
      <c r="Z1271" s="1"/>
    </row>
    <row r="1272" spans="1:26" ht="23.25">
      <c r="A1272" s="1"/>
      <c r="B1272" s="44"/>
      <c r="C1272" s="44"/>
      <c r="D1272" s="41"/>
      <c r="E1272" s="41"/>
      <c r="F1272" s="51"/>
      <c r="G1272" s="102"/>
      <c r="H1272" s="41"/>
      <c r="I1272" s="45"/>
      <c r="J1272" s="49" t="s">
        <v>45</v>
      </c>
      <c r="K1272" s="50"/>
      <c r="L1272" s="43"/>
      <c r="M1272" s="71"/>
      <c r="N1272" s="72"/>
      <c r="O1272" s="73"/>
      <c r="P1272" s="71"/>
      <c r="Q1272" s="79"/>
      <c r="R1272" s="80"/>
      <c r="S1272" s="79"/>
      <c r="T1272" s="81"/>
      <c r="U1272" s="82"/>
      <c r="V1272" s="83"/>
      <c r="W1272" s="84"/>
      <c r="X1272" s="82">
        <f>IF(U1272=0,,W1272/U1272)*100</f>
        <v>0</v>
      </c>
      <c r="Y1272" s="83">
        <f>IF(V1272=0,,W1272/V1272)*100</f>
        <v>0</v>
      </c>
      <c r="Z1272" s="1"/>
    </row>
    <row r="1273" spans="1:26" ht="23.25">
      <c r="A1273" s="1"/>
      <c r="B1273" s="44"/>
      <c r="C1273" s="44"/>
      <c r="D1273" s="41"/>
      <c r="E1273" s="41"/>
      <c r="F1273" s="51"/>
      <c r="G1273" s="102"/>
      <c r="H1273" s="41"/>
      <c r="I1273" s="45"/>
      <c r="J1273" s="49"/>
      <c r="K1273" s="50"/>
      <c r="L1273" s="43"/>
      <c r="M1273" s="71"/>
      <c r="N1273" s="72"/>
      <c r="O1273" s="73"/>
      <c r="P1273" s="71"/>
      <c r="Q1273" s="79"/>
      <c r="R1273" s="80"/>
      <c r="S1273" s="79"/>
      <c r="T1273" s="81"/>
      <c r="U1273" s="82"/>
      <c r="V1273" s="83"/>
      <c r="W1273" s="84"/>
      <c r="X1273" s="82"/>
      <c r="Y1273" s="83"/>
      <c r="Z1273" s="1"/>
    </row>
    <row r="1274" spans="1:26" ht="23.25">
      <c r="A1274" s="1"/>
      <c r="B1274" s="44"/>
      <c r="C1274" s="44"/>
      <c r="D1274" s="41"/>
      <c r="E1274" s="41"/>
      <c r="F1274" s="51" t="s">
        <v>224</v>
      </c>
      <c r="G1274" s="102"/>
      <c r="H1274" s="41"/>
      <c r="I1274" s="45"/>
      <c r="J1274" s="49" t="s">
        <v>225</v>
      </c>
      <c r="K1274" s="50"/>
      <c r="L1274" s="43"/>
      <c r="M1274" s="71"/>
      <c r="N1274" s="72"/>
      <c r="O1274" s="73"/>
      <c r="P1274" s="71"/>
      <c r="Q1274" s="79"/>
      <c r="R1274" s="80"/>
      <c r="S1274" s="79"/>
      <c r="T1274" s="81"/>
      <c r="U1274" s="82">
        <f>U1275+U1276</f>
        <v>14495.3</v>
      </c>
      <c r="V1274" s="83">
        <f>V1275+V1276</f>
        <v>17328.3</v>
      </c>
      <c r="W1274" s="84">
        <f>W1275+W1276</f>
        <v>17100.5</v>
      </c>
      <c r="X1274" s="82">
        <f>IF(U1274=0,,W1274/U1274)*100</f>
        <v>117.97272219271076</v>
      </c>
      <c r="Y1274" s="83">
        <f>IF(V1274=0,,W1274/V1274)*100</f>
        <v>98.68538748752042</v>
      </c>
      <c r="Z1274" s="1"/>
    </row>
    <row r="1275" spans="1:26" ht="23.25">
      <c r="A1275" s="1"/>
      <c r="B1275" s="44"/>
      <c r="C1275" s="44"/>
      <c r="D1275" s="41"/>
      <c r="E1275" s="41"/>
      <c r="F1275" s="51"/>
      <c r="G1275" s="102"/>
      <c r="H1275" s="41"/>
      <c r="I1275" s="45"/>
      <c r="J1275" s="49" t="s">
        <v>44</v>
      </c>
      <c r="K1275" s="50"/>
      <c r="L1275" s="43"/>
      <c r="M1275" s="71"/>
      <c r="N1275" s="72"/>
      <c r="O1275" s="73"/>
      <c r="P1275" s="71"/>
      <c r="Q1275" s="79"/>
      <c r="R1275" s="80"/>
      <c r="S1275" s="79"/>
      <c r="T1275" s="81"/>
      <c r="U1275" s="82">
        <f aca="true" t="shared" si="13" ref="U1275:W1276">U1282+U1287</f>
        <v>3193.5</v>
      </c>
      <c r="V1275" s="83">
        <f t="shared" si="13"/>
        <v>1592.4</v>
      </c>
      <c r="W1275" s="84">
        <f t="shared" si="13"/>
        <v>1364.6</v>
      </c>
      <c r="X1275" s="82">
        <f>IF(U1275=0,,W1275/U1275)*100</f>
        <v>42.73054642242054</v>
      </c>
      <c r="Y1275" s="83">
        <f>IF(V1275=0,,W1275/V1275)*100</f>
        <v>85.69454910826424</v>
      </c>
      <c r="Z1275" s="1"/>
    </row>
    <row r="1276" spans="1:26" ht="23.25">
      <c r="A1276" s="1"/>
      <c r="B1276" s="44"/>
      <c r="C1276" s="44"/>
      <c r="D1276" s="41"/>
      <c r="E1276" s="41"/>
      <c r="F1276" s="51"/>
      <c r="G1276" s="102"/>
      <c r="H1276" s="41"/>
      <c r="I1276" s="45"/>
      <c r="J1276" s="49" t="s">
        <v>45</v>
      </c>
      <c r="K1276" s="50"/>
      <c r="L1276" s="43"/>
      <c r="M1276" s="71"/>
      <c r="N1276" s="72"/>
      <c r="O1276" s="73"/>
      <c r="P1276" s="71"/>
      <c r="Q1276" s="79"/>
      <c r="R1276" s="80"/>
      <c r="S1276" s="79"/>
      <c r="T1276" s="81"/>
      <c r="U1276" s="82">
        <f t="shared" si="13"/>
        <v>11301.8</v>
      </c>
      <c r="V1276" s="83">
        <f t="shared" si="13"/>
        <v>15735.9</v>
      </c>
      <c r="W1276" s="84">
        <f t="shared" si="13"/>
        <v>15735.9</v>
      </c>
      <c r="X1276" s="82">
        <f>IF(U1276=0,,W1276/U1276)*100</f>
        <v>139.23357341308466</v>
      </c>
      <c r="Y1276" s="83">
        <f>IF(V1276=0,,W1276/V1276)*100</f>
        <v>100</v>
      </c>
      <c r="Z1276" s="1"/>
    </row>
    <row r="1277" spans="1:26" ht="23.25">
      <c r="A1277" s="1"/>
      <c r="B1277" s="44"/>
      <c r="C1277" s="44"/>
      <c r="D1277" s="41"/>
      <c r="E1277" s="41"/>
      <c r="F1277" s="51"/>
      <c r="G1277" s="102"/>
      <c r="H1277" s="41"/>
      <c r="I1277" s="45"/>
      <c r="J1277" s="49"/>
      <c r="K1277" s="50"/>
      <c r="L1277" s="43"/>
      <c r="M1277" s="71"/>
      <c r="N1277" s="72"/>
      <c r="O1277" s="73"/>
      <c r="P1277" s="71"/>
      <c r="Q1277" s="79"/>
      <c r="R1277" s="80"/>
      <c r="S1277" s="79"/>
      <c r="T1277" s="81"/>
      <c r="U1277" s="82"/>
      <c r="V1277" s="83"/>
      <c r="W1277" s="84"/>
      <c r="X1277" s="82"/>
      <c r="Y1277" s="83"/>
      <c r="Z1277" s="1"/>
    </row>
    <row r="1278" spans="1:26" ht="23.25">
      <c r="A1278" s="1"/>
      <c r="B1278" s="44"/>
      <c r="C1278" s="44"/>
      <c r="D1278" s="41"/>
      <c r="E1278" s="41"/>
      <c r="F1278" s="51"/>
      <c r="G1278" s="102"/>
      <c r="H1278" s="41"/>
      <c r="I1278" s="45"/>
      <c r="J1278" s="49" t="s">
        <v>348</v>
      </c>
      <c r="K1278" s="50"/>
      <c r="L1278" s="43"/>
      <c r="M1278" s="71"/>
      <c r="N1278" s="72"/>
      <c r="O1278" s="73"/>
      <c r="P1278" s="71"/>
      <c r="Q1278" s="79"/>
      <c r="R1278" s="80"/>
      <c r="S1278" s="79"/>
      <c r="T1278" s="81"/>
      <c r="U1278" s="82"/>
      <c r="V1278" s="83"/>
      <c r="W1278" s="84"/>
      <c r="X1278" s="82"/>
      <c r="Y1278" s="83"/>
      <c r="Z1278" s="1"/>
    </row>
    <row r="1279" spans="1:26" ht="23.25">
      <c r="A1279" s="1"/>
      <c r="B1279" s="44"/>
      <c r="C1279" s="44"/>
      <c r="D1279" s="41"/>
      <c r="E1279" s="41"/>
      <c r="F1279" s="51"/>
      <c r="G1279" s="102"/>
      <c r="H1279" s="41"/>
      <c r="I1279" s="45"/>
      <c r="J1279" s="49" t="s">
        <v>226</v>
      </c>
      <c r="K1279" s="50"/>
      <c r="L1279" s="43" t="s">
        <v>227</v>
      </c>
      <c r="M1279" s="71">
        <f>M1284</f>
        <v>7</v>
      </c>
      <c r="N1279" s="72">
        <f>N1284</f>
        <v>7</v>
      </c>
      <c r="O1279" s="73">
        <f>O1284</f>
        <v>7</v>
      </c>
      <c r="P1279" s="71">
        <f>P1284</f>
        <v>8</v>
      </c>
      <c r="Q1279" s="79">
        <f>IF(N1279=0,,(P1279/N1279)*100)</f>
        <v>114.28571428571428</v>
      </c>
      <c r="R1279" s="80">
        <f>IF(O1279=0,,(P1279/O1279)*100)</f>
        <v>114.28571428571428</v>
      </c>
      <c r="S1279" s="79">
        <f>IF(M1279=0,,(N1279/M1279)*100)</f>
        <v>100</v>
      </c>
      <c r="T1279" s="81">
        <f>IF(M1279=0,,(P1279/M1279)*100)</f>
        <v>114.28571428571428</v>
      </c>
      <c r="U1279" s="82"/>
      <c r="V1279" s="83"/>
      <c r="W1279" s="84"/>
      <c r="X1279" s="82"/>
      <c r="Y1279" s="83"/>
      <c r="Z1279" s="1"/>
    </row>
    <row r="1280" spans="1:26" ht="23.25">
      <c r="A1280" s="1"/>
      <c r="B1280" s="44"/>
      <c r="C1280" s="44"/>
      <c r="D1280" s="41"/>
      <c r="E1280" s="41"/>
      <c r="F1280" s="51"/>
      <c r="G1280" s="102"/>
      <c r="H1280" s="41"/>
      <c r="I1280" s="45"/>
      <c r="J1280" s="49"/>
      <c r="K1280" s="50"/>
      <c r="L1280" s="43"/>
      <c r="M1280" s="71"/>
      <c r="N1280" s="72"/>
      <c r="O1280" s="73"/>
      <c r="P1280" s="71"/>
      <c r="Q1280" s="79"/>
      <c r="R1280" s="80"/>
      <c r="S1280" s="79"/>
      <c r="T1280" s="81"/>
      <c r="U1280" s="82"/>
      <c r="V1280" s="83"/>
      <c r="W1280" s="84"/>
      <c r="X1280" s="82"/>
      <c r="Y1280" s="83"/>
      <c r="Z1280" s="1"/>
    </row>
    <row r="1281" spans="1:26" ht="23.25">
      <c r="A1281" s="1"/>
      <c r="B1281" s="44"/>
      <c r="C1281" s="44"/>
      <c r="D1281" s="41"/>
      <c r="E1281" s="41"/>
      <c r="F1281" s="51"/>
      <c r="G1281" s="102"/>
      <c r="H1281" s="41" t="s">
        <v>375</v>
      </c>
      <c r="I1281" s="45"/>
      <c r="J1281" s="49" t="s">
        <v>231</v>
      </c>
      <c r="K1281" s="50"/>
      <c r="L1281" s="43"/>
      <c r="M1281" s="71"/>
      <c r="N1281" s="72"/>
      <c r="O1281" s="73"/>
      <c r="P1281" s="71"/>
      <c r="Q1281" s="79"/>
      <c r="R1281" s="80"/>
      <c r="S1281" s="79"/>
      <c r="T1281" s="81"/>
      <c r="U1281" s="82">
        <f>U1282+U1283</f>
        <v>3193.5</v>
      </c>
      <c r="V1281" s="83">
        <f>V1282+V1283</f>
        <v>1592.4</v>
      </c>
      <c r="W1281" s="84">
        <f>W1282+W1283</f>
        <v>1364.6</v>
      </c>
      <c r="X1281" s="82">
        <f>IF(U1281=0,,W1281/U1281)*100</f>
        <v>42.73054642242054</v>
      </c>
      <c r="Y1281" s="83">
        <f>IF(V1281=0,,W1281/V1281)*100</f>
        <v>85.69454910826424</v>
      </c>
      <c r="Z1281" s="1"/>
    </row>
    <row r="1282" spans="1:26" ht="23.25">
      <c r="A1282" s="1"/>
      <c r="B1282" s="44"/>
      <c r="C1282" s="44"/>
      <c r="D1282" s="41"/>
      <c r="E1282" s="41"/>
      <c r="F1282" s="51"/>
      <c r="G1282" s="102"/>
      <c r="H1282" s="41"/>
      <c r="I1282" s="45"/>
      <c r="J1282" s="49" t="s">
        <v>44</v>
      </c>
      <c r="K1282" s="50"/>
      <c r="L1282" s="43"/>
      <c r="M1282" s="71"/>
      <c r="N1282" s="72"/>
      <c r="O1282" s="73"/>
      <c r="P1282" s="71"/>
      <c r="Q1282" s="79"/>
      <c r="R1282" s="80"/>
      <c r="S1282" s="79"/>
      <c r="T1282" s="81"/>
      <c r="U1282" s="82">
        <v>3193.5</v>
      </c>
      <c r="V1282" s="83">
        <v>1592.4</v>
      </c>
      <c r="W1282" s="84">
        <v>1364.6</v>
      </c>
      <c r="X1282" s="82">
        <f>IF(U1282=0,,W1282/U1282)*100</f>
        <v>42.73054642242054</v>
      </c>
      <c r="Y1282" s="83">
        <f>IF(V1282=0,,W1282/V1282)*100</f>
        <v>85.69454910826424</v>
      </c>
      <c r="Z1282" s="1"/>
    </row>
    <row r="1283" spans="1:26" ht="23.25">
      <c r="A1283" s="1"/>
      <c r="B1283" s="44"/>
      <c r="C1283" s="44"/>
      <c r="D1283" s="41"/>
      <c r="E1283" s="41"/>
      <c r="F1283" s="51"/>
      <c r="G1283" s="102"/>
      <c r="H1283" s="41"/>
      <c r="I1283" s="45"/>
      <c r="J1283" s="49" t="s">
        <v>45</v>
      </c>
      <c r="K1283" s="50"/>
      <c r="L1283" s="43"/>
      <c r="M1283" s="71"/>
      <c r="N1283" s="72"/>
      <c r="O1283" s="73"/>
      <c r="P1283" s="71"/>
      <c r="Q1283" s="79"/>
      <c r="R1283" s="80"/>
      <c r="S1283" s="79"/>
      <c r="T1283" s="81"/>
      <c r="U1283" s="82"/>
      <c r="V1283" s="83"/>
      <c r="W1283" s="84"/>
      <c r="X1283" s="82">
        <f>IF(U1283=0,,W1283/U1283)*100</f>
        <v>0</v>
      </c>
      <c r="Y1283" s="83">
        <f>IF(V1283=0,,W1283/V1283)*100</f>
        <v>0</v>
      </c>
      <c r="Z1283" s="1"/>
    </row>
    <row r="1284" spans="1:26" ht="23.25">
      <c r="A1284" s="1"/>
      <c r="B1284" s="44"/>
      <c r="C1284" s="44"/>
      <c r="D1284" s="41"/>
      <c r="E1284" s="41"/>
      <c r="F1284" s="51"/>
      <c r="G1284" s="102"/>
      <c r="H1284" s="41"/>
      <c r="I1284" s="45"/>
      <c r="J1284" s="49" t="s">
        <v>230</v>
      </c>
      <c r="K1284" s="50"/>
      <c r="L1284" s="43" t="s">
        <v>227</v>
      </c>
      <c r="M1284" s="71">
        <v>7</v>
      </c>
      <c r="N1284" s="72">
        <v>7</v>
      </c>
      <c r="O1284" s="73">
        <v>7</v>
      </c>
      <c r="P1284" s="71">
        <v>8</v>
      </c>
      <c r="Q1284" s="79">
        <f>IF(N1284=0,,(P1284/N1284)*100)</f>
        <v>114.28571428571428</v>
      </c>
      <c r="R1284" s="80">
        <f>IF(O1284=0,,(P1284/O1284)*100)</f>
        <v>114.28571428571428</v>
      </c>
      <c r="S1284" s="79">
        <f>IF(M1284=0,,(N1284/M1284)*100)</f>
        <v>100</v>
      </c>
      <c r="T1284" s="81">
        <f>IF(M1284=0,,(P1284/M1284)*100)</f>
        <v>114.28571428571428</v>
      </c>
      <c r="U1284" s="82"/>
      <c r="V1284" s="83"/>
      <c r="W1284" s="84"/>
      <c r="X1284" s="82"/>
      <c r="Y1284" s="83"/>
      <c r="Z1284" s="1"/>
    </row>
    <row r="1285" spans="1:26" ht="23.25">
      <c r="A1285" s="1"/>
      <c r="B1285" s="44"/>
      <c r="C1285" s="44"/>
      <c r="D1285" s="41"/>
      <c r="E1285" s="41"/>
      <c r="F1285" s="51"/>
      <c r="G1285" s="102"/>
      <c r="H1285" s="41"/>
      <c r="I1285" s="45"/>
      <c r="J1285" s="49"/>
      <c r="K1285" s="50"/>
      <c r="L1285" s="43"/>
      <c r="M1285" s="71"/>
      <c r="N1285" s="72"/>
      <c r="O1285" s="73"/>
      <c r="P1285" s="71"/>
      <c r="Q1285" s="79"/>
      <c r="R1285" s="80"/>
      <c r="S1285" s="79"/>
      <c r="T1285" s="81"/>
      <c r="U1285" s="82"/>
      <c r="V1285" s="83"/>
      <c r="W1285" s="84"/>
      <c r="X1285" s="82"/>
      <c r="Y1285" s="83"/>
      <c r="Z1285" s="1"/>
    </row>
    <row r="1286" spans="1:26" ht="23.25">
      <c r="A1286" s="1"/>
      <c r="B1286" s="44"/>
      <c r="C1286" s="44"/>
      <c r="D1286" s="41"/>
      <c r="E1286" s="41"/>
      <c r="F1286" s="51"/>
      <c r="G1286" s="102"/>
      <c r="H1286" s="41" t="s">
        <v>232</v>
      </c>
      <c r="I1286" s="45"/>
      <c r="J1286" s="49" t="s">
        <v>233</v>
      </c>
      <c r="K1286" s="50"/>
      <c r="L1286" s="43"/>
      <c r="M1286" s="71"/>
      <c r="N1286" s="72"/>
      <c r="O1286" s="73"/>
      <c r="P1286" s="71"/>
      <c r="Q1286" s="79"/>
      <c r="R1286" s="80"/>
      <c r="S1286" s="79"/>
      <c r="T1286" s="81"/>
      <c r="U1286" s="82">
        <f>U1287+U1288</f>
        <v>11301.8</v>
      </c>
      <c r="V1286" s="83">
        <f>V1287+V1288</f>
        <v>15735.9</v>
      </c>
      <c r="W1286" s="84">
        <f>W1287+W1288</f>
        <v>15735.9</v>
      </c>
      <c r="X1286" s="82">
        <f>IF(U1286=0,,W1286/U1286)*100</f>
        <v>139.23357341308466</v>
      </c>
      <c r="Y1286" s="83">
        <f>IF(V1286=0,,W1286/V1286)*100</f>
        <v>100</v>
      </c>
      <c r="Z1286" s="1"/>
    </row>
    <row r="1287" spans="1:26" ht="23.25">
      <c r="A1287" s="1"/>
      <c r="B1287" s="44"/>
      <c r="C1287" s="44"/>
      <c r="D1287" s="41"/>
      <c r="E1287" s="41"/>
      <c r="F1287" s="51"/>
      <c r="G1287" s="102"/>
      <c r="H1287" s="41"/>
      <c r="I1287" s="45"/>
      <c r="J1287" s="49" t="s">
        <v>44</v>
      </c>
      <c r="K1287" s="50"/>
      <c r="L1287" s="43"/>
      <c r="M1287" s="71"/>
      <c r="N1287" s="72"/>
      <c r="O1287" s="73"/>
      <c r="P1287" s="71"/>
      <c r="Q1287" s="79"/>
      <c r="R1287" s="80"/>
      <c r="S1287" s="79"/>
      <c r="T1287" s="81"/>
      <c r="U1287" s="82"/>
      <c r="V1287" s="83"/>
      <c r="W1287" s="84"/>
      <c r="X1287" s="82">
        <f>IF(U1287=0,,W1287/U1287)*100</f>
        <v>0</v>
      </c>
      <c r="Y1287" s="83">
        <f>IF(V1287=0,,W1287/V1287)*100</f>
        <v>0</v>
      </c>
      <c r="Z1287" s="1"/>
    </row>
    <row r="1288" spans="1:26" ht="23.25">
      <c r="A1288" s="1"/>
      <c r="B1288" s="44"/>
      <c r="C1288" s="44"/>
      <c r="D1288" s="41"/>
      <c r="E1288" s="41"/>
      <c r="F1288" s="51"/>
      <c r="G1288" s="102"/>
      <c r="H1288" s="41"/>
      <c r="I1288" s="45"/>
      <c r="J1288" s="49" t="s">
        <v>45</v>
      </c>
      <c r="K1288" s="50"/>
      <c r="L1288" s="43"/>
      <c r="M1288" s="71"/>
      <c r="N1288" s="72"/>
      <c r="O1288" s="73"/>
      <c r="P1288" s="71"/>
      <c r="Q1288" s="79"/>
      <c r="R1288" s="80"/>
      <c r="S1288" s="79"/>
      <c r="T1288" s="81"/>
      <c r="U1288" s="82">
        <v>11301.8</v>
      </c>
      <c r="V1288" s="83">
        <v>15735.9</v>
      </c>
      <c r="W1288" s="83">
        <v>15735.9</v>
      </c>
      <c r="X1288" s="82">
        <f>IF(U1288=0,,W1288/U1288)*100</f>
        <v>139.23357341308466</v>
      </c>
      <c r="Y1288" s="83">
        <f>IF(V1288=0,,W1288/V1288)*100</f>
        <v>100</v>
      </c>
      <c r="Z1288" s="1"/>
    </row>
    <row r="1289" spans="1:26" ht="23.25">
      <c r="A1289" s="1"/>
      <c r="B1289" s="44"/>
      <c r="C1289" s="44"/>
      <c r="D1289" s="41"/>
      <c r="E1289" s="41"/>
      <c r="F1289" s="51"/>
      <c r="G1289" s="102"/>
      <c r="H1289" s="41"/>
      <c r="I1289" s="45"/>
      <c r="J1289" s="49"/>
      <c r="K1289" s="50"/>
      <c r="L1289" s="43"/>
      <c r="M1289" s="71"/>
      <c r="N1289" s="72"/>
      <c r="O1289" s="73"/>
      <c r="P1289" s="71"/>
      <c r="Q1289" s="79"/>
      <c r="R1289" s="80"/>
      <c r="S1289" s="79"/>
      <c r="T1289" s="81"/>
      <c r="U1289" s="82"/>
      <c r="V1289" s="83"/>
      <c r="W1289" s="84"/>
      <c r="X1289" s="82"/>
      <c r="Y1289" s="83"/>
      <c r="Z1289" s="1"/>
    </row>
    <row r="1290" spans="1:26" ht="23.25">
      <c r="A1290" s="1"/>
      <c r="B1290" s="44"/>
      <c r="C1290" s="44"/>
      <c r="D1290" s="41"/>
      <c r="E1290" s="41"/>
      <c r="F1290" s="51" t="s">
        <v>234</v>
      </c>
      <c r="G1290" s="102"/>
      <c r="H1290" s="41"/>
      <c r="I1290" s="45"/>
      <c r="J1290" s="49" t="s">
        <v>349</v>
      </c>
      <c r="K1290" s="50"/>
      <c r="L1290" s="43"/>
      <c r="M1290" s="71"/>
      <c r="N1290" s="72"/>
      <c r="O1290" s="73"/>
      <c r="P1290" s="71"/>
      <c r="Q1290" s="79"/>
      <c r="R1290" s="80"/>
      <c r="S1290" s="79"/>
      <c r="T1290" s="81"/>
      <c r="U1290" s="82"/>
      <c r="V1290" s="83"/>
      <c r="W1290" s="84"/>
      <c r="X1290" s="82"/>
      <c r="Y1290" s="83"/>
      <c r="Z1290" s="1"/>
    </row>
    <row r="1291" spans="1:26" ht="23.25">
      <c r="A1291" s="1"/>
      <c r="B1291" s="44"/>
      <c r="C1291" s="44"/>
      <c r="D1291" s="41"/>
      <c r="E1291" s="41"/>
      <c r="F1291" s="51"/>
      <c r="G1291" s="102"/>
      <c r="H1291" s="41"/>
      <c r="I1291" s="45"/>
      <c r="J1291" s="49" t="s">
        <v>350</v>
      </c>
      <c r="K1291" s="50"/>
      <c r="L1291" s="43"/>
      <c r="M1291" s="71"/>
      <c r="N1291" s="72"/>
      <c r="O1291" s="73"/>
      <c r="P1291" s="71"/>
      <c r="Q1291" s="79"/>
      <c r="R1291" s="80"/>
      <c r="S1291" s="79"/>
      <c r="T1291" s="81"/>
      <c r="U1291" s="82">
        <f>U1292+U1293</f>
        <v>7857.1</v>
      </c>
      <c r="V1291" s="83">
        <f>V1292+V1293</f>
        <v>8549.2</v>
      </c>
      <c r="W1291" s="84">
        <f>W1292+W1293</f>
        <v>8549.1</v>
      </c>
      <c r="X1291" s="82">
        <f>IF(U1291=0,,W1291/U1291)*100</f>
        <v>108.80732076720419</v>
      </c>
      <c r="Y1291" s="83">
        <f>IF(V1291=0,,W1291/V1291)*100</f>
        <v>99.9988302999111</v>
      </c>
      <c r="Z1291" s="1"/>
    </row>
    <row r="1292" spans="1:26" ht="23.25">
      <c r="A1292" s="1"/>
      <c r="B1292" s="44"/>
      <c r="C1292" s="44"/>
      <c r="D1292" s="41"/>
      <c r="E1292" s="41"/>
      <c r="F1292" s="51"/>
      <c r="G1292" s="102"/>
      <c r="H1292" s="41"/>
      <c r="I1292" s="45"/>
      <c r="J1292" s="49" t="s">
        <v>44</v>
      </c>
      <c r="K1292" s="50"/>
      <c r="L1292" s="43"/>
      <c r="M1292" s="71"/>
      <c r="N1292" s="72"/>
      <c r="O1292" s="73"/>
      <c r="P1292" s="71"/>
      <c r="Q1292" s="79"/>
      <c r="R1292" s="80"/>
      <c r="S1292" s="79"/>
      <c r="T1292" s="81"/>
      <c r="U1292" s="82">
        <f>U1296</f>
        <v>0</v>
      </c>
      <c r="V1292" s="83"/>
      <c r="W1292" s="84"/>
      <c r="X1292" s="82">
        <f>IF(U1292=0,,W1292/U1292)*100</f>
        <v>0</v>
      </c>
      <c r="Y1292" s="83">
        <f>IF(V1292=0,,W1292/V1292)*100</f>
        <v>0</v>
      </c>
      <c r="Z1292" s="1"/>
    </row>
    <row r="1293" spans="1:26" ht="23.25">
      <c r="A1293" s="1"/>
      <c r="B1293" s="44"/>
      <c r="C1293" s="44"/>
      <c r="D1293" s="41"/>
      <c r="E1293" s="41"/>
      <c r="F1293" s="51"/>
      <c r="G1293" s="102"/>
      <c r="H1293" s="41"/>
      <c r="I1293" s="45"/>
      <c r="J1293" s="49" t="s">
        <v>45</v>
      </c>
      <c r="K1293" s="50"/>
      <c r="L1293" s="43"/>
      <c r="M1293" s="71"/>
      <c r="N1293" s="72"/>
      <c r="O1293" s="73"/>
      <c r="P1293" s="71"/>
      <c r="Q1293" s="79"/>
      <c r="R1293" s="80"/>
      <c r="S1293" s="79"/>
      <c r="T1293" s="81"/>
      <c r="U1293" s="82">
        <f>U1297</f>
        <v>7857.1</v>
      </c>
      <c r="V1293" s="83">
        <f>V1297</f>
        <v>8549.2</v>
      </c>
      <c r="W1293" s="84">
        <f>W1297</f>
        <v>8549.1</v>
      </c>
      <c r="X1293" s="82">
        <f>IF(U1293=0,,W1293/U1293)*100</f>
        <v>108.80732076720419</v>
      </c>
      <c r="Y1293" s="83">
        <f>IF(V1293=0,,W1293/V1293)*100</f>
        <v>99.9988302999111</v>
      </c>
      <c r="Z1293" s="1"/>
    </row>
    <row r="1294" spans="1:26" ht="23.25">
      <c r="A1294" s="1"/>
      <c r="B1294" s="44"/>
      <c r="C1294" s="44"/>
      <c r="D1294" s="41"/>
      <c r="E1294" s="41"/>
      <c r="F1294" s="51"/>
      <c r="G1294" s="102"/>
      <c r="H1294" s="41"/>
      <c r="I1294" s="45"/>
      <c r="J1294" s="49"/>
      <c r="K1294" s="50"/>
      <c r="L1294" s="43"/>
      <c r="M1294" s="71"/>
      <c r="N1294" s="72"/>
      <c r="O1294" s="73"/>
      <c r="P1294" s="71"/>
      <c r="Q1294" s="79"/>
      <c r="R1294" s="80"/>
      <c r="S1294" s="79"/>
      <c r="T1294" s="81"/>
      <c r="U1294" s="82"/>
      <c r="V1294" s="83"/>
      <c r="W1294" s="84"/>
      <c r="X1294" s="82"/>
      <c r="Y1294" s="83"/>
      <c r="Z1294" s="1"/>
    </row>
    <row r="1295" spans="1:26" ht="23.25">
      <c r="A1295" s="1"/>
      <c r="B1295" s="44"/>
      <c r="C1295" s="44"/>
      <c r="D1295" s="41"/>
      <c r="E1295" s="41"/>
      <c r="F1295" s="51"/>
      <c r="G1295" s="102"/>
      <c r="H1295" s="41" t="s">
        <v>232</v>
      </c>
      <c r="I1295" s="45"/>
      <c r="J1295" s="49" t="s">
        <v>233</v>
      </c>
      <c r="K1295" s="50"/>
      <c r="L1295" s="43"/>
      <c r="M1295" s="71"/>
      <c r="N1295" s="72"/>
      <c r="O1295" s="73"/>
      <c r="P1295" s="71"/>
      <c r="Q1295" s="79"/>
      <c r="R1295" s="80"/>
      <c r="S1295" s="79"/>
      <c r="T1295" s="81"/>
      <c r="U1295" s="82">
        <f>U1296+U1297</f>
        <v>7857.1</v>
      </c>
      <c r="V1295" s="83">
        <f>V1296+V1297</f>
        <v>8549.2</v>
      </c>
      <c r="W1295" s="84">
        <f>W1296+W1297</f>
        <v>8549.1</v>
      </c>
      <c r="X1295" s="82">
        <f>IF(U1295=0,,W1295/U1295)*100</f>
        <v>108.80732076720419</v>
      </c>
      <c r="Y1295" s="83">
        <f>IF(V1295=0,,W1295/V1295)*100</f>
        <v>99.9988302999111</v>
      </c>
      <c r="Z1295" s="1"/>
    </row>
    <row r="1296" spans="1:26" ht="23.25">
      <c r="A1296" s="1"/>
      <c r="B1296" s="44"/>
      <c r="C1296" s="44"/>
      <c r="D1296" s="41"/>
      <c r="E1296" s="41"/>
      <c r="F1296" s="51"/>
      <c r="G1296" s="102"/>
      <c r="H1296" s="41"/>
      <c r="I1296" s="45"/>
      <c r="J1296" s="49" t="s">
        <v>44</v>
      </c>
      <c r="K1296" s="50"/>
      <c r="L1296" s="43"/>
      <c r="M1296" s="71"/>
      <c r="N1296" s="72"/>
      <c r="O1296" s="73"/>
      <c r="P1296" s="71"/>
      <c r="Q1296" s="79"/>
      <c r="R1296" s="80"/>
      <c r="S1296" s="79"/>
      <c r="T1296" s="81"/>
      <c r="U1296" s="82"/>
      <c r="V1296" s="83"/>
      <c r="W1296" s="84"/>
      <c r="X1296" s="82">
        <f>IF(U1296=0,,W1296/U1296)*100</f>
        <v>0</v>
      </c>
      <c r="Y1296" s="83">
        <f>IF(V1296=0,,W1296/V1296)*100</f>
        <v>0</v>
      </c>
      <c r="Z1296" s="1"/>
    </row>
    <row r="1297" spans="1:26" ht="23.25">
      <c r="A1297" s="1"/>
      <c r="B1297" s="44"/>
      <c r="C1297" s="44"/>
      <c r="D1297" s="41"/>
      <c r="E1297" s="41"/>
      <c r="F1297" s="51"/>
      <c r="G1297" s="102"/>
      <c r="H1297" s="41"/>
      <c r="I1297" s="45"/>
      <c r="J1297" s="49" t="s">
        <v>45</v>
      </c>
      <c r="K1297" s="50"/>
      <c r="L1297" s="43"/>
      <c r="M1297" s="71"/>
      <c r="N1297" s="72"/>
      <c r="O1297" s="73"/>
      <c r="P1297" s="71"/>
      <c r="Q1297" s="79"/>
      <c r="R1297" s="80"/>
      <c r="S1297" s="79"/>
      <c r="T1297" s="81"/>
      <c r="U1297" s="82">
        <v>7857.1</v>
      </c>
      <c r="V1297" s="83">
        <v>8549.2</v>
      </c>
      <c r="W1297" s="83">
        <v>8549.1</v>
      </c>
      <c r="X1297" s="82">
        <f>IF(U1297=0,,W1297/U1297)*100</f>
        <v>108.80732076720419</v>
      </c>
      <c r="Y1297" s="83">
        <f>IF(V1297=0,,W1297/V1297)*100</f>
        <v>99.9988302999111</v>
      </c>
      <c r="Z1297" s="1"/>
    </row>
    <row r="1298" spans="1:26" ht="23.25">
      <c r="A1298" s="1"/>
      <c r="B1298" s="44"/>
      <c r="C1298" s="44"/>
      <c r="D1298" s="41"/>
      <c r="E1298" s="41"/>
      <c r="F1298" s="51"/>
      <c r="G1298" s="102"/>
      <c r="H1298" s="41"/>
      <c r="I1298" s="45"/>
      <c r="J1298" s="49"/>
      <c r="K1298" s="50"/>
      <c r="L1298" s="43"/>
      <c r="M1298" s="71"/>
      <c r="N1298" s="72"/>
      <c r="O1298" s="73"/>
      <c r="P1298" s="71"/>
      <c r="Q1298" s="79"/>
      <c r="R1298" s="80"/>
      <c r="S1298" s="79"/>
      <c r="T1298" s="81"/>
      <c r="U1298" s="82"/>
      <c r="V1298" s="83"/>
      <c r="W1298" s="84"/>
      <c r="X1298" s="82"/>
      <c r="Y1298" s="83"/>
      <c r="Z1298" s="1"/>
    </row>
    <row r="1299" spans="1:26" ht="23.25">
      <c r="A1299" s="1"/>
      <c r="B1299" s="44" t="s">
        <v>351</v>
      </c>
      <c r="C1299" s="44"/>
      <c r="D1299" s="41"/>
      <c r="E1299" s="41"/>
      <c r="F1299" s="51"/>
      <c r="G1299" s="102"/>
      <c r="H1299" s="41"/>
      <c r="I1299" s="45"/>
      <c r="J1299" s="49" t="s">
        <v>352</v>
      </c>
      <c r="K1299" s="50"/>
      <c r="L1299" s="43"/>
      <c r="M1299" s="71"/>
      <c r="N1299" s="72"/>
      <c r="O1299" s="73"/>
      <c r="P1299" s="71"/>
      <c r="Q1299" s="79"/>
      <c r="R1299" s="80"/>
      <c r="S1299" s="79"/>
      <c r="T1299" s="81"/>
      <c r="U1299" s="82">
        <f>U1300+U1301</f>
        <v>118196.4</v>
      </c>
      <c r="V1299" s="83">
        <f>V1300+V1301</f>
        <v>141244.6</v>
      </c>
      <c r="W1299" s="84">
        <f>W1300+W1301</f>
        <v>116911.6</v>
      </c>
      <c r="X1299" s="82">
        <f>IF(U1299=0,,W1299/U1299)*100</f>
        <v>98.9129956580742</v>
      </c>
      <c r="Y1299" s="83">
        <f>IF(V1299=0,,W1299/V1299)*100</f>
        <v>82.77243873394097</v>
      </c>
      <c r="Z1299" s="1"/>
    </row>
    <row r="1300" spans="1:26" ht="23.25">
      <c r="A1300" s="1"/>
      <c r="B1300" s="44"/>
      <c r="C1300" s="44"/>
      <c r="D1300" s="41"/>
      <c r="E1300" s="41"/>
      <c r="F1300" s="51"/>
      <c r="G1300" s="102"/>
      <c r="H1300" s="41"/>
      <c r="I1300" s="45"/>
      <c r="J1300" s="49" t="s">
        <v>44</v>
      </c>
      <c r="K1300" s="50"/>
      <c r="L1300" s="43"/>
      <c r="M1300" s="71"/>
      <c r="N1300" s="72"/>
      <c r="O1300" s="73"/>
      <c r="P1300" s="71"/>
      <c r="Q1300" s="79"/>
      <c r="R1300" s="80"/>
      <c r="S1300" s="79"/>
      <c r="T1300" s="81"/>
      <c r="U1300" s="82">
        <f>U1316</f>
        <v>118196.4</v>
      </c>
      <c r="V1300" s="83">
        <f>V1316</f>
        <v>141244.6</v>
      </c>
      <c r="W1300" s="84">
        <f>W1316</f>
        <v>116911.6</v>
      </c>
      <c r="X1300" s="82">
        <f>IF(U1300=0,,W1300/U1300)*100</f>
        <v>98.9129956580742</v>
      </c>
      <c r="Y1300" s="83">
        <f>IF(V1300=0,,W1300/V1300)*100</f>
        <v>82.77243873394097</v>
      </c>
      <c r="Z1300" s="1"/>
    </row>
    <row r="1301" spans="1:26" ht="23.25">
      <c r="A1301" s="1"/>
      <c r="B1301" s="44"/>
      <c r="C1301" s="44"/>
      <c r="D1301" s="44"/>
      <c r="E1301" s="44"/>
      <c r="F1301" s="51"/>
      <c r="G1301" s="43"/>
      <c r="H1301" s="44"/>
      <c r="I1301" s="45"/>
      <c r="J1301" s="49" t="s">
        <v>45</v>
      </c>
      <c r="K1301" s="50"/>
      <c r="L1301" s="43"/>
      <c r="M1301" s="71"/>
      <c r="N1301" s="72"/>
      <c r="O1301" s="73"/>
      <c r="P1301" s="71"/>
      <c r="Q1301" s="79"/>
      <c r="R1301" s="80"/>
      <c r="S1301" s="79"/>
      <c r="T1301" s="81"/>
      <c r="U1301" s="82">
        <f>U1317</f>
        <v>0</v>
      </c>
      <c r="V1301" s="83"/>
      <c r="W1301" s="84"/>
      <c r="X1301" s="82">
        <f>IF(U1301=0,,W1301/U1301)*100</f>
        <v>0</v>
      </c>
      <c r="Y1301" s="83">
        <f>IF(V1301=0,,W1301/V1301)*100</f>
        <v>0</v>
      </c>
      <c r="Z1301" s="1"/>
    </row>
    <row r="1302" spans="1:26" ht="23.25">
      <c r="A1302" s="1"/>
      <c r="B1302" s="44"/>
      <c r="C1302" s="44"/>
      <c r="D1302" s="44"/>
      <c r="E1302" s="44"/>
      <c r="F1302" s="42"/>
      <c r="G1302" s="43"/>
      <c r="H1302" s="44"/>
      <c r="I1302" s="45"/>
      <c r="J1302" s="49"/>
      <c r="K1302" s="50"/>
      <c r="L1302" s="43"/>
      <c r="M1302" s="71"/>
      <c r="N1302" s="72"/>
      <c r="O1302" s="73"/>
      <c r="P1302" s="71"/>
      <c r="Q1302" s="79"/>
      <c r="R1302" s="80"/>
      <c r="S1302" s="79"/>
      <c r="T1302" s="81"/>
      <c r="U1302" s="82"/>
      <c r="V1302" s="83"/>
      <c r="W1302" s="84"/>
      <c r="X1302" s="82"/>
      <c r="Y1302" s="83"/>
      <c r="Z1302" s="1"/>
    </row>
    <row r="1303" spans="1:26" ht="23.25">
      <c r="A1303" s="1"/>
      <c r="B1303" s="44"/>
      <c r="C1303" s="44"/>
      <c r="D1303" s="44"/>
      <c r="E1303" s="44"/>
      <c r="F1303" s="51"/>
      <c r="G1303" s="43"/>
      <c r="H1303" s="44"/>
      <c r="I1303" s="45"/>
      <c r="J1303" s="49"/>
      <c r="K1303" s="50"/>
      <c r="L1303" s="43"/>
      <c r="M1303" s="71"/>
      <c r="N1303" s="72"/>
      <c r="O1303" s="73"/>
      <c r="P1303" s="71"/>
      <c r="Q1303" s="79"/>
      <c r="R1303" s="80"/>
      <c r="S1303" s="79"/>
      <c r="T1303" s="81"/>
      <c r="U1303" s="82"/>
      <c r="V1303" s="83"/>
      <c r="W1303" s="84"/>
      <c r="X1303" s="82"/>
      <c r="Y1303" s="83"/>
      <c r="Z1303" s="1"/>
    </row>
    <row r="1304" spans="1:26" ht="23.25">
      <c r="A1304" s="1"/>
      <c r="B1304" s="44"/>
      <c r="C1304" s="44"/>
      <c r="D1304" s="44"/>
      <c r="E1304" s="44"/>
      <c r="F1304" s="51"/>
      <c r="G1304" s="43"/>
      <c r="H1304" s="44"/>
      <c r="I1304" s="45"/>
      <c r="J1304" s="49"/>
      <c r="K1304" s="50"/>
      <c r="L1304" s="43"/>
      <c r="M1304" s="71"/>
      <c r="N1304" s="72"/>
      <c r="O1304" s="73"/>
      <c r="P1304" s="71"/>
      <c r="Q1304" s="79"/>
      <c r="R1304" s="80"/>
      <c r="S1304" s="79"/>
      <c r="T1304" s="81"/>
      <c r="U1304" s="82"/>
      <c r="V1304" s="83"/>
      <c r="W1304" s="84"/>
      <c r="X1304" s="82"/>
      <c r="Y1304" s="83"/>
      <c r="Z1304" s="1"/>
    </row>
    <row r="1305" spans="1:26" ht="23.25">
      <c r="A1305" s="1"/>
      <c r="B1305" s="55"/>
      <c r="C1305" s="55"/>
      <c r="D1305" s="55"/>
      <c r="E1305" s="55"/>
      <c r="F1305" s="53"/>
      <c r="G1305" s="54"/>
      <c r="H1305" s="55"/>
      <c r="I1305" s="56"/>
      <c r="J1305" s="57"/>
      <c r="K1305" s="58"/>
      <c r="L1305" s="54"/>
      <c r="M1305" s="76"/>
      <c r="N1305" s="74"/>
      <c r="O1305" s="75"/>
      <c r="P1305" s="76"/>
      <c r="Q1305" s="85"/>
      <c r="R1305" s="86"/>
      <c r="S1305" s="85"/>
      <c r="T1305" s="87"/>
      <c r="U1305" s="88"/>
      <c r="V1305" s="89"/>
      <c r="W1305" s="85"/>
      <c r="X1305" s="88"/>
      <c r="Y1305" s="89"/>
      <c r="Z1305" s="1"/>
    </row>
    <row r="1306" spans="1:26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59"/>
      <c r="U1306" s="59"/>
      <c r="V1306" s="59"/>
      <c r="W1306" s="59"/>
      <c r="X1306" s="59"/>
      <c r="Y1306" s="59"/>
      <c r="Z1306" s="1"/>
    </row>
    <row r="1307" spans="1:26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59"/>
      <c r="U1307" s="59"/>
      <c r="V1307" s="59"/>
      <c r="W1307" s="60"/>
      <c r="X1307" s="59"/>
      <c r="Y1307" s="60" t="s">
        <v>378</v>
      </c>
      <c r="Z1307" s="1"/>
    </row>
    <row r="1308" spans="1:26" ht="23.25">
      <c r="A1308" s="1"/>
      <c r="B1308" s="7"/>
      <c r="C1308" s="8"/>
      <c r="D1308" s="8"/>
      <c r="E1308" s="8"/>
      <c r="F1308" s="8"/>
      <c r="G1308" s="8"/>
      <c r="H1308" s="61"/>
      <c r="I1308" s="10"/>
      <c r="J1308" s="10"/>
      <c r="K1308" s="11"/>
      <c r="L1308" s="7" t="s">
        <v>30</v>
      </c>
      <c r="M1308" s="12"/>
      <c r="N1308" s="12"/>
      <c r="O1308" s="12"/>
      <c r="P1308" s="12"/>
      <c r="Q1308" s="12"/>
      <c r="R1308" s="12"/>
      <c r="S1308" s="8"/>
      <c r="T1308" s="8"/>
      <c r="U1308" s="13"/>
      <c r="V1308" s="8"/>
      <c r="W1308" s="8"/>
      <c r="X1308" s="8"/>
      <c r="Y1308" s="9"/>
      <c r="Z1308" s="1"/>
    </row>
    <row r="1309" spans="1:26" ht="23.25">
      <c r="A1309" s="1"/>
      <c r="B1309" s="14" t="s">
        <v>28</v>
      </c>
      <c r="C1309" s="15"/>
      <c r="D1309" s="15"/>
      <c r="E1309" s="15"/>
      <c r="F1309" s="15"/>
      <c r="G1309" s="15"/>
      <c r="H1309" s="62"/>
      <c r="I1309" s="17"/>
      <c r="J1309" s="17"/>
      <c r="K1309" s="18"/>
      <c r="L1309" s="19"/>
      <c r="M1309" s="67"/>
      <c r="N1309" s="63" t="s">
        <v>33</v>
      </c>
      <c r="O1309" s="63"/>
      <c r="P1309" s="63"/>
      <c r="Q1309" s="63"/>
      <c r="R1309" s="64"/>
      <c r="S1309" s="8" t="s">
        <v>21</v>
      </c>
      <c r="T1309" s="8"/>
      <c r="U1309" s="14" t="s">
        <v>2</v>
      </c>
      <c r="V1309" s="15"/>
      <c r="W1309" s="15"/>
      <c r="X1309" s="15"/>
      <c r="Y1309" s="16"/>
      <c r="Z1309" s="1"/>
    </row>
    <row r="1310" spans="1:26" ht="23.25">
      <c r="A1310" s="1"/>
      <c r="B1310" s="20" t="s">
        <v>29</v>
      </c>
      <c r="C1310" s="21"/>
      <c r="D1310" s="21"/>
      <c r="E1310" s="21"/>
      <c r="F1310" s="21"/>
      <c r="G1310" s="21"/>
      <c r="H1310" s="62"/>
      <c r="I1310" s="1"/>
      <c r="J1310" s="2" t="s">
        <v>4</v>
      </c>
      <c r="K1310" s="18"/>
      <c r="L1310" s="23" t="s">
        <v>22</v>
      </c>
      <c r="M1310" s="23" t="s">
        <v>31</v>
      </c>
      <c r="N1310" s="65"/>
      <c r="O1310" s="17"/>
      <c r="P1310" s="66"/>
      <c r="Q1310" s="23" t="s">
        <v>3</v>
      </c>
      <c r="R1310" s="16"/>
      <c r="S1310" s="15" t="s">
        <v>23</v>
      </c>
      <c r="T1310" s="15"/>
      <c r="U1310" s="20" t="s">
        <v>20</v>
      </c>
      <c r="V1310" s="21"/>
      <c r="W1310" s="21"/>
      <c r="X1310" s="21"/>
      <c r="Y1310" s="22"/>
      <c r="Z1310" s="1"/>
    </row>
    <row r="1311" spans="1:26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24</v>
      </c>
      <c r="M1311" s="31" t="s">
        <v>24</v>
      </c>
      <c r="N1311" s="29" t="s">
        <v>6</v>
      </c>
      <c r="O1311" s="68" t="s">
        <v>7</v>
      </c>
      <c r="P1311" s="29" t="s">
        <v>8</v>
      </c>
      <c r="Q1311" s="20" t="s">
        <v>41</v>
      </c>
      <c r="R1311" s="22"/>
      <c r="S1311" s="27" t="s">
        <v>25</v>
      </c>
      <c r="T1311" s="15"/>
      <c r="U1311" s="24"/>
      <c r="V1311" s="25"/>
      <c r="W1311" s="1"/>
      <c r="X1311" s="14" t="s">
        <v>3</v>
      </c>
      <c r="Y1311" s="16"/>
      <c r="Z1311" s="1"/>
    </row>
    <row r="1312" spans="1:26" ht="23.25">
      <c r="A1312" s="1"/>
      <c r="B1312" s="14" t="s">
        <v>14</v>
      </c>
      <c r="C1312" s="14" t="s">
        <v>15</v>
      </c>
      <c r="D1312" s="14" t="s">
        <v>16</v>
      </c>
      <c r="E1312" s="14" t="s">
        <v>17</v>
      </c>
      <c r="F1312" s="28" t="s">
        <v>18</v>
      </c>
      <c r="G1312" s="2" t="s">
        <v>5</v>
      </c>
      <c r="H1312" s="14" t="s">
        <v>19</v>
      </c>
      <c r="I1312" s="24"/>
      <c r="J1312" s="1"/>
      <c r="K1312" s="18"/>
      <c r="L1312" s="26" t="s">
        <v>26</v>
      </c>
      <c r="M1312" s="29" t="s">
        <v>32</v>
      </c>
      <c r="N1312" s="29"/>
      <c r="O1312" s="29"/>
      <c r="P1312" s="29"/>
      <c r="Q1312" s="26" t="s">
        <v>34</v>
      </c>
      <c r="R1312" s="30" t="s">
        <v>34</v>
      </c>
      <c r="S1312" s="112" t="s">
        <v>37</v>
      </c>
      <c r="T1312" s="114" t="s">
        <v>38</v>
      </c>
      <c r="U1312" s="31" t="s">
        <v>6</v>
      </c>
      <c r="V1312" s="29" t="s">
        <v>9</v>
      </c>
      <c r="W1312" s="26" t="s">
        <v>10</v>
      </c>
      <c r="X1312" s="14" t="s">
        <v>11</v>
      </c>
      <c r="Y1312" s="16"/>
      <c r="Z1312" s="1"/>
    </row>
    <row r="1313" spans="1:26" ht="23.25">
      <c r="A1313" s="1"/>
      <c r="B1313" s="32"/>
      <c r="C1313" s="32"/>
      <c r="D1313" s="32"/>
      <c r="E1313" s="32"/>
      <c r="F1313" s="33"/>
      <c r="G1313" s="34"/>
      <c r="H1313" s="32"/>
      <c r="I1313" s="32"/>
      <c r="J1313" s="34"/>
      <c r="K1313" s="35"/>
      <c r="L1313" s="36"/>
      <c r="M1313" s="37"/>
      <c r="N1313" s="37"/>
      <c r="O1313" s="37"/>
      <c r="P1313" s="37"/>
      <c r="Q1313" s="36" t="s">
        <v>35</v>
      </c>
      <c r="R1313" s="38" t="s">
        <v>36</v>
      </c>
      <c r="S1313" s="113"/>
      <c r="T1313" s="115"/>
      <c r="U1313" s="32"/>
      <c r="V1313" s="33"/>
      <c r="W1313" s="34"/>
      <c r="X1313" s="39" t="s">
        <v>39</v>
      </c>
      <c r="Y1313" s="40" t="s">
        <v>40</v>
      </c>
      <c r="Z1313" s="1"/>
    </row>
    <row r="1314" spans="1:26" ht="23.25">
      <c r="A1314" s="1"/>
      <c r="B1314" s="41"/>
      <c r="C1314" s="41"/>
      <c r="D1314" s="41"/>
      <c r="E1314" s="41"/>
      <c r="F1314" s="42"/>
      <c r="G1314" s="43"/>
      <c r="H1314" s="44"/>
      <c r="I1314" s="45"/>
      <c r="J1314" s="46"/>
      <c r="K1314" s="47"/>
      <c r="L1314" s="48"/>
      <c r="M1314" s="71"/>
      <c r="N1314" s="71"/>
      <c r="O1314" s="71"/>
      <c r="P1314" s="71"/>
      <c r="Q1314" s="79"/>
      <c r="R1314" s="80"/>
      <c r="S1314" s="79"/>
      <c r="T1314" s="81"/>
      <c r="U1314" s="82"/>
      <c r="V1314" s="82"/>
      <c r="W1314" s="82"/>
      <c r="X1314" s="82"/>
      <c r="Y1314" s="83"/>
      <c r="Z1314" s="1"/>
    </row>
    <row r="1315" spans="1:26" ht="23.25">
      <c r="A1315" s="1"/>
      <c r="B1315" s="44" t="s">
        <v>351</v>
      </c>
      <c r="C1315" s="44" t="s">
        <v>331</v>
      </c>
      <c r="D1315" s="41"/>
      <c r="E1315" s="41"/>
      <c r="F1315" s="51"/>
      <c r="G1315" s="102"/>
      <c r="H1315" s="41"/>
      <c r="I1315" s="45"/>
      <c r="J1315" s="49" t="s">
        <v>353</v>
      </c>
      <c r="K1315" s="50"/>
      <c r="L1315" s="43"/>
      <c r="M1315" s="71"/>
      <c r="N1315" s="72"/>
      <c r="O1315" s="73"/>
      <c r="P1315" s="71"/>
      <c r="Q1315" s="79"/>
      <c r="R1315" s="80"/>
      <c r="S1315" s="79"/>
      <c r="T1315" s="81"/>
      <c r="U1315" s="82">
        <f>U1316+U1317</f>
        <v>118196.4</v>
      </c>
      <c r="V1315" s="83">
        <f>V1316+V1317</f>
        <v>141244.6</v>
      </c>
      <c r="W1315" s="84">
        <f>W1316+W1317</f>
        <v>116911.6</v>
      </c>
      <c r="X1315" s="82">
        <f>IF(U1315=0,,W1315/U1315)*100</f>
        <v>98.9129956580742</v>
      </c>
      <c r="Y1315" s="83">
        <f>IF(V1315=0,,W1315/V1315)*100</f>
        <v>82.77243873394097</v>
      </c>
      <c r="Z1315" s="1"/>
    </row>
    <row r="1316" spans="1:26" ht="23.25">
      <c r="A1316" s="1"/>
      <c r="B1316" s="41"/>
      <c r="C1316" s="41"/>
      <c r="D1316" s="41"/>
      <c r="E1316" s="41"/>
      <c r="F1316" s="51"/>
      <c r="G1316" s="102"/>
      <c r="H1316" s="41"/>
      <c r="I1316" s="45"/>
      <c r="J1316" s="49" t="s">
        <v>44</v>
      </c>
      <c r="K1316" s="50"/>
      <c r="L1316" s="43"/>
      <c r="M1316" s="71"/>
      <c r="N1316" s="72"/>
      <c r="O1316" s="73"/>
      <c r="P1316" s="71"/>
      <c r="Q1316" s="79"/>
      <c r="R1316" s="80"/>
      <c r="S1316" s="79"/>
      <c r="T1316" s="81"/>
      <c r="U1316" s="82">
        <f>U1321</f>
        <v>118196.4</v>
      </c>
      <c r="V1316" s="83">
        <f>V1321</f>
        <v>141244.6</v>
      </c>
      <c r="W1316" s="84">
        <f>W1321</f>
        <v>116911.6</v>
      </c>
      <c r="X1316" s="82">
        <f>IF(U1316=0,,W1316/U1316)*100</f>
        <v>98.9129956580742</v>
      </c>
      <c r="Y1316" s="83">
        <f>IF(V1316=0,,W1316/V1316)*100</f>
        <v>82.77243873394097</v>
      </c>
      <c r="Z1316" s="1"/>
    </row>
    <row r="1317" spans="1:26" ht="23.25">
      <c r="A1317" s="1"/>
      <c r="B1317" s="44"/>
      <c r="C1317" s="44"/>
      <c r="D1317" s="41"/>
      <c r="E1317" s="41"/>
      <c r="F1317" s="51"/>
      <c r="G1317" s="102"/>
      <c r="H1317" s="41"/>
      <c r="I1317" s="45"/>
      <c r="J1317" s="49" t="s">
        <v>45</v>
      </c>
      <c r="K1317" s="50"/>
      <c r="L1317" s="43"/>
      <c r="M1317" s="71"/>
      <c r="N1317" s="72"/>
      <c r="O1317" s="73"/>
      <c r="P1317" s="71"/>
      <c r="Q1317" s="79"/>
      <c r="R1317" s="80"/>
      <c r="S1317" s="79"/>
      <c r="T1317" s="81"/>
      <c r="U1317" s="82">
        <f>U1322</f>
        <v>0</v>
      </c>
      <c r="V1317" s="83"/>
      <c r="W1317" s="84"/>
      <c r="X1317" s="82">
        <f>IF(U1317=0,,W1317/U1317)*100</f>
        <v>0</v>
      </c>
      <c r="Y1317" s="83">
        <f>IF(V1317=0,,W1317/V1317)*100</f>
        <v>0</v>
      </c>
      <c r="Z1317" s="1"/>
    </row>
    <row r="1318" spans="1:26" ht="23.25">
      <c r="A1318" s="1"/>
      <c r="B1318" s="44"/>
      <c r="C1318" s="44"/>
      <c r="D1318" s="41"/>
      <c r="E1318" s="41"/>
      <c r="F1318" s="51"/>
      <c r="G1318" s="102"/>
      <c r="H1318" s="41"/>
      <c r="I1318" s="45"/>
      <c r="J1318" s="49"/>
      <c r="K1318" s="50"/>
      <c r="L1318" s="43"/>
      <c r="M1318" s="71"/>
      <c r="N1318" s="72"/>
      <c r="O1318" s="73"/>
      <c r="P1318" s="71"/>
      <c r="Q1318" s="79"/>
      <c r="R1318" s="80"/>
      <c r="S1318" s="79"/>
      <c r="T1318" s="81"/>
      <c r="U1318" s="82"/>
      <c r="V1318" s="83"/>
      <c r="W1318" s="84"/>
      <c r="X1318" s="82"/>
      <c r="Y1318" s="83"/>
      <c r="Z1318" s="1"/>
    </row>
    <row r="1319" spans="1:26" ht="23.25">
      <c r="A1319" s="1"/>
      <c r="B1319" s="44"/>
      <c r="C1319" s="44"/>
      <c r="D1319" s="41" t="s">
        <v>43</v>
      </c>
      <c r="E1319" s="41"/>
      <c r="F1319" s="51"/>
      <c r="G1319" s="102"/>
      <c r="H1319" s="41"/>
      <c r="I1319" s="45"/>
      <c r="J1319" s="49" t="s">
        <v>46</v>
      </c>
      <c r="K1319" s="50"/>
      <c r="L1319" s="43"/>
      <c r="M1319" s="71"/>
      <c r="N1319" s="72"/>
      <c r="O1319" s="73"/>
      <c r="P1319" s="71"/>
      <c r="Q1319" s="79"/>
      <c r="R1319" s="80"/>
      <c r="S1319" s="79"/>
      <c r="T1319" s="81"/>
      <c r="U1319" s="82"/>
      <c r="V1319" s="83"/>
      <c r="W1319" s="84"/>
      <c r="X1319" s="82"/>
      <c r="Y1319" s="83"/>
      <c r="Z1319" s="1"/>
    </row>
    <row r="1320" spans="1:26" ht="23.25">
      <c r="A1320" s="1"/>
      <c r="B1320" s="44"/>
      <c r="C1320" s="44"/>
      <c r="D1320" s="41"/>
      <c r="E1320" s="41"/>
      <c r="F1320" s="51"/>
      <c r="G1320" s="102"/>
      <c r="H1320" s="41"/>
      <c r="I1320" s="45"/>
      <c r="J1320" s="49" t="s">
        <v>47</v>
      </c>
      <c r="K1320" s="50"/>
      <c r="L1320" s="43"/>
      <c r="M1320" s="71"/>
      <c r="N1320" s="72"/>
      <c r="O1320" s="73"/>
      <c r="P1320" s="71"/>
      <c r="Q1320" s="79"/>
      <c r="R1320" s="80"/>
      <c r="S1320" s="79"/>
      <c r="T1320" s="81"/>
      <c r="U1320" s="82">
        <f>U1321+U1322</f>
        <v>118196.4</v>
      </c>
      <c r="V1320" s="83">
        <f>V1321+V1322</f>
        <v>141244.6</v>
      </c>
      <c r="W1320" s="84">
        <f>W1321+W1322</f>
        <v>116911.6</v>
      </c>
      <c r="X1320" s="82">
        <f>IF(U1320=0,,W1320/U1320)*100</f>
        <v>98.9129956580742</v>
      </c>
      <c r="Y1320" s="83">
        <f>IF(V1320=0,,W1320/V1320)*100</f>
        <v>82.77243873394097</v>
      </c>
      <c r="Z1320" s="1"/>
    </row>
    <row r="1321" spans="1:26" ht="23.25">
      <c r="A1321" s="1"/>
      <c r="B1321" s="44"/>
      <c r="C1321" s="44"/>
      <c r="D1321" s="41"/>
      <c r="E1321" s="41"/>
      <c r="F1321" s="51"/>
      <c r="G1321" s="102"/>
      <c r="H1321" s="41"/>
      <c r="I1321" s="45"/>
      <c r="J1321" s="49" t="s">
        <v>44</v>
      </c>
      <c r="K1321" s="50"/>
      <c r="L1321" s="43"/>
      <c r="M1321" s="71"/>
      <c r="N1321" s="72"/>
      <c r="O1321" s="73"/>
      <c r="P1321" s="71"/>
      <c r="Q1321" s="79"/>
      <c r="R1321" s="80"/>
      <c r="S1321" s="79"/>
      <c r="T1321" s="81"/>
      <c r="U1321" s="82">
        <f>U1325</f>
        <v>118196.4</v>
      </c>
      <c r="V1321" s="83">
        <f>V1325</f>
        <v>141244.6</v>
      </c>
      <c r="W1321" s="84">
        <f>W1325</f>
        <v>116911.6</v>
      </c>
      <c r="X1321" s="82">
        <f>IF(U1321=0,,W1321/U1321)*100</f>
        <v>98.9129956580742</v>
      </c>
      <c r="Y1321" s="83">
        <f>IF(V1321=0,,W1321/V1321)*100</f>
        <v>82.77243873394097</v>
      </c>
      <c r="Z1321" s="1"/>
    </row>
    <row r="1322" spans="1:26" ht="23.25">
      <c r="A1322" s="1"/>
      <c r="B1322" s="44"/>
      <c r="C1322" s="44"/>
      <c r="D1322" s="41"/>
      <c r="E1322" s="41"/>
      <c r="F1322" s="51"/>
      <c r="G1322" s="102"/>
      <c r="H1322" s="41"/>
      <c r="I1322" s="45"/>
      <c r="J1322" s="49" t="s">
        <v>45</v>
      </c>
      <c r="K1322" s="50"/>
      <c r="L1322" s="43"/>
      <c r="M1322" s="71"/>
      <c r="N1322" s="72"/>
      <c r="O1322" s="73"/>
      <c r="P1322" s="71"/>
      <c r="Q1322" s="79"/>
      <c r="R1322" s="80"/>
      <c r="S1322" s="79"/>
      <c r="T1322" s="81"/>
      <c r="U1322" s="82">
        <f>U1326</f>
        <v>0</v>
      </c>
      <c r="V1322" s="83"/>
      <c r="W1322" s="84"/>
      <c r="X1322" s="82">
        <f>IF(U1322=0,,W1322/U1322)*100</f>
        <v>0</v>
      </c>
      <c r="Y1322" s="83">
        <f>IF(V1322=0,,W1322/V1322)*100</f>
        <v>0</v>
      </c>
      <c r="Z1322" s="1"/>
    </row>
    <row r="1323" spans="1:26" ht="23.25">
      <c r="A1323" s="1"/>
      <c r="B1323" s="44"/>
      <c r="C1323" s="44"/>
      <c r="D1323" s="41"/>
      <c r="E1323" s="41"/>
      <c r="F1323" s="51"/>
      <c r="G1323" s="102"/>
      <c r="H1323" s="41"/>
      <c r="I1323" s="45"/>
      <c r="J1323" s="49"/>
      <c r="K1323" s="50"/>
      <c r="L1323" s="43"/>
      <c r="M1323" s="71"/>
      <c r="N1323" s="72"/>
      <c r="O1323" s="73"/>
      <c r="P1323" s="71"/>
      <c r="Q1323" s="79"/>
      <c r="R1323" s="80"/>
      <c r="S1323" s="79"/>
      <c r="T1323" s="81"/>
      <c r="U1323" s="82"/>
      <c r="V1323" s="83"/>
      <c r="W1323" s="84"/>
      <c r="X1323" s="82"/>
      <c r="Y1323" s="83"/>
      <c r="Z1323" s="1"/>
    </row>
    <row r="1324" spans="1:26" ht="23.25">
      <c r="A1324" s="1"/>
      <c r="B1324" s="44"/>
      <c r="C1324" s="44"/>
      <c r="D1324" s="41"/>
      <c r="E1324" s="41"/>
      <c r="F1324" s="51" t="s">
        <v>354</v>
      </c>
      <c r="G1324" s="102"/>
      <c r="H1324" s="41"/>
      <c r="I1324" s="45"/>
      <c r="J1324" s="49" t="s">
        <v>355</v>
      </c>
      <c r="K1324" s="50"/>
      <c r="L1324" s="43"/>
      <c r="M1324" s="71"/>
      <c r="N1324" s="72"/>
      <c r="O1324" s="73"/>
      <c r="P1324" s="71"/>
      <c r="Q1324" s="79"/>
      <c r="R1324" s="80"/>
      <c r="S1324" s="79"/>
      <c r="T1324" s="81"/>
      <c r="U1324" s="82">
        <f>U1325+U1326</f>
        <v>118196.4</v>
      </c>
      <c r="V1324" s="83">
        <f>V1325+V1326</f>
        <v>141244.6</v>
      </c>
      <c r="W1324" s="84">
        <f>W1325+W1326</f>
        <v>116911.6</v>
      </c>
      <c r="X1324" s="82">
        <f>IF(U1324=0,,W1324/U1324)*100</f>
        <v>98.9129956580742</v>
      </c>
      <c r="Y1324" s="83">
        <f>IF(V1324=0,,W1324/V1324)*100</f>
        <v>82.77243873394097</v>
      </c>
      <c r="Z1324" s="1"/>
    </row>
    <row r="1325" spans="1:26" ht="23.25">
      <c r="A1325" s="1"/>
      <c r="B1325" s="44"/>
      <c r="C1325" s="44"/>
      <c r="D1325" s="41"/>
      <c r="E1325" s="41"/>
      <c r="F1325" s="51"/>
      <c r="G1325" s="102"/>
      <c r="H1325" s="41"/>
      <c r="I1325" s="45"/>
      <c r="J1325" s="49" t="s">
        <v>44</v>
      </c>
      <c r="K1325" s="50"/>
      <c r="L1325" s="43"/>
      <c r="M1325" s="71"/>
      <c r="N1325" s="72"/>
      <c r="O1325" s="73"/>
      <c r="P1325" s="71"/>
      <c r="Q1325" s="79"/>
      <c r="R1325" s="80"/>
      <c r="S1325" s="79"/>
      <c r="T1325" s="81"/>
      <c r="U1325" s="82">
        <f>U1329</f>
        <v>118196.4</v>
      </c>
      <c r="V1325" s="83">
        <f>V1329</f>
        <v>141244.6</v>
      </c>
      <c r="W1325" s="84">
        <f>W1329</f>
        <v>116911.6</v>
      </c>
      <c r="X1325" s="82">
        <f>IF(U1325=0,,W1325/U1325)*100</f>
        <v>98.9129956580742</v>
      </c>
      <c r="Y1325" s="83">
        <f>IF(V1325=0,,W1325/V1325)*100</f>
        <v>82.77243873394097</v>
      </c>
      <c r="Z1325" s="1"/>
    </row>
    <row r="1326" spans="1:26" ht="23.25">
      <c r="A1326" s="1"/>
      <c r="B1326" s="44"/>
      <c r="C1326" s="44"/>
      <c r="D1326" s="41"/>
      <c r="E1326" s="41"/>
      <c r="F1326" s="51"/>
      <c r="G1326" s="102"/>
      <c r="H1326" s="41"/>
      <c r="I1326" s="45"/>
      <c r="J1326" s="49" t="s">
        <v>45</v>
      </c>
      <c r="K1326" s="50"/>
      <c r="L1326" s="43"/>
      <c r="M1326" s="71"/>
      <c r="N1326" s="72"/>
      <c r="O1326" s="73"/>
      <c r="P1326" s="71"/>
      <c r="Q1326" s="79"/>
      <c r="R1326" s="80"/>
      <c r="S1326" s="79"/>
      <c r="T1326" s="81"/>
      <c r="U1326" s="82">
        <f>U1330</f>
        <v>0</v>
      </c>
      <c r="V1326" s="83"/>
      <c r="W1326" s="84"/>
      <c r="X1326" s="82">
        <f>IF(U1326=0,,W1326/U1326)*100</f>
        <v>0</v>
      </c>
      <c r="Y1326" s="83">
        <f>IF(V1326=0,,W1326/V1326)*100</f>
        <v>0</v>
      </c>
      <c r="Z1326" s="1"/>
    </row>
    <row r="1327" spans="1:26" ht="23.25">
      <c r="A1327" s="1"/>
      <c r="B1327" s="44"/>
      <c r="C1327" s="44"/>
      <c r="D1327" s="41"/>
      <c r="E1327" s="41"/>
      <c r="F1327" s="51"/>
      <c r="G1327" s="102"/>
      <c r="H1327" s="41"/>
      <c r="I1327" s="45"/>
      <c r="J1327" s="49"/>
      <c r="K1327" s="50"/>
      <c r="L1327" s="43"/>
      <c r="M1327" s="71"/>
      <c r="N1327" s="72"/>
      <c r="O1327" s="73"/>
      <c r="P1327" s="71"/>
      <c r="Q1327" s="79"/>
      <c r="R1327" s="80"/>
      <c r="S1327" s="79"/>
      <c r="T1327" s="81"/>
      <c r="U1327" s="82"/>
      <c r="V1327" s="83"/>
      <c r="W1327" s="84"/>
      <c r="X1327" s="82"/>
      <c r="Y1327" s="83"/>
      <c r="Z1327" s="1"/>
    </row>
    <row r="1328" spans="1:26" ht="23.25">
      <c r="A1328" s="1"/>
      <c r="B1328" s="44"/>
      <c r="C1328" s="44"/>
      <c r="D1328" s="41"/>
      <c r="E1328" s="41"/>
      <c r="F1328" s="51"/>
      <c r="G1328" s="102"/>
      <c r="H1328" s="41" t="s">
        <v>320</v>
      </c>
      <c r="I1328" s="45"/>
      <c r="J1328" s="49" t="s">
        <v>321</v>
      </c>
      <c r="K1328" s="50"/>
      <c r="L1328" s="43"/>
      <c r="M1328" s="71"/>
      <c r="N1328" s="72"/>
      <c r="O1328" s="73"/>
      <c r="P1328" s="71"/>
      <c r="Q1328" s="79"/>
      <c r="R1328" s="80"/>
      <c r="S1328" s="79"/>
      <c r="T1328" s="81"/>
      <c r="U1328" s="82">
        <f>U1329+U1330</f>
        <v>118196.4</v>
      </c>
      <c r="V1328" s="83">
        <f>V1329+V1330</f>
        <v>141244.6</v>
      </c>
      <c r="W1328" s="84">
        <f>W1329+W1330</f>
        <v>116911.6</v>
      </c>
      <c r="X1328" s="82">
        <f>IF(U1328=0,,W1328/U1328)*100</f>
        <v>98.9129956580742</v>
      </c>
      <c r="Y1328" s="83">
        <f>IF(V1328=0,,W1328/V1328)*100</f>
        <v>82.77243873394097</v>
      </c>
      <c r="Z1328" s="1"/>
    </row>
    <row r="1329" spans="1:26" ht="23.25">
      <c r="A1329" s="1"/>
      <c r="B1329" s="44"/>
      <c r="C1329" s="44"/>
      <c r="D1329" s="41"/>
      <c r="E1329" s="41"/>
      <c r="F1329" s="51"/>
      <c r="G1329" s="102"/>
      <c r="H1329" s="41"/>
      <c r="I1329" s="45"/>
      <c r="J1329" s="49" t="s">
        <v>44</v>
      </c>
      <c r="K1329" s="50"/>
      <c r="L1329" s="43"/>
      <c r="M1329" s="71"/>
      <c r="N1329" s="72"/>
      <c r="O1329" s="73"/>
      <c r="P1329" s="71"/>
      <c r="Q1329" s="79"/>
      <c r="R1329" s="80"/>
      <c r="S1329" s="79"/>
      <c r="T1329" s="81"/>
      <c r="U1329" s="82">
        <v>118196.4</v>
      </c>
      <c r="V1329" s="83">
        <v>141244.6</v>
      </c>
      <c r="W1329" s="84">
        <v>116911.6</v>
      </c>
      <c r="X1329" s="82">
        <f>IF(U1329=0,,W1329/U1329)*100</f>
        <v>98.9129956580742</v>
      </c>
      <c r="Y1329" s="83">
        <f>IF(V1329=0,,W1329/V1329)*100</f>
        <v>82.77243873394097</v>
      </c>
      <c r="Z1329" s="1"/>
    </row>
    <row r="1330" spans="1:26" ht="23.25">
      <c r="A1330" s="1"/>
      <c r="B1330" s="44"/>
      <c r="C1330" s="44"/>
      <c r="D1330" s="41"/>
      <c r="E1330" s="41"/>
      <c r="F1330" s="51"/>
      <c r="G1330" s="102"/>
      <c r="H1330" s="41"/>
      <c r="I1330" s="45"/>
      <c r="J1330" s="49" t="s">
        <v>45</v>
      </c>
      <c r="K1330" s="50"/>
      <c r="L1330" s="43"/>
      <c r="M1330" s="71"/>
      <c r="N1330" s="72"/>
      <c r="O1330" s="73"/>
      <c r="P1330" s="71"/>
      <c r="Q1330" s="79"/>
      <c r="R1330" s="80"/>
      <c r="S1330" s="79"/>
      <c r="T1330" s="81"/>
      <c r="U1330" s="82"/>
      <c r="V1330" s="83"/>
      <c r="W1330" s="84"/>
      <c r="X1330" s="82">
        <f>IF(U1330=0,,W1330/U1330)*100</f>
        <v>0</v>
      </c>
      <c r="Y1330" s="83">
        <f>IF(V1330=0,,W1330/V1330)*100</f>
        <v>0</v>
      </c>
      <c r="Z1330" s="1"/>
    </row>
    <row r="1331" spans="1:26" ht="23.25">
      <c r="A1331" s="1"/>
      <c r="B1331" s="44"/>
      <c r="C1331" s="44"/>
      <c r="D1331" s="41"/>
      <c r="E1331" s="41"/>
      <c r="F1331" s="51"/>
      <c r="G1331" s="102"/>
      <c r="H1331" s="41"/>
      <c r="I1331" s="45"/>
      <c r="J1331" s="49"/>
      <c r="K1331" s="50"/>
      <c r="L1331" s="43"/>
      <c r="M1331" s="71"/>
      <c r="N1331" s="72"/>
      <c r="O1331" s="73"/>
      <c r="P1331" s="71"/>
      <c r="Q1331" s="79"/>
      <c r="R1331" s="80"/>
      <c r="S1331" s="79"/>
      <c r="T1331" s="81"/>
      <c r="U1331" s="82"/>
      <c r="V1331" s="83"/>
      <c r="W1331" s="84"/>
      <c r="X1331" s="82"/>
      <c r="Y1331" s="83"/>
      <c r="Z1331" s="1"/>
    </row>
    <row r="1332" spans="1:26" ht="23.25">
      <c r="A1332" s="1"/>
      <c r="B1332" s="44"/>
      <c r="C1332" s="44"/>
      <c r="D1332" s="41"/>
      <c r="E1332" s="41"/>
      <c r="F1332" s="51"/>
      <c r="G1332" s="102"/>
      <c r="H1332" s="41"/>
      <c r="I1332" s="45"/>
      <c r="J1332" s="90" t="s">
        <v>356</v>
      </c>
      <c r="K1332" s="91"/>
      <c r="L1332" s="92"/>
      <c r="M1332" s="93"/>
      <c r="N1332" s="94"/>
      <c r="O1332" s="95"/>
      <c r="P1332" s="93"/>
      <c r="Q1332" s="96"/>
      <c r="R1332" s="97"/>
      <c r="S1332" s="96"/>
      <c r="T1332" s="98"/>
      <c r="U1332" s="99"/>
      <c r="V1332" s="100"/>
      <c r="W1332" s="101"/>
      <c r="X1332" s="99"/>
      <c r="Y1332" s="100"/>
      <c r="Z1332" s="1"/>
    </row>
    <row r="1333" spans="1:26" ht="23.25">
      <c r="A1333" s="1"/>
      <c r="B1333" s="44"/>
      <c r="C1333" s="44"/>
      <c r="D1333" s="41"/>
      <c r="E1333" s="41"/>
      <c r="F1333" s="51"/>
      <c r="G1333" s="102"/>
      <c r="H1333" s="41"/>
      <c r="I1333" s="45"/>
      <c r="J1333" s="90" t="s">
        <v>357</v>
      </c>
      <c r="K1333" s="91"/>
      <c r="L1333" s="92"/>
      <c r="M1333" s="93"/>
      <c r="N1333" s="94"/>
      <c r="O1333" s="95"/>
      <c r="P1333" s="93"/>
      <c r="Q1333" s="96"/>
      <c r="R1333" s="97"/>
      <c r="S1333" s="96"/>
      <c r="T1333" s="98"/>
      <c r="U1333" s="99">
        <f>U1334+U1335</f>
        <v>3970865.5500000003</v>
      </c>
      <c r="V1333" s="100">
        <f>V1334+V1335</f>
        <v>4509879.070000001</v>
      </c>
      <c r="W1333" s="101">
        <f>W1334+W1335</f>
        <v>4343227.7</v>
      </c>
      <c r="X1333" s="99">
        <f>IF(U1333=0,,W1333/U1333)*100</f>
        <v>109.37735476840811</v>
      </c>
      <c r="Y1333" s="100">
        <f>IF(V1333=0,,W1333/V1333)*100</f>
        <v>96.30474858830304</v>
      </c>
      <c r="Z1333" s="1"/>
    </row>
    <row r="1334" spans="1:26" ht="23.25">
      <c r="A1334" s="1"/>
      <c r="B1334" s="44"/>
      <c r="C1334" s="44"/>
      <c r="D1334" s="41"/>
      <c r="E1334" s="41"/>
      <c r="F1334" s="51"/>
      <c r="G1334" s="102"/>
      <c r="H1334" s="41"/>
      <c r="I1334" s="45"/>
      <c r="J1334" s="90" t="s">
        <v>44</v>
      </c>
      <c r="K1334" s="91"/>
      <c r="L1334" s="92"/>
      <c r="M1334" s="93"/>
      <c r="N1334" s="94"/>
      <c r="O1334" s="95"/>
      <c r="P1334" s="93"/>
      <c r="Q1334" s="96"/>
      <c r="R1334" s="97"/>
      <c r="S1334" s="96"/>
      <c r="T1334" s="98"/>
      <c r="U1334" s="99">
        <f>U1300+U976+U14</f>
        <v>3920465.5500000003</v>
      </c>
      <c r="V1334" s="100">
        <f aca="true" t="shared" si="14" ref="U1334:W1335">V1300+V976+V14</f>
        <v>4457753.130000001</v>
      </c>
      <c r="W1334" s="101">
        <f t="shared" si="14"/>
        <v>4292957</v>
      </c>
      <c r="X1334" s="99">
        <f>IF(U1334=0,,W1334/U1334)*100</f>
        <v>109.50120451893781</v>
      </c>
      <c r="Y1334" s="100">
        <f>IF(V1334=0,,W1334/V1334)*100</f>
        <v>96.3031571019277</v>
      </c>
      <c r="Z1334" s="1"/>
    </row>
    <row r="1335" spans="1:26" ht="23.25">
      <c r="A1335" s="1"/>
      <c r="B1335" s="44"/>
      <c r="C1335" s="44"/>
      <c r="D1335" s="41"/>
      <c r="E1335" s="41"/>
      <c r="F1335" s="51"/>
      <c r="G1335" s="102"/>
      <c r="H1335" s="41"/>
      <c r="I1335" s="45"/>
      <c r="J1335" s="90" t="s">
        <v>45</v>
      </c>
      <c r="K1335" s="91"/>
      <c r="L1335" s="92"/>
      <c r="M1335" s="93"/>
      <c r="N1335" s="94"/>
      <c r="O1335" s="95"/>
      <c r="P1335" s="93"/>
      <c r="Q1335" s="96"/>
      <c r="R1335" s="97"/>
      <c r="S1335" s="96"/>
      <c r="T1335" s="98"/>
      <c r="U1335" s="99">
        <f t="shared" si="14"/>
        <v>50400</v>
      </c>
      <c r="V1335" s="100">
        <f>V1301+V977+V15-0.01</f>
        <v>52125.939999999995</v>
      </c>
      <c r="W1335" s="101">
        <f t="shared" si="14"/>
        <v>50270.7</v>
      </c>
      <c r="X1335" s="99">
        <f>IF(U1335=0,,W1335/U1335)*100</f>
        <v>99.74345238095238</v>
      </c>
      <c r="Y1335" s="100">
        <f>IF(V1335=0,,W1335/V1335)*100</f>
        <v>96.44085075492164</v>
      </c>
      <c r="Z1335" s="1"/>
    </row>
    <row r="1336" spans="1:26" ht="23.25">
      <c r="A1336" s="1"/>
      <c r="B1336" s="44"/>
      <c r="C1336" s="44"/>
      <c r="D1336" s="41"/>
      <c r="E1336" s="41"/>
      <c r="F1336" s="51"/>
      <c r="G1336" s="102"/>
      <c r="H1336" s="41"/>
      <c r="I1336" s="45"/>
      <c r="J1336" s="49"/>
      <c r="K1336" s="50"/>
      <c r="L1336" s="43"/>
      <c r="M1336" s="71"/>
      <c r="N1336" s="72"/>
      <c r="O1336" s="73"/>
      <c r="P1336" s="71"/>
      <c r="Q1336" s="79"/>
      <c r="R1336" s="80"/>
      <c r="S1336" s="79"/>
      <c r="T1336" s="81"/>
      <c r="U1336" s="82"/>
      <c r="V1336" s="83"/>
      <c r="W1336" s="84"/>
      <c r="X1336" s="82"/>
      <c r="Y1336" s="83"/>
      <c r="Z1336" s="1"/>
    </row>
    <row r="1337" spans="1:26" ht="23.25">
      <c r="A1337" s="1"/>
      <c r="B1337" s="44"/>
      <c r="C1337" s="44"/>
      <c r="D1337" s="41"/>
      <c r="E1337" s="41"/>
      <c r="F1337" s="51"/>
      <c r="G1337" s="102"/>
      <c r="H1337" s="41"/>
      <c r="I1337" s="45"/>
      <c r="J1337" s="49" t="s">
        <v>464</v>
      </c>
      <c r="K1337" s="50"/>
      <c r="L1337" s="43"/>
      <c r="M1337" s="71"/>
      <c r="N1337" s="72"/>
      <c r="O1337" s="73"/>
      <c r="P1337" s="71"/>
      <c r="Q1337" s="79"/>
      <c r="R1337" s="80"/>
      <c r="S1337" s="79"/>
      <c r="T1337" s="81"/>
      <c r="U1337" s="82"/>
      <c r="V1337" s="83"/>
      <c r="W1337" s="84"/>
      <c r="X1337" s="82"/>
      <c r="Y1337" s="83"/>
      <c r="Z1337" s="1"/>
    </row>
    <row r="1338" spans="1:26" ht="23.25">
      <c r="A1338" s="1"/>
      <c r="B1338" s="44"/>
      <c r="C1338" s="44"/>
      <c r="D1338" s="41"/>
      <c r="E1338" s="41"/>
      <c r="F1338" s="51"/>
      <c r="G1338" s="102"/>
      <c r="H1338" s="41"/>
      <c r="I1338" s="45"/>
      <c r="J1338" s="49" t="s">
        <v>465</v>
      </c>
      <c r="K1338" s="50"/>
      <c r="L1338" s="43"/>
      <c r="M1338" s="71"/>
      <c r="N1338" s="72"/>
      <c r="O1338" s="73"/>
      <c r="P1338" s="71"/>
      <c r="Q1338" s="79"/>
      <c r="R1338" s="80"/>
      <c r="S1338" s="79"/>
      <c r="T1338" s="81"/>
      <c r="U1338" s="82"/>
      <c r="V1338" s="83"/>
      <c r="W1338" s="84"/>
      <c r="X1338" s="82"/>
      <c r="Y1338" s="83"/>
      <c r="Z1338" s="1"/>
    </row>
    <row r="1339" spans="1:26" ht="23.25">
      <c r="A1339" s="1"/>
      <c r="B1339" s="44"/>
      <c r="C1339" s="44"/>
      <c r="D1339" s="41"/>
      <c r="E1339" s="41"/>
      <c r="F1339" s="51"/>
      <c r="G1339" s="102"/>
      <c r="H1339" s="41"/>
      <c r="I1339" s="45"/>
      <c r="J1339" s="49" t="s">
        <v>466</v>
      </c>
      <c r="K1339" s="50"/>
      <c r="L1339" s="43"/>
      <c r="M1339" s="71"/>
      <c r="N1339" s="72"/>
      <c r="O1339" s="73"/>
      <c r="P1339" s="71"/>
      <c r="Q1339" s="79"/>
      <c r="R1339" s="80"/>
      <c r="S1339" s="79"/>
      <c r="T1339" s="81"/>
      <c r="U1339" s="82"/>
      <c r="V1339" s="83"/>
      <c r="W1339" s="84"/>
      <c r="X1339" s="82"/>
      <c r="Y1339" s="83"/>
      <c r="Z1339" s="1"/>
    </row>
    <row r="1340" spans="1:26" ht="23.25">
      <c r="A1340" s="1"/>
      <c r="B1340" s="44"/>
      <c r="C1340" s="44"/>
      <c r="D1340" s="41"/>
      <c r="E1340" s="41"/>
      <c r="F1340" s="51"/>
      <c r="G1340" s="102"/>
      <c r="H1340" s="41"/>
      <c r="I1340" s="45"/>
      <c r="J1340" s="49" t="s">
        <v>411</v>
      </c>
      <c r="K1340" s="50"/>
      <c r="L1340" s="43"/>
      <c r="M1340" s="71"/>
      <c r="N1340" s="72"/>
      <c r="O1340" s="73"/>
      <c r="P1340" s="71"/>
      <c r="Q1340" s="79"/>
      <c r="R1340" s="80"/>
      <c r="S1340" s="79"/>
      <c r="T1340" s="81"/>
      <c r="U1340" s="82"/>
      <c r="V1340" s="83"/>
      <c r="W1340" s="84"/>
      <c r="X1340" s="82"/>
      <c r="Y1340" s="83"/>
      <c r="Z1340" s="1"/>
    </row>
    <row r="1341" spans="1:26" ht="23.25">
      <c r="A1341" s="1"/>
      <c r="B1341" s="44"/>
      <c r="C1341" s="44"/>
      <c r="D1341" s="41"/>
      <c r="E1341" s="41"/>
      <c r="F1341" s="51"/>
      <c r="G1341" s="102"/>
      <c r="H1341" s="41"/>
      <c r="I1341" s="45"/>
      <c r="J1341" s="49" t="s">
        <v>410</v>
      </c>
      <c r="K1341" s="50"/>
      <c r="L1341" s="43"/>
      <c r="M1341" s="71"/>
      <c r="N1341" s="72"/>
      <c r="O1341" s="73"/>
      <c r="P1341" s="71"/>
      <c r="Q1341" s="79"/>
      <c r="R1341" s="80"/>
      <c r="S1341" s="79"/>
      <c r="T1341" s="81"/>
      <c r="U1341" s="82"/>
      <c r="V1341" s="83"/>
      <c r="W1341" s="84"/>
      <c r="X1341" s="82"/>
      <c r="Y1341" s="83"/>
      <c r="Z1341" s="1"/>
    </row>
    <row r="1342" spans="1:26" ht="23.25">
      <c r="A1342" s="1"/>
      <c r="B1342" s="44"/>
      <c r="C1342" s="44"/>
      <c r="D1342" s="41"/>
      <c r="E1342" s="41"/>
      <c r="F1342" s="51"/>
      <c r="G1342" s="102"/>
      <c r="H1342" s="41"/>
      <c r="I1342" s="45"/>
      <c r="J1342" s="49" t="s">
        <v>412</v>
      </c>
      <c r="K1342" s="50"/>
      <c r="L1342" s="43"/>
      <c r="M1342" s="71"/>
      <c r="N1342" s="72"/>
      <c r="O1342" s="73"/>
      <c r="P1342" s="71"/>
      <c r="Q1342" s="79"/>
      <c r="R1342" s="80"/>
      <c r="S1342" s="79"/>
      <c r="T1342" s="81"/>
      <c r="U1342" s="82"/>
      <c r="V1342" s="83"/>
      <c r="W1342" s="84"/>
      <c r="X1342" s="82"/>
      <c r="Y1342" s="83"/>
      <c r="Z1342" s="1"/>
    </row>
    <row r="1343" spans="1:26" ht="23.25">
      <c r="A1343" s="1"/>
      <c r="B1343" s="44"/>
      <c r="C1343" s="44"/>
      <c r="D1343" s="41"/>
      <c r="E1343" s="41"/>
      <c r="F1343" s="51"/>
      <c r="G1343" s="102"/>
      <c r="H1343" s="41"/>
      <c r="I1343" s="45"/>
      <c r="J1343" s="49" t="s">
        <v>413</v>
      </c>
      <c r="K1343" s="50"/>
      <c r="L1343" s="43"/>
      <c r="M1343" s="71"/>
      <c r="N1343" s="72"/>
      <c r="O1343" s="73"/>
      <c r="P1343" s="71"/>
      <c r="Q1343" s="79"/>
      <c r="R1343" s="80"/>
      <c r="S1343" s="79"/>
      <c r="T1343" s="81"/>
      <c r="U1343" s="82"/>
      <c r="V1343" s="83"/>
      <c r="W1343" s="84"/>
      <c r="X1343" s="82"/>
      <c r="Y1343" s="83"/>
      <c r="Z1343" s="1"/>
    </row>
    <row r="1344" spans="1:26" ht="23.25">
      <c r="A1344" s="1"/>
      <c r="B1344" s="44"/>
      <c r="C1344" s="44"/>
      <c r="D1344" s="41"/>
      <c r="E1344" s="41"/>
      <c r="F1344" s="51"/>
      <c r="G1344" s="102"/>
      <c r="H1344" s="41"/>
      <c r="I1344" s="45"/>
      <c r="J1344" s="49" t="s">
        <v>414</v>
      </c>
      <c r="K1344" s="50"/>
      <c r="L1344" s="43"/>
      <c r="M1344" s="71"/>
      <c r="N1344" s="72"/>
      <c r="O1344" s="73"/>
      <c r="P1344" s="71"/>
      <c r="Q1344" s="79"/>
      <c r="R1344" s="80"/>
      <c r="S1344" s="79"/>
      <c r="T1344" s="81"/>
      <c r="U1344" s="82"/>
      <c r="V1344" s="83"/>
      <c r="W1344" s="84"/>
      <c r="X1344" s="82"/>
      <c r="Y1344" s="83"/>
      <c r="Z1344" s="1"/>
    </row>
    <row r="1345" spans="1:26" ht="23.25">
      <c r="A1345" s="1"/>
      <c r="B1345" s="44"/>
      <c r="C1345" s="44"/>
      <c r="D1345" s="41"/>
      <c r="E1345" s="41"/>
      <c r="F1345" s="51"/>
      <c r="G1345" s="102"/>
      <c r="H1345" s="109"/>
      <c r="I1345" s="45"/>
      <c r="J1345" s="49" t="s">
        <v>415</v>
      </c>
      <c r="K1345" s="50"/>
      <c r="L1345" s="43"/>
      <c r="M1345" s="71"/>
      <c r="N1345" s="72"/>
      <c r="O1345" s="73"/>
      <c r="P1345" s="71"/>
      <c r="Q1345" s="79"/>
      <c r="R1345" s="80"/>
      <c r="S1345" s="79"/>
      <c r="T1345" s="81"/>
      <c r="U1345" s="82"/>
      <c r="V1345" s="83"/>
      <c r="W1345" s="84"/>
      <c r="X1345" s="82"/>
      <c r="Y1345" s="83"/>
      <c r="Z1345" s="1"/>
    </row>
    <row r="1346" spans="1:26" ht="23.25">
      <c r="A1346" s="1"/>
      <c r="B1346" s="44"/>
      <c r="C1346" s="44"/>
      <c r="D1346" s="44"/>
      <c r="E1346" s="44"/>
      <c r="F1346" s="51"/>
      <c r="G1346" s="110" t="s">
        <v>358</v>
      </c>
      <c r="H1346" s="111"/>
      <c r="I1346" s="45"/>
      <c r="J1346" s="49" t="s">
        <v>359</v>
      </c>
      <c r="K1346" s="50"/>
      <c r="L1346" s="43"/>
      <c r="M1346" s="71"/>
      <c r="N1346" s="72"/>
      <c r="O1346" s="73"/>
      <c r="P1346" s="71"/>
      <c r="Q1346" s="79"/>
      <c r="R1346" s="80"/>
      <c r="S1346" s="79"/>
      <c r="T1346" s="81"/>
      <c r="U1346" s="82"/>
      <c r="V1346" s="83"/>
      <c r="W1346" s="84"/>
      <c r="X1346" s="82"/>
      <c r="Y1346" s="83"/>
      <c r="Z1346" s="1"/>
    </row>
    <row r="1347" spans="1:26" ht="23.25">
      <c r="A1347" s="1"/>
      <c r="B1347" s="44"/>
      <c r="C1347" s="44"/>
      <c r="D1347" s="44"/>
      <c r="E1347" s="44"/>
      <c r="F1347" s="42"/>
      <c r="G1347" s="43"/>
      <c r="H1347" s="44"/>
      <c r="I1347" s="45"/>
      <c r="J1347" s="49" t="s">
        <v>360</v>
      </c>
      <c r="K1347" s="50"/>
      <c r="L1347" s="43"/>
      <c r="M1347" s="71"/>
      <c r="N1347" s="72"/>
      <c r="O1347" s="73"/>
      <c r="P1347" s="71"/>
      <c r="Q1347" s="79"/>
      <c r="R1347" s="80"/>
      <c r="S1347" s="79"/>
      <c r="T1347" s="81"/>
      <c r="U1347" s="82"/>
      <c r="V1347" s="83"/>
      <c r="W1347" s="84"/>
      <c r="X1347" s="82"/>
      <c r="Y1347" s="83"/>
      <c r="Z1347" s="1"/>
    </row>
    <row r="1348" spans="1:26" ht="23.25">
      <c r="A1348" s="1"/>
      <c r="B1348" s="44"/>
      <c r="C1348" s="44"/>
      <c r="D1348" s="44"/>
      <c r="E1348" s="44"/>
      <c r="F1348" s="51"/>
      <c r="G1348" s="43"/>
      <c r="H1348" s="44"/>
      <c r="I1348" s="45"/>
      <c r="J1348" s="49" t="s">
        <v>361</v>
      </c>
      <c r="K1348" s="50"/>
      <c r="L1348" s="43"/>
      <c r="M1348" s="71"/>
      <c r="N1348" s="72"/>
      <c r="O1348" s="73"/>
      <c r="P1348" s="71"/>
      <c r="Q1348" s="79"/>
      <c r="R1348" s="80"/>
      <c r="S1348" s="79"/>
      <c r="T1348" s="81"/>
      <c r="U1348" s="82"/>
      <c r="V1348" s="83"/>
      <c r="W1348" s="84"/>
      <c r="X1348" s="82"/>
      <c r="Y1348" s="83"/>
      <c r="Z1348" s="1"/>
    </row>
    <row r="1349" spans="1:26" ht="23.25">
      <c r="A1349" s="1"/>
      <c r="B1349" s="44"/>
      <c r="C1349" s="44"/>
      <c r="D1349" s="44"/>
      <c r="E1349" s="44"/>
      <c r="F1349" s="51"/>
      <c r="G1349" s="43"/>
      <c r="H1349" s="44"/>
      <c r="I1349" s="45"/>
      <c r="J1349" s="49" t="s">
        <v>368</v>
      </c>
      <c r="K1349" s="50"/>
      <c r="L1349" s="43"/>
      <c r="M1349" s="71"/>
      <c r="N1349" s="72"/>
      <c r="O1349" s="73"/>
      <c r="P1349" s="71"/>
      <c r="Q1349" s="79"/>
      <c r="R1349" s="80"/>
      <c r="S1349" s="79"/>
      <c r="T1349" s="81"/>
      <c r="U1349" s="82"/>
      <c r="V1349" s="83"/>
      <c r="W1349" s="84"/>
      <c r="X1349" s="82"/>
      <c r="Y1349" s="83"/>
      <c r="Z1349" s="1"/>
    </row>
    <row r="1350" spans="1:26" ht="23.25">
      <c r="A1350" s="1"/>
      <c r="B1350" s="55"/>
      <c r="C1350" s="55"/>
      <c r="D1350" s="55"/>
      <c r="E1350" s="55"/>
      <c r="F1350" s="53"/>
      <c r="G1350" s="54"/>
      <c r="H1350" s="55"/>
      <c r="I1350" s="56"/>
      <c r="J1350" s="57" t="s">
        <v>367</v>
      </c>
      <c r="K1350" s="58"/>
      <c r="L1350" s="54"/>
      <c r="M1350" s="76"/>
      <c r="N1350" s="74"/>
      <c r="O1350" s="75"/>
      <c r="P1350" s="76"/>
      <c r="Q1350" s="85"/>
      <c r="R1350" s="86"/>
      <c r="S1350" s="85"/>
      <c r="T1350" s="87"/>
      <c r="U1350" s="88"/>
      <c r="V1350" s="89"/>
      <c r="W1350" s="85"/>
      <c r="X1350" s="88"/>
      <c r="Y1350" s="89"/>
      <c r="Z1350" s="1"/>
    </row>
    <row r="1351" spans="1:26" ht="23.25">
      <c r="A1351" s="1" t="s">
        <v>13</v>
      </c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59"/>
      <c r="U1351" s="59"/>
      <c r="V1351" s="59"/>
      <c r="W1351" s="59"/>
      <c r="X1351" s="59"/>
      <c r="Y1351" s="59"/>
      <c r="Z1351" s="1" t="s">
        <v>13</v>
      </c>
    </row>
    <row r="1354" ht="23.25">
      <c r="J1354" s="49"/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12" t="s">
        <v>37</v>
      </c>
      <c r="T65497" s="114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13"/>
      <c r="T65498" s="115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63">
    <mergeCell ref="S1267:S1268"/>
    <mergeCell ref="T1267:T1268"/>
    <mergeCell ref="S1312:S1313"/>
    <mergeCell ref="T1312:T1313"/>
    <mergeCell ref="S1177:S1178"/>
    <mergeCell ref="T1177:T1178"/>
    <mergeCell ref="S1222:S1223"/>
    <mergeCell ref="T1222:T1223"/>
    <mergeCell ref="S1087:S1088"/>
    <mergeCell ref="T1087:T1088"/>
    <mergeCell ref="S1132:S1133"/>
    <mergeCell ref="T1132:T1133"/>
    <mergeCell ref="S997:S998"/>
    <mergeCell ref="T997:T998"/>
    <mergeCell ref="S1042:S1043"/>
    <mergeCell ref="T1042:T1043"/>
    <mergeCell ref="S907:S908"/>
    <mergeCell ref="T907:T908"/>
    <mergeCell ref="S952:S953"/>
    <mergeCell ref="T952:T953"/>
    <mergeCell ref="S817:S818"/>
    <mergeCell ref="T817:T818"/>
    <mergeCell ref="S862:S863"/>
    <mergeCell ref="T862:T863"/>
    <mergeCell ref="S727:S728"/>
    <mergeCell ref="T727:T728"/>
    <mergeCell ref="S772:S773"/>
    <mergeCell ref="T772:T773"/>
    <mergeCell ref="S637:S638"/>
    <mergeCell ref="T637:T638"/>
    <mergeCell ref="S682:S683"/>
    <mergeCell ref="T682:T683"/>
    <mergeCell ref="S547:S548"/>
    <mergeCell ref="T547:T548"/>
    <mergeCell ref="S592:S593"/>
    <mergeCell ref="T592:T593"/>
    <mergeCell ref="S457:S458"/>
    <mergeCell ref="T457:T458"/>
    <mergeCell ref="S502:S503"/>
    <mergeCell ref="T502:T503"/>
    <mergeCell ref="S367:S368"/>
    <mergeCell ref="T367:T368"/>
    <mergeCell ref="S412:S413"/>
    <mergeCell ref="T412:T413"/>
    <mergeCell ref="S277:S278"/>
    <mergeCell ref="T277:T278"/>
    <mergeCell ref="S322:S323"/>
    <mergeCell ref="T322:T323"/>
    <mergeCell ref="T142:T143"/>
    <mergeCell ref="S187:S188"/>
    <mergeCell ref="T187:T188"/>
    <mergeCell ref="S232:S233"/>
    <mergeCell ref="T232:T233"/>
    <mergeCell ref="G1346:H1346"/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27" r:id="rId3"/>
  <rowBreaks count="14" manualBreakCount="14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2000-06-03T05:12:37Z</cp:lastPrinted>
  <dcterms:created xsi:type="dcterms:W3CDTF">1998-09-03T23:55:40Z</dcterms:created>
  <dcterms:modified xsi:type="dcterms:W3CDTF">2000-06-07T00:11:56Z</dcterms:modified>
  <cp:category/>
  <cp:version/>
  <cp:contentType/>
  <cp:contentStatus/>
</cp:coreProperties>
</file>