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'Hoja1'!$A$1:$W$180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<sst xmlns="http://schemas.openxmlformats.org/spreadsheetml/2006/main" count="258" uniqueCount="91">
  <si>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</si>
  <si>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</si>
  <si>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</si>
  <si>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</si>
  <si>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</si>
  <si>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</si>
  <si>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</si>
  <si>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</si>
  <si>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</si>
  <si>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</si>
  <si>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</si>
  <si>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</si>
  <si>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</si>
  <si>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</si>
  <si>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</si>
  <si>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</si>
  <si>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</si>
  <si>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</si>
  <si>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</si>
  <si>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</si>
  <si>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</si>
  <si>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</si>
  <si>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</si>
  <si>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</si>
  <si>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</si>
  <si>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</si>
  <si>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</si>
  <si>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</si>
  <si>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</si>
  <si>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</si>
  <si>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</si>
  <si>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</si>
  <si>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</si>
  <si>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</si>
  <si>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</si>
  <si>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</si>
  <si>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</si>
  <si>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 E N T I D A D :  09195   FERROCARRILES NACIONALES DE MEXICO</t>
  </si>
  <si>
    <t>S E C T O R :   COMUNICACIONES Y TRANSPORTES</t>
  </si>
  <si>
    <t>TOTAL ORIGINAL</t>
  </si>
  <si>
    <t>TOTAL EJERCIDO</t>
  </si>
  <si>
    <t>PORCENTAJE DE EJERCICIO EJER/ORIG</t>
  </si>
  <si>
    <t>16</t>
  </si>
  <si>
    <t>COMUNICACIONES Y TRANSPORTES</t>
  </si>
  <si>
    <t xml:space="preserve">  Original</t>
  </si>
  <si>
    <t xml:space="preserve">  Ejercido</t>
  </si>
  <si>
    <t xml:space="preserve">  Porcentaje de Ejercicio Ejer/Orig</t>
  </si>
  <si>
    <t>04</t>
  </si>
  <si>
    <t>Transporte</t>
  </si>
  <si>
    <t>21</t>
  </si>
  <si>
    <t xml:space="preserve">Programa de Desarrollo del Sector </t>
  </si>
  <si>
    <t>Comunicaciones y Transportes</t>
  </si>
  <si>
    <t>438</t>
  </si>
  <si>
    <t>básica</t>
  </si>
  <si>
    <t>N000</t>
  </si>
  <si>
    <t>proyectos</t>
  </si>
  <si>
    <t>I031</t>
  </si>
  <si>
    <t>Rehabilitación de maquinaria de vía</t>
  </si>
  <si>
    <t>I032</t>
  </si>
  <si>
    <t>Rehabilitaión de patios terminales, talleres</t>
  </si>
  <si>
    <t>y edificios</t>
  </si>
  <si>
    <t>I033</t>
  </si>
  <si>
    <t>Obras de remediación de suelos a talleres</t>
  </si>
  <si>
    <t>I041</t>
  </si>
  <si>
    <t>Conservación de vías principales</t>
  </si>
  <si>
    <t>I042</t>
  </si>
  <si>
    <t>K138</t>
  </si>
  <si>
    <t>Rehabilitación de vías con riel nuevo y de</t>
  </si>
  <si>
    <t>recobro</t>
  </si>
  <si>
    <t>K141</t>
  </si>
  <si>
    <t>Modernización y rehabilitación de los siste -</t>
  </si>
  <si>
    <t>caciones y señales</t>
  </si>
  <si>
    <t>447</t>
  </si>
  <si>
    <t>Operar la infraestructura básica</t>
  </si>
  <si>
    <t>I043</t>
  </si>
  <si>
    <t>Servicio de transporte de carga</t>
  </si>
  <si>
    <t>I044</t>
  </si>
  <si>
    <t>Servicio de transporte de pasajeros</t>
  </si>
  <si>
    <t>701</t>
  </si>
  <si>
    <t>Administrar recursos humanos, materiales y</t>
  </si>
  <si>
    <t>financieros</t>
  </si>
  <si>
    <t>Actividad institucional no asociada a</t>
  </si>
  <si>
    <t>I008</t>
  </si>
  <si>
    <t>Proceso de reestructuración y privatización</t>
  </si>
  <si>
    <t>de los servicios ferroviarios</t>
  </si>
  <si>
    <t>Conservar y mantener la infraestructura</t>
  </si>
  <si>
    <t>Programa de mantenimiento de locomotoras</t>
  </si>
  <si>
    <t>concesionamiento</t>
  </si>
  <si>
    <t>mas  de  telecomunicaciones,  radiocomuni-</t>
  </si>
  <si>
    <t>HOJA   2   DE   3   .</t>
  </si>
  <si>
    <t>HOJA   3   DE   3   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</si>
</sst>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74"/>
      <c r="I12" s="75"/>
      <c r="J12" s="76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35"/>
      <c r="C13" s="35"/>
      <c r="D13" s="35"/>
      <c r="E13" s="35"/>
      <c r="F13" s="35"/>
      <c r="G13" s="35"/>
      <c r="H13" s="74"/>
      <c r="I13" s="77" t="s">
        <v>39</v>
      </c>
      <c r="J13" s="78"/>
      <c r="K13" s="66">
        <f aca="true" t="shared" si="0" ref="K13:N14">+K18</f>
        <v>493518.8</v>
      </c>
      <c r="L13" s="66">
        <f t="shared" si="0"/>
        <v>139076.9</v>
      </c>
      <c r="M13" s="66">
        <f t="shared" si="0"/>
        <v>73186.2</v>
      </c>
      <c r="N13" s="66">
        <f t="shared" si="0"/>
        <v>0</v>
      </c>
      <c r="O13" s="66">
        <f>SUM(K13:N13)</f>
        <v>705781.8999999999</v>
      </c>
      <c r="P13" s="68">
        <f aca="true" t="shared" si="1" ref="P13:R14">+P18</f>
        <v>4663.4</v>
      </c>
      <c r="Q13" s="68">
        <f t="shared" si="1"/>
        <v>174192.5</v>
      </c>
      <c r="R13" s="67">
        <f t="shared" si="1"/>
        <v>0</v>
      </c>
      <c r="S13" s="69">
        <f>+R13+Q13+P13</f>
        <v>178855.9</v>
      </c>
      <c r="T13" s="69">
        <f>+S13+O13</f>
        <v>884637.7999999999</v>
      </c>
      <c r="U13" s="69">
        <f>(O13/T13)*100</f>
        <v>79.78201926257277</v>
      </c>
      <c r="V13" s="69">
        <f>(S13/T13)*100</f>
        <v>20.217980737427226</v>
      </c>
      <c r="W13" s="19"/>
    </row>
    <row r="14" spans="1:23" ht="23.25">
      <c r="A14" s="2"/>
      <c r="B14" s="35"/>
      <c r="C14" s="35"/>
      <c r="D14" s="35"/>
      <c r="E14" s="35"/>
      <c r="F14" s="35"/>
      <c r="G14" s="35"/>
      <c r="H14" s="74"/>
      <c r="I14" s="77" t="s">
        <v>40</v>
      </c>
      <c r="J14" s="78"/>
      <c r="K14" s="66">
        <f t="shared" si="0"/>
        <v>1520007.8</v>
      </c>
      <c r="L14" s="66">
        <f t="shared" si="0"/>
        <v>107397.5</v>
      </c>
      <c r="M14" s="66">
        <f t="shared" si="0"/>
        <v>294882.7</v>
      </c>
      <c r="N14" s="66">
        <f t="shared" si="0"/>
        <v>0</v>
      </c>
      <c r="O14" s="66">
        <f>SUM(K14:N14)</f>
        <v>1922288</v>
      </c>
      <c r="P14" s="68">
        <f t="shared" si="1"/>
        <v>543.5</v>
      </c>
      <c r="Q14" s="68">
        <f t="shared" si="1"/>
        <v>72578</v>
      </c>
      <c r="R14" s="67">
        <f t="shared" si="1"/>
        <v>0</v>
      </c>
      <c r="S14" s="69">
        <f>+R14+Q14+P14</f>
        <v>73121.5</v>
      </c>
      <c r="T14" s="69">
        <f>+S14+O14</f>
        <v>1995409.5</v>
      </c>
      <c r="U14" s="69">
        <f>(O14/T14)*100</f>
        <v>96.33551408871212</v>
      </c>
      <c r="V14" s="69">
        <f>(S14/T14)*100</f>
        <v>3.6644859112878834</v>
      </c>
      <c r="W14" s="19"/>
    </row>
    <row r="15" spans="1:23" ht="23.25">
      <c r="A15" s="2"/>
      <c r="B15" s="35"/>
      <c r="C15" s="35"/>
      <c r="D15" s="35"/>
      <c r="E15" s="35"/>
      <c r="F15" s="35"/>
      <c r="G15" s="35"/>
      <c r="H15" s="74"/>
      <c r="I15" s="79" t="s">
        <v>41</v>
      </c>
      <c r="J15" s="76"/>
      <c r="K15" s="66">
        <f aca="true" t="shared" si="2" ref="K15:Q15">(K14/K13)*100</f>
        <v>307.99390013105887</v>
      </c>
      <c r="L15" s="66">
        <f t="shared" si="2"/>
        <v>77.22166657439158</v>
      </c>
      <c r="M15" s="66">
        <f t="shared" si="2"/>
        <v>402.92117912939875</v>
      </c>
      <c r="N15" s="66"/>
      <c r="O15" s="69">
        <f t="shared" si="2"/>
        <v>272.36289284267565</v>
      </c>
      <c r="P15" s="66">
        <f t="shared" si="2"/>
        <v>11.654586782176096</v>
      </c>
      <c r="Q15" s="66">
        <f t="shared" si="2"/>
        <v>41.66539891212308</v>
      </c>
      <c r="R15" s="67"/>
      <c r="S15" s="69">
        <f>(S14/S13)*100</f>
        <v>40.88291188604905</v>
      </c>
      <c r="T15" s="69">
        <f>(T14/T13)*100</f>
        <v>225.56231488186467</v>
      </c>
      <c r="U15" s="69"/>
      <c r="V15" s="69"/>
      <c r="W15" s="1"/>
    </row>
    <row r="16" spans="1:23" ht="23.25">
      <c r="A16" s="2"/>
      <c r="B16" s="35"/>
      <c r="C16" s="35"/>
      <c r="D16" s="35"/>
      <c r="E16" s="35"/>
      <c r="F16" s="35"/>
      <c r="G16" s="35"/>
      <c r="H16" s="74"/>
      <c r="I16" s="75"/>
      <c r="J16" s="76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35"/>
      <c r="D17" s="35"/>
      <c r="E17" s="35"/>
      <c r="F17" s="35"/>
      <c r="G17" s="35"/>
      <c r="H17" s="74"/>
      <c r="I17" s="75" t="s">
        <v>43</v>
      </c>
      <c r="J17" s="76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74"/>
      <c r="I18" s="75" t="s">
        <v>44</v>
      </c>
      <c r="J18" s="76"/>
      <c r="K18" s="67">
        <f aca="true" t="shared" si="3" ref="K18:N19">+K23</f>
        <v>493518.8</v>
      </c>
      <c r="L18" s="20">
        <f t="shared" si="3"/>
        <v>139076.9</v>
      </c>
      <c r="M18" s="67">
        <f t="shared" si="3"/>
        <v>73186.2</v>
      </c>
      <c r="N18" s="20">
        <f t="shared" si="3"/>
        <v>0</v>
      </c>
      <c r="O18" s="20">
        <f>SUM(K18:N18)</f>
        <v>705781.8999999999</v>
      </c>
      <c r="P18" s="67">
        <f aca="true" t="shared" si="4" ref="P18:R19">+P23</f>
        <v>4663.4</v>
      </c>
      <c r="Q18" s="67">
        <f t="shared" si="4"/>
        <v>174192.5</v>
      </c>
      <c r="R18" s="67">
        <f t="shared" si="4"/>
        <v>0</v>
      </c>
      <c r="S18" s="20">
        <f>+R18+Q18+P18</f>
        <v>178855.9</v>
      </c>
      <c r="T18" s="20">
        <f>+S18+O18</f>
        <v>884637.7999999999</v>
      </c>
      <c r="U18" s="20">
        <f>(O18/T18)*100</f>
        <v>79.78201926257277</v>
      </c>
      <c r="V18" s="20">
        <f>(S18/T18)*100</f>
        <v>20.217980737427226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74"/>
      <c r="I19" s="75" t="s">
        <v>45</v>
      </c>
      <c r="J19" s="76"/>
      <c r="K19" s="67">
        <f t="shared" si="3"/>
        <v>1520007.8</v>
      </c>
      <c r="L19" s="20">
        <f t="shared" si="3"/>
        <v>107397.5</v>
      </c>
      <c r="M19" s="67">
        <f t="shared" si="3"/>
        <v>294882.7</v>
      </c>
      <c r="N19" s="20">
        <f t="shared" si="3"/>
        <v>0</v>
      </c>
      <c r="O19" s="20">
        <f>SUM(K19:N19)</f>
        <v>1922288</v>
      </c>
      <c r="P19" s="67">
        <f t="shared" si="4"/>
        <v>543.5</v>
      </c>
      <c r="Q19" s="67">
        <f t="shared" si="4"/>
        <v>72578</v>
      </c>
      <c r="R19" s="67">
        <f t="shared" si="4"/>
        <v>0</v>
      </c>
      <c r="S19" s="20">
        <f>+R19+Q19+P19</f>
        <v>73121.5</v>
      </c>
      <c r="T19" s="20">
        <f>+S19+O19</f>
        <v>1995409.5</v>
      </c>
      <c r="U19" s="20">
        <f>(O19/T19)*100</f>
        <v>96.33551408871212</v>
      </c>
      <c r="V19" s="20">
        <f>(S19/T19)*100</f>
        <v>3.6644859112878834</v>
      </c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74"/>
      <c r="I20" s="75" t="s">
        <v>46</v>
      </c>
      <c r="J20" s="76"/>
      <c r="K20" s="67">
        <f aca="true" t="shared" si="5" ref="K20:Q20">(K19/K18)*100</f>
        <v>307.99390013105887</v>
      </c>
      <c r="L20" s="20">
        <f t="shared" si="5"/>
        <v>77.22166657439158</v>
      </c>
      <c r="M20" s="67">
        <f t="shared" si="5"/>
        <v>402.92117912939875</v>
      </c>
      <c r="N20" s="20"/>
      <c r="O20" s="20">
        <f t="shared" si="5"/>
        <v>272.36289284267565</v>
      </c>
      <c r="P20" s="67">
        <f t="shared" si="5"/>
        <v>11.654586782176096</v>
      </c>
      <c r="Q20" s="67">
        <f t="shared" si="5"/>
        <v>41.66539891212308</v>
      </c>
      <c r="R20" s="67"/>
      <c r="S20" s="20">
        <f>(S19/S18)*100</f>
        <v>40.88291188604905</v>
      </c>
      <c r="T20" s="20">
        <f>(T19/T18)*100</f>
        <v>225.56231488186467</v>
      </c>
      <c r="U20" s="20"/>
      <c r="V20" s="20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74"/>
      <c r="I21" s="75"/>
      <c r="J21" s="76"/>
      <c r="K21" s="67"/>
      <c r="L21" s="20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>
      <c r="A22" s="2"/>
      <c r="B22" s="35"/>
      <c r="C22" s="35" t="s">
        <v>47</v>
      </c>
      <c r="D22" s="35"/>
      <c r="E22" s="35"/>
      <c r="F22" s="35"/>
      <c r="G22" s="35"/>
      <c r="H22" s="74"/>
      <c r="I22" s="75" t="s">
        <v>48</v>
      </c>
      <c r="J22" s="76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74"/>
      <c r="I23" s="75" t="s">
        <v>44</v>
      </c>
      <c r="J23" s="76"/>
      <c r="K23" s="67">
        <f>+K29</f>
        <v>493518.8</v>
      </c>
      <c r="L23" s="20">
        <f>+L29</f>
        <v>139076.9</v>
      </c>
      <c r="M23" s="67">
        <f>+M29</f>
        <v>73186.2</v>
      </c>
      <c r="N23" s="20">
        <f>+N29</f>
        <v>0</v>
      </c>
      <c r="O23" s="20">
        <f>SUM(K23:N23)</f>
        <v>705781.8999999999</v>
      </c>
      <c r="P23" s="67">
        <f>+P29</f>
        <v>4663.4</v>
      </c>
      <c r="Q23" s="67">
        <f>+Q29</f>
        <v>174192.5</v>
      </c>
      <c r="R23" s="67">
        <f>+R29</f>
        <v>0</v>
      </c>
      <c r="S23" s="20">
        <f>+R23+Q23+P23</f>
        <v>178855.9</v>
      </c>
      <c r="T23" s="20">
        <f>+S23+O23</f>
        <v>884637.7999999999</v>
      </c>
      <c r="U23" s="20">
        <f>(O23/T23)*100</f>
        <v>79.78201926257277</v>
      </c>
      <c r="V23" s="20">
        <f>(S23/T23)*100</f>
        <v>20.217980737427226</v>
      </c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74"/>
      <c r="I24" s="75" t="s">
        <v>45</v>
      </c>
      <c r="J24" s="76"/>
      <c r="K24" s="67">
        <f>+K30</f>
        <v>1520007.8</v>
      </c>
      <c r="L24" s="20">
        <f aca="true" t="shared" si="6" ref="L24:Q24">+L30</f>
        <v>107397.5</v>
      </c>
      <c r="M24" s="67">
        <f t="shared" si="6"/>
        <v>294882.7</v>
      </c>
      <c r="N24" s="20">
        <f t="shared" si="6"/>
        <v>0</v>
      </c>
      <c r="O24" s="20">
        <f>SUM(K24:N24)</f>
        <v>1922288</v>
      </c>
      <c r="P24" s="67">
        <f t="shared" si="6"/>
        <v>543.5</v>
      </c>
      <c r="Q24" s="67">
        <f t="shared" si="6"/>
        <v>72578</v>
      </c>
      <c r="R24" s="67"/>
      <c r="S24" s="20">
        <f>+R24+Q24+P24</f>
        <v>73121.5</v>
      </c>
      <c r="T24" s="20">
        <f>+S24+O24</f>
        <v>1995409.5</v>
      </c>
      <c r="U24" s="20">
        <f>(O24/T24)*100</f>
        <v>96.33551408871212</v>
      </c>
      <c r="V24" s="20">
        <f>(S24/T24)*100</f>
        <v>3.6644859112878834</v>
      </c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74"/>
      <c r="I25" s="75" t="s">
        <v>46</v>
      </c>
      <c r="J25" s="76"/>
      <c r="K25" s="67">
        <f aca="true" t="shared" si="7" ref="K25:Q25">(K24/K23)*100</f>
        <v>307.99390013105887</v>
      </c>
      <c r="L25" s="20">
        <f t="shared" si="7"/>
        <v>77.22166657439158</v>
      </c>
      <c r="M25" s="67">
        <f t="shared" si="7"/>
        <v>402.92117912939875</v>
      </c>
      <c r="N25" s="20"/>
      <c r="O25" s="20">
        <f t="shared" si="7"/>
        <v>272.36289284267565</v>
      </c>
      <c r="P25" s="67">
        <f t="shared" si="7"/>
        <v>11.654586782176096</v>
      </c>
      <c r="Q25" s="67">
        <f t="shared" si="7"/>
        <v>41.66539891212308</v>
      </c>
      <c r="R25" s="67"/>
      <c r="S25" s="20">
        <f>(S24/S23)*100</f>
        <v>40.88291188604905</v>
      </c>
      <c r="T25" s="20">
        <f>(T24/T23)*100</f>
        <v>225.56231488186467</v>
      </c>
      <c r="U25" s="20"/>
      <c r="V25" s="20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74"/>
      <c r="I26" s="75"/>
      <c r="J26" s="76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35" t="s">
        <v>49</v>
      </c>
      <c r="E27" s="35"/>
      <c r="F27" s="35"/>
      <c r="G27" s="35"/>
      <c r="H27" s="74"/>
      <c r="I27" s="75" t="s">
        <v>50</v>
      </c>
      <c r="J27" s="76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74"/>
      <c r="I28" s="75" t="s">
        <v>51</v>
      </c>
      <c r="J28" s="76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74"/>
      <c r="I29" s="75" t="s">
        <v>44</v>
      </c>
      <c r="J29" s="76"/>
      <c r="K29" s="67">
        <f aca="true" t="shared" si="8" ref="K29:N30">+K35+K104+K120</f>
        <v>493518.8</v>
      </c>
      <c r="L29" s="20">
        <f t="shared" si="8"/>
        <v>139076.9</v>
      </c>
      <c r="M29" s="67">
        <f t="shared" si="8"/>
        <v>73186.2</v>
      </c>
      <c r="N29" s="20">
        <f t="shared" si="8"/>
        <v>0</v>
      </c>
      <c r="O29" s="20">
        <f>SUM(K29:N29)</f>
        <v>705781.8999999999</v>
      </c>
      <c r="P29" s="67">
        <f aca="true" t="shared" si="9" ref="P29:R30">+P35+P104+P120</f>
        <v>4663.4</v>
      </c>
      <c r="Q29" s="67">
        <f t="shared" si="9"/>
        <v>174192.5</v>
      </c>
      <c r="R29" s="67">
        <f t="shared" si="9"/>
        <v>0</v>
      </c>
      <c r="S29" s="20">
        <f>+R29+Q29+P29</f>
        <v>178855.9</v>
      </c>
      <c r="T29" s="20">
        <f>+S29+O29</f>
        <v>884637.7999999999</v>
      </c>
      <c r="U29" s="20">
        <f>(O29/T29)*100</f>
        <v>79.78201926257277</v>
      </c>
      <c r="V29" s="20">
        <f>(S29/T29)*100</f>
        <v>20.217980737427226</v>
      </c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74"/>
      <c r="I30" s="75" t="s">
        <v>45</v>
      </c>
      <c r="J30" s="76"/>
      <c r="K30" s="67">
        <f t="shared" si="8"/>
        <v>1520007.8</v>
      </c>
      <c r="L30" s="20">
        <f t="shared" si="8"/>
        <v>107397.5</v>
      </c>
      <c r="M30" s="67">
        <f t="shared" si="8"/>
        <v>294882.7</v>
      </c>
      <c r="N30" s="20">
        <f t="shared" si="8"/>
        <v>0</v>
      </c>
      <c r="O30" s="20">
        <f>SUM(K30:N30)</f>
        <v>1922288</v>
      </c>
      <c r="P30" s="67">
        <f t="shared" si="9"/>
        <v>543.5</v>
      </c>
      <c r="Q30" s="67">
        <f t="shared" si="9"/>
        <v>72578</v>
      </c>
      <c r="R30" s="67">
        <f t="shared" si="9"/>
        <v>0</v>
      </c>
      <c r="S30" s="20">
        <f>+R30+Q30+P30</f>
        <v>73121.5</v>
      </c>
      <c r="T30" s="20">
        <f>+S30+O30</f>
        <v>1995409.5</v>
      </c>
      <c r="U30" s="20">
        <f>(O30/T30)*100</f>
        <v>96.33551408871212</v>
      </c>
      <c r="V30" s="20">
        <f>(S30/T30)*100</f>
        <v>3.6644859112878834</v>
      </c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74"/>
      <c r="I31" s="75" t="s">
        <v>46</v>
      </c>
      <c r="J31" s="76"/>
      <c r="K31" s="67">
        <f aca="true" t="shared" si="10" ref="K31:Q31">(K30/K29)*100</f>
        <v>307.99390013105887</v>
      </c>
      <c r="L31" s="20">
        <f t="shared" si="10"/>
        <v>77.22166657439158</v>
      </c>
      <c r="M31" s="67">
        <f t="shared" si="10"/>
        <v>402.92117912939875</v>
      </c>
      <c r="N31" s="20"/>
      <c r="O31" s="20">
        <f t="shared" si="10"/>
        <v>272.36289284267565</v>
      </c>
      <c r="P31" s="67">
        <f t="shared" si="10"/>
        <v>11.654586782176096</v>
      </c>
      <c r="Q31" s="67">
        <f t="shared" si="10"/>
        <v>41.66539891212308</v>
      </c>
      <c r="R31" s="67"/>
      <c r="S31" s="20">
        <f>(S30/S29)*100</f>
        <v>40.88291188604905</v>
      </c>
      <c r="T31" s="20">
        <f>(T30/T29)*100</f>
        <v>225.56231488186467</v>
      </c>
      <c r="U31" s="20"/>
      <c r="V31" s="20"/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74"/>
      <c r="I32" s="75"/>
      <c r="J32" s="76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35"/>
      <c r="F33" s="35" t="s">
        <v>52</v>
      </c>
      <c r="G33" s="35"/>
      <c r="H33" s="74"/>
      <c r="I33" s="75" t="s">
        <v>85</v>
      </c>
      <c r="J33" s="76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74"/>
      <c r="I34" s="75" t="s">
        <v>53</v>
      </c>
      <c r="J34" s="76"/>
      <c r="K34" s="67"/>
      <c r="L34" s="20"/>
      <c r="M34" s="67"/>
      <c r="N34" s="20"/>
      <c r="O34" s="20"/>
      <c r="P34" s="67"/>
      <c r="Q34" s="67"/>
      <c r="R34" s="67"/>
      <c r="S34" s="20"/>
      <c r="T34" s="20"/>
      <c r="U34" s="20"/>
      <c r="V34" s="20"/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74"/>
      <c r="I35" s="75" t="s">
        <v>44</v>
      </c>
      <c r="J35" s="76"/>
      <c r="K35" s="67">
        <f aca="true" t="shared" si="11" ref="K35:N36">+K41+K55+K61+K66+K71+K77+K83+K99</f>
        <v>124481.29999999999</v>
      </c>
      <c r="L35" s="20">
        <f t="shared" si="11"/>
        <v>21771.1</v>
      </c>
      <c r="M35" s="67">
        <f t="shared" si="11"/>
        <v>10602.3</v>
      </c>
      <c r="N35" s="20">
        <f t="shared" si="11"/>
        <v>0</v>
      </c>
      <c r="O35" s="20">
        <f>SUM(K35:N35)</f>
        <v>156854.69999999998</v>
      </c>
      <c r="P35" s="67">
        <f aca="true" t="shared" si="12" ref="P35:R36">+P41+P55+P61+P66+P71+P77+P83+P99</f>
        <v>4663.4</v>
      </c>
      <c r="Q35" s="67">
        <f t="shared" si="12"/>
        <v>135970.8</v>
      </c>
      <c r="R35" s="67">
        <f t="shared" si="12"/>
        <v>0</v>
      </c>
      <c r="S35" s="20">
        <f>+R35+Q35+P35</f>
        <v>140634.19999999998</v>
      </c>
      <c r="T35" s="20">
        <f>+S35+O35</f>
        <v>297488.89999999997</v>
      </c>
      <c r="U35" s="20">
        <f>(O35/T35)*100</f>
        <v>52.726236172173145</v>
      </c>
      <c r="V35" s="20">
        <f>(S35/T35)*100</f>
        <v>47.273763827826855</v>
      </c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74"/>
      <c r="I36" s="75" t="s">
        <v>45</v>
      </c>
      <c r="J36" s="76"/>
      <c r="K36" s="67">
        <f t="shared" si="11"/>
        <v>86182.80000000002</v>
      </c>
      <c r="L36" s="67">
        <f t="shared" si="11"/>
        <v>1443</v>
      </c>
      <c r="M36" s="67">
        <f t="shared" si="11"/>
        <v>60523.1</v>
      </c>
      <c r="N36" s="20">
        <f t="shared" si="11"/>
        <v>0</v>
      </c>
      <c r="O36" s="20">
        <f>SUM(K36:N36)</f>
        <v>148148.90000000002</v>
      </c>
      <c r="P36" s="67">
        <f t="shared" si="12"/>
        <v>543.5</v>
      </c>
      <c r="Q36" s="67">
        <f t="shared" si="12"/>
        <v>66538.6</v>
      </c>
      <c r="R36" s="67">
        <f t="shared" si="12"/>
        <v>0</v>
      </c>
      <c r="S36" s="20">
        <f>+R36+Q36+P36</f>
        <v>67082.1</v>
      </c>
      <c r="T36" s="20">
        <f>+S36+O36</f>
        <v>215231.00000000003</v>
      </c>
      <c r="U36" s="20">
        <f>(O36/T36)*100</f>
        <v>68.8325101867296</v>
      </c>
      <c r="V36" s="20">
        <f>(S36/T36)*100</f>
        <v>31.167489813270393</v>
      </c>
      <c r="W36" s="1"/>
    </row>
    <row r="37" spans="1:23" ht="23.25">
      <c r="A37" s="2"/>
      <c r="B37" s="59"/>
      <c r="C37" s="73"/>
      <c r="D37" s="73"/>
      <c r="E37" s="73"/>
      <c r="F37" s="73"/>
      <c r="G37" s="73"/>
      <c r="H37" s="75"/>
      <c r="I37" s="75" t="s">
        <v>46</v>
      </c>
      <c r="J37" s="76"/>
      <c r="K37" s="18">
        <f>(K36/K35)*100</f>
        <v>69.23353146215538</v>
      </c>
      <c r="L37" s="18">
        <f>(L36/L35)*100</f>
        <v>6.628052785573536</v>
      </c>
      <c r="M37" s="18">
        <f>(M36/M35)*100</f>
        <v>570.848778095319</v>
      </c>
      <c r="N37" s="18"/>
      <c r="O37" s="18">
        <f>(O36/O35)*100</f>
        <v>94.44976784246825</v>
      </c>
      <c r="P37" s="18">
        <f>(P36/P35)*100</f>
        <v>11.654586782176096</v>
      </c>
      <c r="Q37" s="18">
        <f>(Q36/Q35)*100</f>
        <v>48.93594801236737</v>
      </c>
      <c r="R37" s="18"/>
      <c r="S37" s="18">
        <f>(S36/S35)*100</f>
        <v>47.699706045897805</v>
      </c>
      <c r="T37" s="18">
        <f>(T36/T35)*100</f>
        <v>72.34925403939442</v>
      </c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/>
      <c r="G38" s="35"/>
      <c r="H38" s="74"/>
      <c r="I38" s="75"/>
      <c r="J38" s="76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/>
      <c r="G39" s="35" t="s">
        <v>54</v>
      </c>
      <c r="H39" s="74"/>
      <c r="I39" s="75" t="s">
        <v>81</v>
      </c>
      <c r="J39" s="76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74"/>
      <c r="I40" s="75" t="s">
        <v>55</v>
      </c>
      <c r="J40" s="76"/>
      <c r="K40" s="67"/>
      <c r="L40" s="20"/>
      <c r="M40" s="67"/>
      <c r="N40" s="20"/>
      <c r="O40" s="20"/>
      <c r="P40" s="67"/>
      <c r="Q40" s="67"/>
      <c r="R40" s="67"/>
      <c r="S40" s="20"/>
      <c r="T40" s="20"/>
      <c r="U40" s="20"/>
      <c r="V40" s="20"/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74"/>
      <c r="I41" s="75" t="s">
        <v>44</v>
      </c>
      <c r="J41" s="76"/>
      <c r="K41" s="67">
        <v>35477.2</v>
      </c>
      <c r="L41" s="20">
        <v>5915.6</v>
      </c>
      <c r="M41" s="67">
        <v>4265.4</v>
      </c>
      <c r="N41" s="20"/>
      <c r="O41" s="20">
        <f>SUM(K41:N41)</f>
        <v>45658.2</v>
      </c>
      <c r="P41" s="67">
        <v>485.6</v>
      </c>
      <c r="Q41" s="67">
        <v>9639.7</v>
      </c>
      <c r="R41" s="67"/>
      <c r="S41" s="20">
        <f>+R41+Q41+P41</f>
        <v>10125.300000000001</v>
      </c>
      <c r="T41" s="20">
        <f>+S41+O41</f>
        <v>55783.5</v>
      </c>
      <c r="U41" s="20">
        <f>(O41/T41)*100</f>
        <v>81.848933824518</v>
      </c>
      <c r="V41" s="20">
        <f>(S41/T41)*100</f>
        <v>18.151066175482</v>
      </c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74"/>
      <c r="I42" s="75" t="s">
        <v>45</v>
      </c>
      <c r="J42" s="76"/>
      <c r="K42" s="67">
        <v>23857.3</v>
      </c>
      <c r="L42" s="20">
        <v>370.8</v>
      </c>
      <c r="M42" s="67">
        <v>3541.1</v>
      </c>
      <c r="N42" s="20"/>
      <c r="O42" s="20">
        <f>SUM(K42:N42)</f>
        <v>27769.199999999997</v>
      </c>
      <c r="P42" s="67"/>
      <c r="Q42" s="67">
        <v>24717.9</v>
      </c>
      <c r="R42" s="67"/>
      <c r="S42" s="20">
        <f>+R42+Q42+P42</f>
        <v>24717.9</v>
      </c>
      <c r="T42" s="20">
        <f>+S42+O42</f>
        <v>52487.1</v>
      </c>
      <c r="U42" s="20">
        <f>(O42/T42)*100</f>
        <v>52.90671422120864</v>
      </c>
      <c r="V42" s="20">
        <f>(S42/T42)*100</f>
        <v>47.09328577879137</v>
      </c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74"/>
      <c r="I43" s="75" t="s">
        <v>46</v>
      </c>
      <c r="J43" s="76"/>
      <c r="K43" s="67">
        <f>(K42/K41)*100</f>
        <v>67.2468514989909</v>
      </c>
      <c r="L43" s="20">
        <f>(L42/L41)*100</f>
        <v>6.268172290215701</v>
      </c>
      <c r="M43" s="67">
        <f>(M42/M41)*100</f>
        <v>83.01917756834061</v>
      </c>
      <c r="N43" s="20"/>
      <c r="O43" s="20">
        <f>(O42/O41)*100</f>
        <v>60.81974322246606</v>
      </c>
      <c r="P43" s="67">
        <f>(P42/P41)*100</f>
        <v>0</v>
      </c>
      <c r="Q43" s="67">
        <f>(Q42/Q41)*100</f>
        <v>256.4177308422461</v>
      </c>
      <c r="R43" s="67"/>
      <c r="S43" s="20">
        <f>(S42/S41)*100</f>
        <v>244.12017421706022</v>
      </c>
      <c r="T43" s="20">
        <f>(T42/T41)*100</f>
        <v>94.09072575223855</v>
      </c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74"/>
      <c r="I44" s="75"/>
      <c r="J44" s="76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80"/>
      <c r="I45" s="81"/>
      <c r="J45" s="82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89</v>
      </c>
      <c r="W47" s="1"/>
    </row>
    <row r="48" spans="1:23" ht="23.25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0"/>
      <c r="C53" s="50"/>
      <c r="D53" s="50"/>
      <c r="E53" s="50"/>
      <c r="F53" s="50"/>
      <c r="G53" s="50"/>
      <c r="H53" s="74"/>
      <c r="I53" s="75"/>
      <c r="J53" s="76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47</v>
      </c>
      <c r="D54" s="35" t="s">
        <v>49</v>
      </c>
      <c r="E54" s="35"/>
      <c r="F54" s="35" t="s">
        <v>52</v>
      </c>
      <c r="G54" s="35" t="s">
        <v>56</v>
      </c>
      <c r="H54" s="74"/>
      <c r="I54" s="75" t="s">
        <v>57</v>
      </c>
      <c r="J54" s="76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74"/>
      <c r="I55" s="75" t="s">
        <v>44</v>
      </c>
      <c r="J55" s="76"/>
      <c r="K55" s="67">
        <v>0</v>
      </c>
      <c r="L55" s="20">
        <v>0</v>
      </c>
      <c r="M55" s="67"/>
      <c r="N55" s="20"/>
      <c r="O55" s="20"/>
      <c r="P55" s="67">
        <v>2237.8</v>
      </c>
      <c r="Q55" s="67">
        <v>1492</v>
      </c>
      <c r="R55" s="67"/>
      <c r="S55" s="20">
        <f>+R55+Q55+P55</f>
        <v>3729.8</v>
      </c>
      <c r="T55" s="20">
        <f>+S55+O55</f>
        <v>3729.8</v>
      </c>
      <c r="U55" s="20">
        <f>(O55/T55)*100</f>
        <v>0</v>
      </c>
      <c r="V55" s="20">
        <f>(S55/T55)*100</f>
        <v>100</v>
      </c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74"/>
      <c r="I56" s="75" t="s">
        <v>45</v>
      </c>
      <c r="J56" s="76"/>
      <c r="K56" s="67"/>
      <c r="L56" s="20"/>
      <c r="M56" s="67"/>
      <c r="N56" s="20"/>
      <c r="O56" s="20"/>
      <c r="P56" s="67"/>
      <c r="Q56" s="67"/>
      <c r="R56" s="67"/>
      <c r="S56" s="20">
        <f>+R56+Q56+P56</f>
        <v>0</v>
      </c>
      <c r="T56" s="20">
        <f>+S56+O56</f>
        <v>0</v>
      </c>
      <c r="U56" s="20"/>
      <c r="V56" s="20"/>
      <c r="W56" s="1"/>
    </row>
    <row r="57" spans="1:23" ht="23.25">
      <c r="A57" s="2"/>
      <c r="B57" s="35"/>
      <c r="C57" s="35"/>
      <c r="D57" s="35"/>
      <c r="E57" s="35"/>
      <c r="F57" s="35"/>
      <c r="G57" s="35"/>
      <c r="H57" s="74"/>
      <c r="I57" s="75" t="s">
        <v>46</v>
      </c>
      <c r="J57" s="76"/>
      <c r="K57" s="67"/>
      <c r="L57" s="20"/>
      <c r="M57" s="67"/>
      <c r="N57" s="20"/>
      <c r="O57" s="20"/>
      <c r="P57" s="67">
        <f>(P56/P55)*100</f>
        <v>0</v>
      </c>
      <c r="Q57" s="67">
        <f>(Q56/Q55)*100</f>
        <v>0</v>
      </c>
      <c r="R57" s="67"/>
      <c r="S57" s="20">
        <f>(S56/S55)*100</f>
        <v>0</v>
      </c>
      <c r="T57" s="20">
        <f>(T56/T55)*100</f>
        <v>0</v>
      </c>
      <c r="U57" s="20"/>
      <c r="V57" s="20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74"/>
      <c r="I58" s="75"/>
      <c r="J58" s="76"/>
      <c r="K58" s="67"/>
      <c r="L58" s="20"/>
      <c r="M58" s="67"/>
      <c r="N58" s="20"/>
      <c r="O58" s="20"/>
      <c r="P58" s="67"/>
      <c r="Q58" s="67"/>
      <c r="R58" s="67"/>
      <c r="S58" s="20"/>
      <c r="T58" s="20"/>
      <c r="U58" s="20"/>
      <c r="V58" s="20"/>
      <c r="W58" s="1"/>
    </row>
    <row r="59" spans="1:23" ht="23.25">
      <c r="A59" s="2"/>
      <c r="B59" s="35"/>
      <c r="C59" s="35"/>
      <c r="D59" s="35"/>
      <c r="E59" s="35"/>
      <c r="F59" s="35"/>
      <c r="G59" s="35" t="s">
        <v>58</v>
      </c>
      <c r="H59" s="74"/>
      <c r="I59" s="75" t="s">
        <v>59</v>
      </c>
      <c r="J59" s="76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>
      <c r="A60" s="2"/>
      <c r="B60" s="35"/>
      <c r="C60" s="35"/>
      <c r="D60" s="35"/>
      <c r="E60" s="35"/>
      <c r="F60" s="35"/>
      <c r="G60" s="35"/>
      <c r="H60" s="74"/>
      <c r="I60" s="75" t="s">
        <v>60</v>
      </c>
      <c r="J60" s="76"/>
      <c r="K60" s="67"/>
      <c r="L60" s="20"/>
      <c r="M60" s="67"/>
      <c r="N60" s="20"/>
      <c r="O60" s="20"/>
      <c r="P60" s="67"/>
      <c r="Q60" s="67"/>
      <c r="R60" s="67"/>
      <c r="S60" s="20"/>
      <c r="T60" s="20"/>
      <c r="U60" s="20"/>
      <c r="V60" s="20"/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74"/>
      <c r="I61" s="75" t="s">
        <v>44</v>
      </c>
      <c r="J61" s="76"/>
      <c r="K61" s="67">
        <v>28879.7</v>
      </c>
      <c r="L61" s="20">
        <v>6137.5</v>
      </c>
      <c r="M61" s="67">
        <v>2242.4</v>
      </c>
      <c r="N61" s="20"/>
      <c r="O61" s="20">
        <f>SUM(K61:N61)</f>
        <v>37259.6</v>
      </c>
      <c r="P61" s="67"/>
      <c r="Q61" s="67">
        <v>1226.3</v>
      </c>
      <c r="R61" s="67"/>
      <c r="S61" s="20">
        <f>+R61+Q61+P61</f>
        <v>1226.3</v>
      </c>
      <c r="T61" s="20">
        <f>+S61+O61</f>
        <v>38485.9</v>
      </c>
      <c r="U61" s="20">
        <f>(O61/T61)*100</f>
        <v>96.8136382415378</v>
      </c>
      <c r="V61" s="20">
        <f>(S61/T61)*100</f>
        <v>3.1863617584621897</v>
      </c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74"/>
      <c r="I62" s="75" t="s">
        <v>45</v>
      </c>
      <c r="J62" s="76"/>
      <c r="K62" s="67">
        <v>31202</v>
      </c>
      <c r="L62" s="20">
        <v>407.7</v>
      </c>
      <c r="M62" s="67">
        <v>582.8</v>
      </c>
      <c r="N62" s="20"/>
      <c r="O62" s="20">
        <f>SUM(K62:N62)</f>
        <v>32192.5</v>
      </c>
      <c r="P62" s="67">
        <v>410.1</v>
      </c>
      <c r="Q62" s="67">
        <v>1074</v>
      </c>
      <c r="R62" s="67"/>
      <c r="S62" s="20">
        <f>+R62+Q62+P62</f>
        <v>1484.1</v>
      </c>
      <c r="T62" s="20">
        <f>+S62+O62</f>
        <v>33676.6</v>
      </c>
      <c r="U62" s="20">
        <f>(O62/T62)*100</f>
        <v>95.59308243706313</v>
      </c>
      <c r="V62" s="20">
        <f>(S62/T62)*100</f>
        <v>4.406917562936876</v>
      </c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74"/>
      <c r="I63" s="75" t="s">
        <v>46</v>
      </c>
      <c r="J63" s="76"/>
      <c r="K63" s="67">
        <f>(K62/K61)*100</f>
        <v>108.04128851754</v>
      </c>
      <c r="L63" s="20">
        <f>(L62/L61)*100</f>
        <v>6.642769857433809</v>
      </c>
      <c r="M63" s="67">
        <f>(M62/M61)*100</f>
        <v>25.990010702818406</v>
      </c>
      <c r="N63" s="20"/>
      <c r="O63" s="20">
        <f>(O62/O61)*100</f>
        <v>86.40055180409881</v>
      </c>
      <c r="P63" s="67"/>
      <c r="Q63" s="67">
        <f>(Q62/Q61)*100</f>
        <v>87.58052678789856</v>
      </c>
      <c r="R63" s="67"/>
      <c r="S63" s="20">
        <f>(S62/S61)*100</f>
        <v>121.02258827366876</v>
      </c>
      <c r="T63" s="20">
        <f>(T62/T61)*100</f>
        <v>87.50373513416602</v>
      </c>
      <c r="U63" s="20"/>
      <c r="V63" s="20"/>
      <c r="W63" s="1"/>
    </row>
    <row r="64" spans="1:23" ht="23.25">
      <c r="A64" s="2"/>
      <c r="B64" s="35"/>
      <c r="C64" s="35"/>
      <c r="D64" s="35"/>
      <c r="E64" s="35"/>
      <c r="F64" s="35"/>
      <c r="G64" s="35"/>
      <c r="H64" s="74"/>
      <c r="I64" s="75"/>
      <c r="J64" s="76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 t="s">
        <v>61</v>
      </c>
      <c r="H65" s="74"/>
      <c r="I65" s="75" t="s">
        <v>62</v>
      </c>
      <c r="J65" s="76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74"/>
      <c r="I66" s="75" t="s">
        <v>44</v>
      </c>
      <c r="J66" s="76"/>
      <c r="K66" s="67">
        <v>311.2</v>
      </c>
      <c r="L66" s="20">
        <v>0</v>
      </c>
      <c r="M66" s="67">
        <v>12.5</v>
      </c>
      <c r="N66" s="20"/>
      <c r="O66" s="20">
        <f>SUM(K66:N66)</f>
        <v>323.7</v>
      </c>
      <c r="P66" s="67"/>
      <c r="Q66" s="67">
        <v>21264.1</v>
      </c>
      <c r="R66" s="67"/>
      <c r="S66" s="20">
        <f>+R66+Q66+P66</f>
        <v>21264.1</v>
      </c>
      <c r="T66" s="20">
        <f>+S66+O66</f>
        <v>21587.8</v>
      </c>
      <c r="U66" s="20">
        <f>(O66/T66)*100</f>
        <v>1.4994580272190774</v>
      </c>
      <c r="V66" s="20">
        <f>(S66/T66)*100</f>
        <v>98.50054197278092</v>
      </c>
      <c r="W66" s="1"/>
    </row>
    <row r="67" spans="1:23" ht="23.25">
      <c r="A67" s="2"/>
      <c r="B67" s="59"/>
      <c r="C67" s="73"/>
      <c r="D67" s="73"/>
      <c r="E67" s="73"/>
      <c r="F67" s="73"/>
      <c r="G67" s="73"/>
      <c r="H67" s="75"/>
      <c r="I67" s="75" t="s">
        <v>45</v>
      </c>
      <c r="J67" s="76"/>
      <c r="K67" s="18">
        <v>262.9</v>
      </c>
      <c r="L67" s="18"/>
      <c r="M67" s="18">
        <v>113.1</v>
      </c>
      <c r="N67" s="18"/>
      <c r="O67" s="18">
        <f>SUM(K67:N67)</f>
        <v>376</v>
      </c>
      <c r="P67" s="18"/>
      <c r="Q67" s="18">
        <v>8593.4</v>
      </c>
      <c r="R67" s="18"/>
      <c r="S67" s="18">
        <f>+R67+Q67+P67</f>
        <v>8593.4</v>
      </c>
      <c r="T67" s="18">
        <f>+S67+O67</f>
        <v>8969.4</v>
      </c>
      <c r="U67" s="18">
        <f>(O67/T67)*100</f>
        <v>4.192030682096908</v>
      </c>
      <c r="V67" s="18">
        <f>(S67/T67)*100</f>
        <v>95.8079693179031</v>
      </c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74"/>
      <c r="I68" s="75" t="s">
        <v>46</v>
      </c>
      <c r="J68" s="76"/>
      <c r="K68" s="67">
        <f>(K67/K66)*100</f>
        <v>84.47943444730078</v>
      </c>
      <c r="L68" s="20"/>
      <c r="M68" s="67">
        <f>(M67/M66)*100</f>
        <v>904.8</v>
      </c>
      <c r="N68" s="20"/>
      <c r="O68" s="20">
        <f>(O67/O66)*100</f>
        <v>116.15693543404386</v>
      </c>
      <c r="P68" s="67"/>
      <c r="Q68" s="67">
        <f>(Q67/Q66)*100</f>
        <v>40.41271438715958</v>
      </c>
      <c r="R68" s="67"/>
      <c r="S68" s="20">
        <f>(S67/S66)*100</f>
        <v>40.41271438715958</v>
      </c>
      <c r="T68" s="20">
        <f>(T67/T66)*100</f>
        <v>41.54846718980165</v>
      </c>
      <c r="U68" s="20"/>
      <c r="V68" s="20"/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74"/>
      <c r="I69" s="75"/>
      <c r="J69" s="76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 t="s">
        <v>63</v>
      </c>
      <c r="H70" s="74"/>
      <c r="I70" s="75" t="s">
        <v>64</v>
      </c>
      <c r="J70" s="76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74"/>
      <c r="I71" s="75" t="s">
        <v>44</v>
      </c>
      <c r="J71" s="76"/>
      <c r="K71" s="18">
        <v>12199.2</v>
      </c>
      <c r="L71" s="18">
        <v>4207.6</v>
      </c>
      <c r="M71" s="18">
        <v>1472</v>
      </c>
      <c r="N71" s="18"/>
      <c r="O71" s="18">
        <f>SUM(K71:N71)</f>
        <v>17878.800000000003</v>
      </c>
      <c r="P71" s="18"/>
      <c r="Q71" s="18">
        <v>357.7</v>
      </c>
      <c r="R71" s="18"/>
      <c r="S71" s="18">
        <f>+R71+Q71+P71</f>
        <v>357.7</v>
      </c>
      <c r="T71" s="18">
        <f>+S71+O71</f>
        <v>18236.500000000004</v>
      </c>
      <c r="U71" s="18">
        <f>(O71/T71)*100</f>
        <v>98.03854906369095</v>
      </c>
      <c r="V71" s="18">
        <f>(S71/T71)*100</f>
        <v>1.96145093630905</v>
      </c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74"/>
      <c r="I72" s="75" t="s">
        <v>45</v>
      </c>
      <c r="J72" s="76"/>
      <c r="K72" s="67">
        <v>5460.9</v>
      </c>
      <c r="L72" s="20">
        <v>39.3</v>
      </c>
      <c r="M72" s="67">
        <v>995.5</v>
      </c>
      <c r="N72" s="20"/>
      <c r="O72" s="20">
        <f>SUM(K72:N72)</f>
        <v>6495.7</v>
      </c>
      <c r="P72" s="67">
        <v>64.5</v>
      </c>
      <c r="Q72" s="67">
        <v>15593.6</v>
      </c>
      <c r="R72" s="67"/>
      <c r="S72" s="20">
        <f>+R72+Q72+P72</f>
        <v>15658.1</v>
      </c>
      <c r="T72" s="20">
        <f>+S72+O72</f>
        <v>22153.8</v>
      </c>
      <c r="U72" s="20">
        <f>(O72/T72)*100</f>
        <v>29.320929140824596</v>
      </c>
      <c r="V72" s="20">
        <f>(S72/T72)*100</f>
        <v>70.67907085917541</v>
      </c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74"/>
      <c r="I73" s="75" t="s">
        <v>46</v>
      </c>
      <c r="J73" s="76"/>
      <c r="K73" s="67">
        <f>(K72/K71)*100</f>
        <v>44.76441078103482</v>
      </c>
      <c r="L73" s="20">
        <f>(L72/L71)*100</f>
        <v>0.9340241467820134</v>
      </c>
      <c r="M73" s="67">
        <f>(M72/M71)*100</f>
        <v>67.62907608695652</v>
      </c>
      <c r="N73" s="20"/>
      <c r="O73" s="20">
        <f>(O72/O71)*100</f>
        <v>36.33185672416492</v>
      </c>
      <c r="P73" s="67"/>
      <c r="Q73" s="67">
        <f>(Q72/Q71)*100</f>
        <v>4359.407324573665</v>
      </c>
      <c r="R73" s="67"/>
      <c r="S73" s="20">
        <f>(S72/S71)*100</f>
        <v>4377.439194856025</v>
      </c>
      <c r="T73" s="20">
        <f>(T72/T71)*100</f>
        <v>121.48054725413317</v>
      </c>
      <c r="U73" s="20"/>
      <c r="V73" s="20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74"/>
      <c r="I74" s="75"/>
      <c r="J74" s="76"/>
      <c r="K74" s="67"/>
      <c r="L74" s="20"/>
      <c r="M74" s="67"/>
      <c r="N74" s="20"/>
      <c r="O74" s="20"/>
      <c r="P74" s="67"/>
      <c r="Q74" s="67"/>
      <c r="R74" s="67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35"/>
      <c r="G75" s="35" t="s">
        <v>65</v>
      </c>
      <c r="H75" s="74"/>
      <c r="I75" s="83" t="s">
        <v>86</v>
      </c>
      <c r="J75" s="76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>
      <c r="A76" s="2"/>
      <c r="B76" s="59"/>
      <c r="C76" s="35"/>
      <c r="D76" s="35"/>
      <c r="E76" s="35"/>
      <c r="F76" s="35"/>
      <c r="G76" s="35"/>
      <c r="H76" s="74"/>
      <c r="I76" s="75" t="s">
        <v>87</v>
      </c>
      <c r="J76" s="76"/>
      <c r="K76" s="19"/>
      <c r="L76" s="20"/>
      <c r="M76" s="21"/>
      <c r="N76" s="23"/>
      <c r="O76" s="23"/>
      <c r="P76" s="24"/>
      <c r="Q76" s="19"/>
      <c r="R76" s="65"/>
      <c r="S76" s="23"/>
      <c r="T76" s="23"/>
      <c r="U76" s="23"/>
      <c r="V76" s="20"/>
      <c r="W76" s="1"/>
    </row>
    <row r="77" spans="1:23" ht="23.25">
      <c r="A77" s="2"/>
      <c r="B77" s="59"/>
      <c r="C77" s="35"/>
      <c r="D77" s="35"/>
      <c r="E77" s="35"/>
      <c r="F77" s="35"/>
      <c r="G77" s="35"/>
      <c r="H77" s="74"/>
      <c r="I77" s="75" t="s">
        <v>44</v>
      </c>
      <c r="J77" s="76"/>
      <c r="K77" s="19">
        <v>47614</v>
      </c>
      <c r="L77" s="20">
        <v>5510.4</v>
      </c>
      <c r="M77" s="21">
        <v>2610</v>
      </c>
      <c r="N77" s="23"/>
      <c r="O77" s="23">
        <f>SUM(K77:N77)</f>
        <v>55734.4</v>
      </c>
      <c r="P77" s="24"/>
      <c r="Q77" s="19">
        <v>71996.7</v>
      </c>
      <c r="R77" s="65"/>
      <c r="S77" s="23">
        <f>+R77+Q77+P77</f>
        <v>71996.7</v>
      </c>
      <c r="T77" s="23">
        <f>+S77+O77</f>
        <v>127731.1</v>
      </c>
      <c r="U77" s="23">
        <f>(O77/T77)*100</f>
        <v>43.63416583745071</v>
      </c>
      <c r="V77" s="20">
        <f>(S77/T77)*100</f>
        <v>56.36583416254929</v>
      </c>
      <c r="W77" s="1"/>
    </row>
    <row r="78" spans="1:23" ht="23.25">
      <c r="A78" s="2"/>
      <c r="B78" s="59"/>
      <c r="C78" s="35"/>
      <c r="D78" s="35"/>
      <c r="E78" s="35"/>
      <c r="F78" s="35"/>
      <c r="G78" s="35"/>
      <c r="H78" s="74"/>
      <c r="I78" s="75" t="s">
        <v>45</v>
      </c>
      <c r="J78" s="76"/>
      <c r="K78" s="19">
        <v>5492.6</v>
      </c>
      <c r="L78" s="20">
        <v>57.3</v>
      </c>
      <c r="M78" s="21">
        <v>4799</v>
      </c>
      <c r="N78" s="23"/>
      <c r="O78" s="23">
        <f>SUM(K78:N78)</f>
        <v>10348.900000000001</v>
      </c>
      <c r="P78" s="24"/>
      <c r="Q78" s="19">
        <v>16559.7</v>
      </c>
      <c r="R78" s="65"/>
      <c r="S78" s="23">
        <f>+R78+Q78+P78</f>
        <v>16559.7</v>
      </c>
      <c r="T78" s="23">
        <f>+S78+O78</f>
        <v>26908.600000000002</v>
      </c>
      <c r="U78" s="23">
        <f>(O78/T78)*100</f>
        <v>38.459451625131</v>
      </c>
      <c r="V78" s="20">
        <f>(S78/T78)*100</f>
        <v>61.540548374869</v>
      </c>
      <c r="W78" s="1"/>
    </row>
    <row r="79" spans="1:23" ht="23.25">
      <c r="A79" s="2"/>
      <c r="B79" s="59"/>
      <c r="C79" s="73"/>
      <c r="D79" s="73"/>
      <c r="E79" s="73"/>
      <c r="F79" s="73"/>
      <c r="G79" s="73"/>
      <c r="H79" s="75"/>
      <c r="I79" s="75" t="s">
        <v>46</v>
      </c>
      <c r="J79" s="76"/>
      <c r="K79" s="18">
        <f>(K78/K77)*100</f>
        <v>11.535682782374932</v>
      </c>
      <c r="L79" s="18">
        <f>(L78/L77)*100</f>
        <v>1.0398519163763065</v>
      </c>
      <c r="M79" s="18">
        <f>(M78/M77)*100</f>
        <v>183.8697318007663</v>
      </c>
      <c r="N79" s="18"/>
      <c r="O79" s="18">
        <f>(O78/O77)*100</f>
        <v>18.568245105356837</v>
      </c>
      <c r="P79" s="18"/>
      <c r="Q79" s="18">
        <f>(Q78/Q77)*100</f>
        <v>23.000637529220093</v>
      </c>
      <c r="R79" s="18"/>
      <c r="S79" s="18">
        <f>(S78/S77)*100</f>
        <v>23.000637529220093</v>
      </c>
      <c r="T79" s="18">
        <f>(T78/T77)*100</f>
        <v>21.066600068424997</v>
      </c>
      <c r="U79" s="18"/>
      <c r="V79" s="18"/>
      <c r="W79" s="1"/>
    </row>
    <row r="80" spans="1:23" ht="23.25">
      <c r="A80" s="2"/>
      <c r="B80" s="59"/>
      <c r="C80" s="73"/>
      <c r="D80" s="73"/>
      <c r="E80" s="73"/>
      <c r="F80" s="73"/>
      <c r="G80" s="73"/>
      <c r="H80" s="75"/>
      <c r="I80" s="75"/>
      <c r="J80" s="76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9"/>
      <c r="C81" s="59"/>
      <c r="D81" s="59"/>
      <c r="E81" s="59"/>
      <c r="F81" s="59"/>
      <c r="G81" s="59" t="s">
        <v>66</v>
      </c>
      <c r="H81" s="74"/>
      <c r="I81" s="75" t="s">
        <v>67</v>
      </c>
      <c r="J81" s="76"/>
      <c r="K81" s="67"/>
      <c r="L81" s="20"/>
      <c r="M81" s="67"/>
      <c r="N81" s="20"/>
      <c r="O81" s="20"/>
      <c r="P81" s="67"/>
      <c r="Q81" s="67"/>
      <c r="R81" s="67"/>
      <c r="S81" s="20"/>
      <c r="T81" s="20"/>
      <c r="U81" s="20"/>
      <c r="V81" s="20"/>
      <c r="W81" s="1"/>
    </row>
    <row r="82" spans="1:23" ht="23.25">
      <c r="A82" s="2"/>
      <c r="B82" s="59"/>
      <c r="C82" s="59"/>
      <c r="D82" s="59"/>
      <c r="E82" s="59"/>
      <c r="F82" s="59"/>
      <c r="G82" s="59"/>
      <c r="H82" s="74"/>
      <c r="I82" s="75" t="s">
        <v>68</v>
      </c>
      <c r="J82" s="76"/>
      <c r="K82" s="67"/>
      <c r="L82" s="20"/>
      <c r="M82" s="67"/>
      <c r="N82" s="20"/>
      <c r="O82" s="20"/>
      <c r="P82" s="67"/>
      <c r="Q82" s="67"/>
      <c r="R82" s="67"/>
      <c r="S82" s="20"/>
      <c r="T82" s="20"/>
      <c r="U82" s="20"/>
      <c r="V82" s="20"/>
      <c r="W82" s="1"/>
    </row>
    <row r="83" spans="1:23" ht="23.25">
      <c r="A83" s="2"/>
      <c r="B83" s="59"/>
      <c r="C83" s="73"/>
      <c r="D83" s="73"/>
      <c r="E83" s="73"/>
      <c r="F83" s="73"/>
      <c r="G83" s="73"/>
      <c r="H83" s="75"/>
      <c r="I83" s="75" t="s">
        <v>44</v>
      </c>
      <c r="J83" s="76"/>
      <c r="K83" s="18">
        <v>0</v>
      </c>
      <c r="L83" s="18"/>
      <c r="M83" s="18"/>
      <c r="N83" s="18"/>
      <c r="O83" s="18">
        <f>SUM(K83:N83)</f>
        <v>0</v>
      </c>
      <c r="P83" s="18"/>
      <c r="Q83" s="18">
        <v>11854.2</v>
      </c>
      <c r="R83" s="18"/>
      <c r="S83" s="18">
        <f>+R83+Q83+P83</f>
        <v>11854.2</v>
      </c>
      <c r="T83" s="18">
        <f>+S83+O83</f>
        <v>11854.2</v>
      </c>
      <c r="U83" s="18">
        <f>(O83/T83)*100</f>
        <v>0</v>
      </c>
      <c r="V83" s="18">
        <f>(S83/T83)*100</f>
        <v>100</v>
      </c>
      <c r="W83" s="1"/>
    </row>
    <row r="84" spans="1:23" ht="23.25">
      <c r="A84" s="2"/>
      <c r="B84" s="59"/>
      <c r="C84" s="59"/>
      <c r="D84" s="59"/>
      <c r="E84" s="59"/>
      <c r="F84" s="59"/>
      <c r="G84" s="59"/>
      <c r="H84" s="74"/>
      <c r="I84" s="75" t="s">
        <v>45</v>
      </c>
      <c r="J84" s="76"/>
      <c r="K84" s="67"/>
      <c r="L84" s="20"/>
      <c r="M84" s="67"/>
      <c r="N84" s="20"/>
      <c r="O84" s="20">
        <f>SUM(K84:N84)</f>
        <v>0</v>
      </c>
      <c r="P84" s="67"/>
      <c r="Q84" s="67"/>
      <c r="R84" s="67"/>
      <c r="S84" s="20">
        <f>+R84+Q84+P84</f>
        <v>0</v>
      </c>
      <c r="T84" s="20">
        <f>+S84+O84</f>
        <v>0</v>
      </c>
      <c r="U84" s="20"/>
      <c r="V84" s="20"/>
      <c r="W84" s="1"/>
    </row>
    <row r="85" spans="1:23" ht="23.25">
      <c r="A85" s="2"/>
      <c r="B85" s="59"/>
      <c r="C85" s="59"/>
      <c r="D85" s="59"/>
      <c r="E85" s="59"/>
      <c r="F85" s="59"/>
      <c r="G85" s="59"/>
      <c r="H85" s="74"/>
      <c r="I85" s="75" t="s">
        <v>46</v>
      </c>
      <c r="J85" s="76"/>
      <c r="K85" s="67"/>
      <c r="L85" s="20"/>
      <c r="M85" s="67"/>
      <c r="N85" s="20"/>
      <c r="O85" s="20"/>
      <c r="P85" s="67"/>
      <c r="Q85" s="67">
        <f>(Q84/Q83)*100</f>
        <v>0</v>
      </c>
      <c r="R85" s="67"/>
      <c r="S85" s="20">
        <f>(S84/S83)*100</f>
        <v>0</v>
      </c>
      <c r="T85" s="20">
        <f>(T84/T83)*100</f>
        <v>0</v>
      </c>
      <c r="U85" s="20"/>
      <c r="V85" s="20"/>
      <c r="W85" s="1"/>
    </row>
    <row r="86" spans="1:23" ht="23.25">
      <c r="A86" s="2"/>
      <c r="B86" s="59"/>
      <c r="C86" s="59"/>
      <c r="D86" s="59"/>
      <c r="E86" s="59"/>
      <c r="F86" s="59"/>
      <c r="G86" s="59"/>
      <c r="H86" s="74"/>
      <c r="I86" s="75"/>
      <c r="J86" s="76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>
      <c r="A87" s="2"/>
      <c r="B87" s="59"/>
      <c r="C87" s="59"/>
      <c r="D87" s="59"/>
      <c r="E87" s="59"/>
      <c r="F87" s="59"/>
      <c r="G87" s="59" t="s">
        <v>69</v>
      </c>
      <c r="H87" s="74"/>
      <c r="I87" s="75" t="s">
        <v>70</v>
      </c>
      <c r="J87" s="76"/>
      <c r="K87" s="67"/>
      <c r="L87" s="20"/>
      <c r="M87" s="67"/>
      <c r="N87" s="20"/>
      <c r="O87" s="20"/>
      <c r="P87" s="67"/>
      <c r="Q87" s="67"/>
      <c r="R87" s="67"/>
      <c r="S87" s="20"/>
      <c r="T87" s="20"/>
      <c r="U87" s="20"/>
      <c r="V87" s="20"/>
      <c r="W87" s="1"/>
    </row>
    <row r="88" spans="1:23" ht="23.25">
      <c r="A88" s="2"/>
      <c r="B88" s="59"/>
      <c r="C88" s="59"/>
      <c r="D88" s="59"/>
      <c r="E88" s="59"/>
      <c r="F88" s="59"/>
      <c r="G88" s="59"/>
      <c r="H88" s="74"/>
      <c r="I88" s="75" t="s">
        <v>88</v>
      </c>
      <c r="J88" s="76"/>
      <c r="K88" s="67"/>
      <c r="L88" s="20"/>
      <c r="M88" s="67"/>
      <c r="N88" s="20"/>
      <c r="O88" s="20"/>
      <c r="P88" s="67"/>
      <c r="Q88" s="67"/>
      <c r="R88" s="67"/>
      <c r="S88" s="20"/>
      <c r="T88" s="20"/>
      <c r="U88" s="20"/>
      <c r="V88" s="20"/>
      <c r="W88" s="1"/>
    </row>
    <row r="89" spans="1:23" ht="23.25">
      <c r="A89" s="2"/>
      <c r="B89" s="50"/>
      <c r="C89" s="50"/>
      <c r="D89" s="50"/>
      <c r="E89" s="50"/>
      <c r="F89" s="50"/>
      <c r="G89" s="50"/>
      <c r="H89" s="74"/>
      <c r="I89" s="75" t="s">
        <v>71</v>
      </c>
      <c r="J89" s="76"/>
      <c r="K89" s="67"/>
      <c r="L89" s="20"/>
      <c r="M89" s="67"/>
      <c r="N89" s="20"/>
      <c r="O89" s="20"/>
      <c r="P89" s="67"/>
      <c r="Q89" s="67"/>
      <c r="R89" s="67"/>
      <c r="S89" s="20"/>
      <c r="T89" s="20"/>
      <c r="U89" s="20"/>
      <c r="V89" s="20"/>
      <c r="W89" s="1"/>
    </row>
    <row r="90" spans="1:23" ht="23.25">
      <c r="A90" s="2"/>
      <c r="B90" s="60"/>
      <c r="C90" s="60"/>
      <c r="D90" s="60"/>
      <c r="E90" s="60"/>
      <c r="F90" s="60"/>
      <c r="G90" s="60"/>
      <c r="H90" s="80"/>
      <c r="I90" s="81"/>
      <c r="J90" s="82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3.25">
      <c r="A92" s="1"/>
      <c r="B92" s="55"/>
      <c r="C92" s="55"/>
      <c r="D92" s="55"/>
      <c r="E92" s="55"/>
      <c r="F92" s="55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90</v>
      </c>
      <c r="W92" s="1"/>
    </row>
    <row r="93" spans="1:23" ht="23.25">
      <c r="A93" s="1"/>
      <c r="B93" s="61" t="s">
        <v>34</v>
      </c>
      <c r="C93" s="62"/>
      <c r="D93" s="62"/>
      <c r="E93" s="62"/>
      <c r="F93" s="62"/>
      <c r="G93" s="62"/>
      <c r="H93" s="8"/>
      <c r="I93" s="9"/>
      <c r="J93" s="56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36</v>
      </c>
      <c r="U93" s="11"/>
      <c r="V93" s="13"/>
      <c r="W93" s="1"/>
    </row>
    <row r="94" spans="1:23" ht="23.25">
      <c r="A94" s="1"/>
      <c r="B94" s="14" t="s">
        <v>35</v>
      </c>
      <c r="C94" s="15"/>
      <c r="D94" s="15"/>
      <c r="E94" s="15"/>
      <c r="F94" s="15"/>
      <c r="G94" s="16"/>
      <c r="H94" s="17"/>
      <c r="I94" s="2"/>
      <c r="J94" s="51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51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30</v>
      </c>
      <c r="S95" s="23"/>
      <c r="T95" s="23"/>
      <c r="U95" s="23"/>
      <c r="V95" s="32"/>
      <c r="W95" s="1"/>
    </row>
    <row r="96" spans="1:23" ht="23.25">
      <c r="A96" s="1"/>
      <c r="B96" s="35" t="s">
        <v>24</v>
      </c>
      <c r="C96" s="35" t="s">
        <v>25</v>
      </c>
      <c r="D96" s="35" t="s">
        <v>26</v>
      </c>
      <c r="E96" s="35" t="s">
        <v>27</v>
      </c>
      <c r="F96" s="35" t="s">
        <v>28</v>
      </c>
      <c r="G96" s="35" t="s">
        <v>29</v>
      </c>
      <c r="H96" s="17"/>
      <c r="I96" s="30"/>
      <c r="J96" s="51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31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7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50"/>
      <c r="C98" s="50"/>
      <c r="D98" s="50"/>
      <c r="E98" s="50"/>
      <c r="F98" s="50"/>
      <c r="G98" s="50"/>
      <c r="H98" s="74"/>
      <c r="I98" s="75"/>
      <c r="J98" s="76"/>
      <c r="K98" s="67"/>
      <c r="L98" s="20"/>
      <c r="M98" s="67"/>
      <c r="N98" s="20"/>
      <c r="O98" s="20"/>
      <c r="P98" s="67"/>
      <c r="Q98" s="67"/>
      <c r="R98" s="67"/>
      <c r="S98" s="20"/>
      <c r="T98" s="20"/>
      <c r="U98" s="20"/>
      <c r="V98" s="20"/>
      <c r="W98" s="1"/>
    </row>
    <row r="99" spans="1:23" ht="23.25">
      <c r="A99" s="2"/>
      <c r="B99" s="35" t="s">
        <v>42</v>
      </c>
      <c r="C99" s="35" t="s">
        <v>47</v>
      </c>
      <c r="D99" s="35" t="s">
        <v>49</v>
      </c>
      <c r="E99" s="35"/>
      <c r="F99" s="35" t="s">
        <v>52</v>
      </c>
      <c r="G99" s="35" t="s">
        <v>69</v>
      </c>
      <c r="H99" s="74"/>
      <c r="I99" s="75" t="s">
        <v>44</v>
      </c>
      <c r="J99" s="76"/>
      <c r="K99" s="67">
        <v>0</v>
      </c>
      <c r="L99" s="20"/>
      <c r="M99" s="67"/>
      <c r="N99" s="20"/>
      <c r="O99" s="20">
        <f>SUM(K99:N99)</f>
        <v>0</v>
      </c>
      <c r="P99" s="67">
        <v>1940</v>
      </c>
      <c r="Q99" s="67">
        <v>18140.1</v>
      </c>
      <c r="R99" s="67"/>
      <c r="S99" s="20">
        <f>+R99+Q99+P99</f>
        <v>20080.1</v>
      </c>
      <c r="T99" s="20">
        <f>+S99+O99</f>
        <v>20080.1</v>
      </c>
      <c r="U99" s="20">
        <f>(O99/T99)*100</f>
        <v>0</v>
      </c>
      <c r="V99" s="20">
        <f>(S99/T99)*100</f>
        <v>100</v>
      </c>
      <c r="W99" s="1"/>
    </row>
    <row r="100" spans="1:23" ht="23.25">
      <c r="A100" s="2"/>
      <c r="B100" s="35"/>
      <c r="C100" s="35"/>
      <c r="D100" s="35"/>
      <c r="E100" s="35"/>
      <c r="F100" s="35"/>
      <c r="G100" s="35"/>
      <c r="H100" s="74"/>
      <c r="I100" s="75" t="s">
        <v>45</v>
      </c>
      <c r="J100" s="76"/>
      <c r="K100" s="67">
        <v>19907.1</v>
      </c>
      <c r="L100" s="20">
        <v>567.9</v>
      </c>
      <c r="M100" s="67">
        <v>50491.6</v>
      </c>
      <c r="N100" s="20"/>
      <c r="O100" s="20">
        <f>SUM(K100:N100)</f>
        <v>70966.6</v>
      </c>
      <c r="P100" s="67">
        <v>68.9</v>
      </c>
      <c r="Q100" s="67"/>
      <c r="R100" s="67"/>
      <c r="S100" s="20">
        <f>+R100+Q100+P100</f>
        <v>68.9</v>
      </c>
      <c r="T100" s="20">
        <f>+S100+O100</f>
        <v>71035.5</v>
      </c>
      <c r="U100" s="20">
        <f>(O100/T100)*100</f>
        <v>99.90300624335721</v>
      </c>
      <c r="V100" s="20">
        <f>(S100/T100)*100</f>
        <v>0.09699375664280536</v>
      </c>
      <c r="W100" s="1"/>
    </row>
    <row r="101" spans="1:23" ht="23.25">
      <c r="A101" s="2"/>
      <c r="B101" s="35"/>
      <c r="C101" s="35"/>
      <c r="D101" s="35"/>
      <c r="E101" s="35"/>
      <c r="F101" s="35"/>
      <c r="G101" s="35"/>
      <c r="H101" s="74"/>
      <c r="I101" s="75" t="s">
        <v>46</v>
      </c>
      <c r="J101" s="76"/>
      <c r="K101" s="67"/>
      <c r="L101" s="20"/>
      <c r="M101" s="67"/>
      <c r="N101" s="20"/>
      <c r="O101" s="20"/>
      <c r="P101" s="67">
        <f>(P100/P99)*100</f>
        <v>3.5515463917525776</v>
      </c>
      <c r="Q101" s="67">
        <f>(Q100/Q99)*100</f>
        <v>0</v>
      </c>
      <c r="R101" s="67"/>
      <c r="S101" s="20">
        <f>(S100/S99)*100</f>
        <v>0.3431257812461094</v>
      </c>
      <c r="T101" s="20">
        <f>(T100/T99)*100</f>
        <v>353.76068844278666</v>
      </c>
      <c r="U101" s="20"/>
      <c r="V101" s="20"/>
      <c r="W101" s="1"/>
    </row>
    <row r="102" spans="1:23" ht="23.25">
      <c r="A102" s="2"/>
      <c r="B102" s="35"/>
      <c r="C102" s="35"/>
      <c r="D102" s="35"/>
      <c r="E102" s="35"/>
      <c r="F102" s="35"/>
      <c r="G102" s="35"/>
      <c r="H102" s="74"/>
      <c r="I102" s="75"/>
      <c r="J102" s="76"/>
      <c r="K102" s="67"/>
      <c r="L102" s="20"/>
      <c r="M102" s="67"/>
      <c r="N102" s="20"/>
      <c r="O102" s="20"/>
      <c r="P102" s="67"/>
      <c r="Q102" s="67"/>
      <c r="R102" s="67"/>
      <c r="S102" s="20"/>
      <c r="T102" s="20"/>
      <c r="U102" s="20"/>
      <c r="V102" s="20"/>
      <c r="W102" s="1"/>
    </row>
    <row r="103" spans="1:23" ht="23.25">
      <c r="A103" s="2"/>
      <c r="B103" s="35"/>
      <c r="C103" s="35"/>
      <c r="D103" s="35"/>
      <c r="E103" s="35"/>
      <c r="F103" s="35" t="s">
        <v>72</v>
      </c>
      <c r="G103" s="35"/>
      <c r="H103" s="74"/>
      <c r="I103" s="75" t="s">
        <v>73</v>
      </c>
      <c r="J103" s="76"/>
      <c r="K103" s="67"/>
      <c r="L103" s="20"/>
      <c r="M103" s="67"/>
      <c r="N103" s="20"/>
      <c r="O103" s="20"/>
      <c r="P103" s="67"/>
      <c r="Q103" s="67"/>
      <c r="R103" s="67"/>
      <c r="S103" s="20"/>
      <c r="T103" s="20"/>
      <c r="U103" s="20"/>
      <c r="V103" s="20"/>
      <c r="W103" s="1"/>
    </row>
    <row r="104" spans="1:23" ht="23.25">
      <c r="A104" s="2"/>
      <c r="B104" s="35"/>
      <c r="C104" s="35"/>
      <c r="D104" s="35"/>
      <c r="E104" s="35"/>
      <c r="F104" s="35"/>
      <c r="G104" s="35"/>
      <c r="H104" s="74"/>
      <c r="I104" s="75" t="s">
        <v>44</v>
      </c>
      <c r="J104" s="76"/>
      <c r="K104" s="67">
        <f aca="true" t="shared" si="13" ref="K104:N105">+K109+K114</f>
        <v>66535.7</v>
      </c>
      <c r="L104" s="20">
        <f t="shared" si="13"/>
        <v>63880.8</v>
      </c>
      <c r="M104" s="67">
        <f t="shared" si="13"/>
        <v>22057.9</v>
      </c>
      <c r="N104" s="20">
        <f t="shared" si="13"/>
        <v>0</v>
      </c>
      <c r="O104" s="20">
        <f>SUM(K104:N104)</f>
        <v>152474.4</v>
      </c>
      <c r="P104" s="67">
        <f>+P109+P114</f>
        <v>0</v>
      </c>
      <c r="Q104" s="67">
        <f>+Q109+Q114</f>
        <v>14717.6</v>
      </c>
      <c r="R104" s="67"/>
      <c r="S104" s="20">
        <f>+R104+Q104+P104</f>
        <v>14717.6</v>
      </c>
      <c r="T104" s="20">
        <f>+S104+O104</f>
        <v>167192</v>
      </c>
      <c r="U104" s="20">
        <f>(O104/T104)*100</f>
        <v>91.19718646825207</v>
      </c>
      <c r="V104" s="20">
        <f>(S104/T104)*100</f>
        <v>8.802813531747931</v>
      </c>
      <c r="W104" s="1"/>
    </row>
    <row r="105" spans="1:23" ht="23.25">
      <c r="A105" s="2"/>
      <c r="B105" s="35"/>
      <c r="C105" s="35"/>
      <c r="D105" s="35"/>
      <c r="E105" s="35"/>
      <c r="F105" s="35"/>
      <c r="G105" s="35"/>
      <c r="H105" s="74"/>
      <c r="I105" s="75" t="s">
        <v>45</v>
      </c>
      <c r="J105" s="76"/>
      <c r="K105" s="67">
        <f t="shared" si="13"/>
        <v>59268.700000000004</v>
      </c>
      <c r="L105" s="20">
        <f t="shared" si="13"/>
        <v>92214.1</v>
      </c>
      <c r="M105" s="67">
        <f t="shared" si="13"/>
        <v>5389.200000000001</v>
      </c>
      <c r="N105" s="20">
        <f t="shared" si="13"/>
        <v>0</v>
      </c>
      <c r="O105" s="20">
        <f>SUM(K105:N105)</f>
        <v>156872.00000000003</v>
      </c>
      <c r="P105" s="67">
        <f>+P110+P115</f>
        <v>0</v>
      </c>
      <c r="Q105" s="67">
        <f>+Q110+Q115</f>
        <v>6039.4</v>
      </c>
      <c r="R105" s="67"/>
      <c r="S105" s="20">
        <f>+R105+Q105+P105</f>
        <v>6039.4</v>
      </c>
      <c r="T105" s="20">
        <f>+S105+O105</f>
        <v>162911.40000000002</v>
      </c>
      <c r="U105" s="20">
        <f>(O105/T105)*100</f>
        <v>96.29283156365976</v>
      </c>
      <c r="V105" s="20">
        <f>(S105/T105)*100</f>
        <v>3.7071684363402433</v>
      </c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74"/>
      <c r="I106" s="75" t="s">
        <v>46</v>
      </c>
      <c r="J106" s="76"/>
      <c r="K106" s="67">
        <f>(K105/K104)*100</f>
        <v>89.07804381707865</v>
      </c>
      <c r="L106" s="20">
        <f>(L105/L104)*100</f>
        <v>144.35338943782796</v>
      </c>
      <c r="M106" s="67">
        <f>(M105/M104)*100</f>
        <v>24.432062889032956</v>
      </c>
      <c r="N106" s="20"/>
      <c r="O106" s="20">
        <f>(O105/O104)*100</f>
        <v>102.88415629115448</v>
      </c>
      <c r="P106" s="67"/>
      <c r="Q106" s="67">
        <f>(Q105/Q104)*100</f>
        <v>41.03522313420666</v>
      </c>
      <c r="R106" s="67"/>
      <c r="S106" s="20">
        <f>(S105/S104)*100</f>
        <v>41.03522313420666</v>
      </c>
      <c r="T106" s="20">
        <f>(T105/T104)*100</f>
        <v>97.43971003397293</v>
      </c>
      <c r="U106" s="20"/>
      <c r="V106" s="20"/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74"/>
      <c r="I107" s="75"/>
      <c r="J107" s="76"/>
      <c r="K107" s="67"/>
      <c r="L107" s="20"/>
      <c r="M107" s="67"/>
      <c r="N107" s="20"/>
      <c r="O107" s="20"/>
      <c r="P107" s="67"/>
      <c r="Q107" s="67"/>
      <c r="R107" s="67"/>
      <c r="S107" s="20"/>
      <c r="T107" s="20"/>
      <c r="U107" s="20"/>
      <c r="V107" s="20"/>
      <c r="W107" s="1"/>
    </row>
    <row r="108" spans="1:23" ht="23.25">
      <c r="A108" s="2"/>
      <c r="B108" s="35"/>
      <c r="C108" s="35"/>
      <c r="D108" s="35"/>
      <c r="E108" s="35"/>
      <c r="F108" s="35"/>
      <c r="G108" s="35" t="s">
        <v>74</v>
      </c>
      <c r="H108" s="74"/>
      <c r="I108" s="75" t="s">
        <v>75</v>
      </c>
      <c r="J108" s="76"/>
      <c r="K108" s="67"/>
      <c r="L108" s="20"/>
      <c r="M108" s="67"/>
      <c r="N108" s="20"/>
      <c r="O108" s="20"/>
      <c r="P108" s="67"/>
      <c r="Q108" s="67"/>
      <c r="R108" s="67"/>
      <c r="S108" s="20"/>
      <c r="T108" s="20"/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74"/>
      <c r="I109" s="75" t="s">
        <v>44</v>
      </c>
      <c r="J109" s="76"/>
      <c r="K109" s="67">
        <v>42250.2</v>
      </c>
      <c r="L109" s="20">
        <v>57416</v>
      </c>
      <c r="M109" s="67">
        <v>13234.7</v>
      </c>
      <c r="N109" s="20"/>
      <c r="O109" s="20">
        <f>SUM(K109:N109)</f>
        <v>112900.9</v>
      </c>
      <c r="P109" s="67"/>
      <c r="Q109" s="67"/>
      <c r="R109" s="67"/>
      <c r="S109" s="20">
        <f>+R109+Q109+P109</f>
        <v>0</v>
      </c>
      <c r="T109" s="20">
        <f>+S109+O109</f>
        <v>112900.9</v>
      </c>
      <c r="U109" s="20">
        <f>(O109/T109)*100</f>
        <v>100</v>
      </c>
      <c r="V109" s="20">
        <f>(S109/T109)*100</f>
        <v>0</v>
      </c>
      <c r="W109" s="1"/>
    </row>
    <row r="110" spans="1:23" ht="23.25">
      <c r="A110" s="2"/>
      <c r="B110" s="35"/>
      <c r="C110" s="35"/>
      <c r="D110" s="35"/>
      <c r="E110" s="35"/>
      <c r="F110" s="35"/>
      <c r="G110" s="35"/>
      <c r="H110" s="74"/>
      <c r="I110" s="75" t="s">
        <v>45</v>
      </c>
      <c r="J110" s="76"/>
      <c r="K110" s="67">
        <v>46172.3</v>
      </c>
      <c r="L110" s="20">
        <v>91525.8</v>
      </c>
      <c r="M110" s="67">
        <v>533.1</v>
      </c>
      <c r="N110" s="20"/>
      <c r="O110" s="20">
        <f>SUM(K110:N110)</f>
        <v>138231.2</v>
      </c>
      <c r="P110" s="67"/>
      <c r="Q110" s="67"/>
      <c r="R110" s="67"/>
      <c r="S110" s="20">
        <f>+R110+Q110+P110</f>
        <v>0</v>
      </c>
      <c r="T110" s="20">
        <f>+S110+O110</f>
        <v>138231.2</v>
      </c>
      <c r="U110" s="20">
        <f>(O110/T110)*100</f>
        <v>100</v>
      </c>
      <c r="V110" s="20">
        <f>(S110/T110)*100</f>
        <v>0</v>
      </c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74"/>
      <c r="I111" s="75" t="s">
        <v>46</v>
      </c>
      <c r="J111" s="76"/>
      <c r="K111" s="67">
        <f>(K110/K109)*100</f>
        <v>109.28303297972555</v>
      </c>
      <c r="L111" s="20">
        <f>(L110/L109)*100</f>
        <v>159.4081789048349</v>
      </c>
      <c r="M111" s="67">
        <f>(M110/M109)*100</f>
        <v>4.028047481242492</v>
      </c>
      <c r="N111" s="20"/>
      <c r="O111" s="20">
        <f>(O110/O109)*100</f>
        <v>122.43587075036604</v>
      </c>
      <c r="P111" s="67"/>
      <c r="Q111" s="67"/>
      <c r="R111" s="67"/>
      <c r="S111" s="20"/>
      <c r="T111" s="20">
        <f>(T110/T109)*100</f>
        <v>122.43587075036604</v>
      </c>
      <c r="U111" s="20"/>
      <c r="V111" s="20"/>
      <c r="W111" s="1"/>
    </row>
    <row r="112" spans="1:23" ht="23.25">
      <c r="A112" s="2"/>
      <c r="B112" s="59"/>
      <c r="C112" s="73"/>
      <c r="D112" s="73"/>
      <c r="E112" s="73"/>
      <c r="F112" s="73"/>
      <c r="G112" s="73"/>
      <c r="H112" s="75"/>
      <c r="I112" s="75"/>
      <c r="J112" s="76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"/>
    </row>
    <row r="113" spans="1:23" ht="23.25">
      <c r="A113" s="2"/>
      <c r="B113" s="35"/>
      <c r="C113" s="35"/>
      <c r="D113" s="35"/>
      <c r="E113" s="35"/>
      <c r="F113" s="35"/>
      <c r="G113" s="35" t="s">
        <v>76</v>
      </c>
      <c r="H113" s="74"/>
      <c r="I113" s="75" t="s">
        <v>77</v>
      </c>
      <c r="J113" s="76"/>
      <c r="K113" s="67"/>
      <c r="L113" s="20"/>
      <c r="M113" s="67"/>
      <c r="N113" s="20"/>
      <c r="O113" s="20"/>
      <c r="P113" s="67"/>
      <c r="Q113" s="67"/>
      <c r="R113" s="67"/>
      <c r="S113" s="20"/>
      <c r="T113" s="20"/>
      <c r="U113" s="20"/>
      <c r="V113" s="20"/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74"/>
      <c r="I114" s="75" t="s">
        <v>44</v>
      </c>
      <c r="J114" s="76"/>
      <c r="K114" s="67">
        <v>24285.5</v>
      </c>
      <c r="L114" s="20">
        <v>6464.8</v>
      </c>
      <c r="M114" s="67">
        <v>8823.2</v>
      </c>
      <c r="N114" s="20"/>
      <c r="O114" s="20">
        <f>SUM(K114:N114)</f>
        <v>39573.5</v>
      </c>
      <c r="P114" s="67"/>
      <c r="Q114" s="67">
        <v>14717.6</v>
      </c>
      <c r="R114" s="67"/>
      <c r="S114" s="20">
        <f>+R114+Q114+P114</f>
        <v>14717.6</v>
      </c>
      <c r="T114" s="20">
        <f>+S114+O114</f>
        <v>54291.1</v>
      </c>
      <c r="U114" s="20">
        <f>(O114/T114)*100</f>
        <v>72.8913210452542</v>
      </c>
      <c r="V114" s="20">
        <f>(S114/T114)*100</f>
        <v>27.10867895474581</v>
      </c>
      <c r="W114" s="1"/>
    </row>
    <row r="115" spans="1:23" ht="23.25">
      <c r="A115" s="2"/>
      <c r="B115" s="35"/>
      <c r="C115" s="35"/>
      <c r="D115" s="35"/>
      <c r="E115" s="35"/>
      <c r="F115" s="35"/>
      <c r="G115" s="35"/>
      <c r="H115" s="74"/>
      <c r="I115" s="75" t="s">
        <v>45</v>
      </c>
      <c r="J115" s="76"/>
      <c r="K115" s="67">
        <v>13096.4</v>
      </c>
      <c r="L115" s="20">
        <v>688.3</v>
      </c>
      <c r="M115" s="67">
        <v>4856.1</v>
      </c>
      <c r="N115" s="20"/>
      <c r="O115" s="20">
        <f>SUM(K115:N115)</f>
        <v>18640.8</v>
      </c>
      <c r="P115" s="67"/>
      <c r="Q115" s="67">
        <v>6039.4</v>
      </c>
      <c r="R115" s="67"/>
      <c r="S115" s="20">
        <f>+R115+Q115+P115</f>
        <v>6039.4</v>
      </c>
      <c r="T115" s="20">
        <f>+S115+O115</f>
        <v>24680.199999999997</v>
      </c>
      <c r="U115" s="20">
        <f>(O115/T115)*100</f>
        <v>75.52937172308167</v>
      </c>
      <c r="V115" s="20">
        <f>(S115/T115)*100</f>
        <v>24.47062827691834</v>
      </c>
      <c r="W115" s="1"/>
    </row>
    <row r="116" spans="1:23" ht="23.25">
      <c r="A116" s="2"/>
      <c r="B116" s="35"/>
      <c r="C116" s="35"/>
      <c r="D116" s="35"/>
      <c r="E116" s="35"/>
      <c r="F116" s="35"/>
      <c r="G116" s="35"/>
      <c r="H116" s="74"/>
      <c r="I116" s="75" t="s">
        <v>46</v>
      </c>
      <c r="J116" s="76"/>
      <c r="K116" s="18">
        <f>(K115/K114)*100</f>
        <v>53.92682876613617</v>
      </c>
      <c r="L116" s="18">
        <f>(L115/L114)*100</f>
        <v>10.646887761415666</v>
      </c>
      <c r="M116" s="18">
        <f>(M115/M114)*100</f>
        <v>55.03785474657721</v>
      </c>
      <c r="N116" s="18"/>
      <c r="O116" s="18">
        <f>(O115/O114)*100</f>
        <v>47.10424905555485</v>
      </c>
      <c r="P116" s="18"/>
      <c r="Q116" s="18">
        <f>(Q115/Q114)*100</f>
        <v>41.03522313420666</v>
      </c>
      <c r="R116" s="18"/>
      <c r="S116" s="18">
        <f>(S115/S114)*100</f>
        <v>41.03522313420666</v>
      </c>
      <c r="T116" s="18">
        <f>(T115/T114)*100</f>
        <v>45.45901630285626</v>
      </c>
      <c r="U116" s="18"/>
      <c r="V116" s="18"/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74"/>
      <c r="I117" s="75"/>
      <c r="J117" s="76"/>
      <c r="K117" s="67"/>
      <c r="L117" s="20"/>
      <c r="M117" s="67"/>
      <c r="N117" s="20"/>
      <c r="O117" s="20"/>
      <c r="P117" s="67"/>
      <c r="Q117" s="67"/>
      <c r="R117" s="67"/>
      <c r="S117" s="20"/>
      <c r="T117" s="20"/>
      <c r="U117" s="20"/>
      <c r="V117" s="20"/>
      <c r="W117" s="1"/>
    </row>
    <row r="118" spans="1:23" ht="23.25">
      <c r="A118" s="2"/>
      <c r="B118" s="35"/>
      <c r="C118" s="35"/>
      <c r="D118" s="35"/>
      <c r="E118" s="35"/>
      <c r="F118" s="35" t="s">
        <v>78</v>
      </c>
      <c r="G118" s="35"/>
      <c r="H118" s="74"/>
      <c r="I118" s="75" t="s">
        <v>79</v>
      </c>
      <c r="J118" s="76"/>
      <c r="K118" s="67"/>
      <c r="L118" s="20"/>
      <c r="M118" s="67"/>
      <c r="N118" s="20"/>
      <c r="O118" s="20"/>
      <c r="P118" s="67"/>
      <c r="Q118" s="67"/>
      <c r="R118" s="67"/>
      <c r="S118" s="20"/>
      <c r="T118" s="20"/>
      <c r="U118" s="20"/>
      <c r="V118" s="20"/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74"/>
      <c r="I119" s="75" t="s">
        <v>80</v>
      </c>
      <c r="J119" s="76"/>
      <c r="K119" s="67"/>
      <c r="L119" s="20"/>
      <c r="M119" s="67"/>
      <c r="N119" s="20"/>
      <c r="O119" s="20"/>
      <c r="P119" s="67"/>
      <c r="Q119" s="67"/>
      <c r="R119" s="67"/>
      <c r="S119" s="20"/>
      <c r="T119" s="20"/>
      <c r="U119" s="20"/>
      <c r="V119" s="20"/>
      <c r="W119" s="1"/>
    </row>
    <row r="120" spans="1:23" ht="23.25">
      <c r="A120" s="2"/>
      <c r="B120" s="35"/>
      <c r="C120" s="35"/>
      <c r="D120" s="35"/>
      <c r="E120" s="35"/>
      <c r="F120" s="35"/>
      <c r="G120" s="35"/>
      <c r="H120" s="74"/>
      <c r="I120" s="83" t="s">
        <v>44</v>
      </c>
      <c r="J120" s="76"/>
      <c r="K120" s="67">
        <f aca="true" t="shared" si="14" ref="K120:N121">+K126+K132</f>
        <v>302501.8</v>
      </c>
      <c r="L120" s="20">
        <f t="shared" si="14"/>
        <v>53425</v>
      </c>
      <c r="M120" s="67">
        <f t="shared" si="14"/>
        <v>40526</v>
      </c>
      <c r="N120" s="20">
        <f t="shared" si="14"/>
        <v>0</v>
      </c>
      <c r="O120" s="20">
        <f>SUM(K120:N120)</f>
        <v>396452.8</v>
      </c>
      <c r="P120" s="67">
        <f>+P126+P132</f>
        <v>0</v>
      </c>
      <c r="Q120" s="67">
        <f>+Q126+Q132</f>
        <v>23504.1</v>
      </c>
      <c r="R120" s="67"/>
      <c r="S120" s="20">
        <f>+R120+Q120+P120</f>
        <v>23504.1</v>
      </c>
      <c r="T120" s="20">
        <f>+S120+O120</f>
        <v>419956.89999999997</v>
      </c>
      <c r="U120" s="20">
        <f>(O120/T120)*100</f>
        <v>94.40321137716752</v>
      </c>
      <c r="V120" s="20">
        <f>(S120/T120)*100</f>
        <v>5.596788622832486</v>
      </c>
      <c r="W120" s="1"/>
    </row>
    <row r="121" spans="1:23" ht="23.25">
      <c r="A121" s="2"/>
      <c r="B121" s="59"/>
      <c r="C121" s="35"/>
      <c r="D121" s="35"/>
      <c r="E121" s="35"/>
      <c r="F121" s="35"/>
      <c r="G121" s="35"/>
      <c r="H121" s="74"/>
      <c r="I121" s="75" t="s">
        <v>45</v>
      </c>
      <c r="J121" s="76"/>
      <c r="K121" s="19">
        <f t="shared" si="14"/>
        <v>1374556.3</v>
      </c>
      <c r="L121" s="20">
        <f t="shared" si="14"/>
        <v>13740.400000000001</v>
      </c>
      <c r="M121" s="21">
        <f t="shared" si="14"/>
        <v>228970.4</v>
      </c>
      <c r="N121" s="23">
        <f t="shared" si="14"/>
        <v>0</v>
      </c>
      <c r="O121" s="23">
        <f>SUM(K121:N121)</f>
        <v>1617267.0999999999</v>
      </c>
      <c r="P121" s="24">
        <f>+P127+P133</f>
        <v>0</v>
      </c>
      <c r="Q121" s="19">
        <f>+Q127+Q133</f>
        <v>0</v>
      </c>
      <c r="R121" s="65"/>
      <c r="S121" s="23">
        <f>+R121+Q121+P121</f>
        <v>0</v>
      </c>
      <c r="T121" s="23">
        <f>+S121+O121</f>
        <v>1617267.0999999999</v>
      </c>
      <c r="U121" s="23">
        <f>(O121/T121)*100</f>
        <v>100</v>
      </c>
      <c r="V121" s="20">
        <f>(S121/T121)*100</f>
        <v>0</v>
      </c>
      <c r="W121" s="1"/>
    </row>
    <row r="122" spans="1:23" ht="23.25">
      <c r="A122" s="2"/>
      <c r="B122" s="59"/>
      <c r="C122" s="35"/>
      <c r="D122" s="35"/>
      <c r="E122" s="35"/>
      <c r="F122" s="35"/>
      <c r="G122" s="35"/>
      <c r="H122" s="74"/>
      <c r="I122" s="75" t="s">
        <v>46</v>
      </c>
      <c r="J122" s="76"/>
      <c r="K122" s="19">
        <f>(K121/K120)*100</f>
        <v>454.3960730151028</v>
      </c>
      <c r="L122" s="20">
        <f>(L121/L120)*100</f>
        <v>25.719045390734678</v>
      </c>
      <c r="M122" s="21">
        <f>(M121/M120)*100</f>
        <v>564.9962986724572</v>
      </c>
      <c r="N122" s="23"/>
      <c r="O122" s="23">
        <f>(O121/O120)*100</f>
        <v>407.9343366978364</v>
      </c>
      <c r="P122" s="24"/>
      <c r="Q122" s="19">
        <f>(Q121/Q120)*100</f>
        <v>0</v>
      </c>
      <c r="R122" s="65"/>
      <c r="S122" s="23">
        <f>(S121/S120)*100</f>
        <v>0</v>
      </c>
      <c r="T122" s="23">
        <f>(T121/T120)*100</f>
        <v>385.10311415290477</v>
      </c>
      <c r="U122" s="23"/>
      <c r="V122" s="20"/>
      <c r="W122" s="1"/>
    </row>
    <row r="123" spans="1:23" ht="23.25">
      <c r="A123" s="2"/>
      <c r="B123" s="59"/>
      <c r="C123" s="35"/>
      <c r="D123" s="35"/>
      <c r="E123" s="35"/>
      <c r="F123" s="35"/>
      <c r="G123" s="35"/>
      <c r="H123" s="74"/>
      <c r="I123" s="75"/>
      <c r="J123" s="76"/>
      <c r="K123" s="19"/>
      <c r="L123" s="20"/>
      <c r="M123" s="21"/>
      <c r="N123" s="23"/>
      <c r="O123" s="23"/>
      <c r="P123" s="24"/>
      <c r="Q123" s="19"/>
      <c r="R123" s="65"/>
      <c r="S123" s="23"/>
      <c r="T123" s="23"/>
      <c r="U123" s="23"/>
      <c r="V123" s="20"/>
      <c r="W123" s="1"/>
    </row>
    <row r="124" spans="1:23" ht="23.25">
      <c r="A124" s="2"/>
      <c r="B124" s="59"/>
      <c r="C124" s="73"/>
      <c r="D124" s="73"/>
      <c r="E124" s="73"/>
      <c r="F124" s="73"/>
      <c r="G124" s="73" t="s">
        <v>54</v>
      </c>
      <c r="H124" s="75"/>
      <c r="I124" s="75" t="s">
        <v>81</v>
      </c>
      <c r="J124" s="76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"/>
    </row>
    <row r="125" spans="1:23" ht="23.25">
      <c r="A125" s="2"/>
      <c r="B125" s="59"/>
      <c r="C125" s="73"/>
      <c r="D125" s="73"/>
      <c r="E125" s="73"/>
      <c r="F125" s="73"/>
      <c r="G125" s="73"/>
      <c r="H125" s="75"/>
      <c r="I125" s="75" t="s">
        <v>55</v>
      </c>
      <c r="J125" s="76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>
      <c r="A126" s="2"/>
      <c r="B126" s="59"/>
      <c r="C126" s="59"/>
      <c r="D126" s="59"/>
      <c r="E126" s="59"/>
      <c r="F126" s="59"/>
      <c r="G126" s="59"/>
      <c r="H126" s="74"/>
      <c r="I126" s="75" t="s">
        <v>44</v>
      </c>
      <c r="J126" s="76"/>
      <c r="K126" s="67">
        <v>287314.3</v>
      </c>
      <c r="L126" s="20">
        <v>44913.3</v>
      </c>
      <c r="M126" s="67">
        <v>29917.5</v>
      </c>
      <c r="N126" s="20"/>
      <c r="O126" s="20">
        <f>SUM(K126:N126)</f>
        <v>362145.1</v>
      </c>
      <c r="P126" s="67"/>
      <c r="Q126" s="67"/>
      <c r="R126" s="67"/>
      <c r="S126" s="20">
        <f>+R126+Q126+P126</f>
        <v>0</v>
      </c>
      <c r="T126" s="20">
        <f>+S126+O126</f>
        <v>362145.1</v>
      </c>
      <c r="U126" s="20">
        <f>(O126/T126)*100</f>
        <v>100</v>
      </c>
      <c r="V126" s="20">
        <f>(S126/T126)*100</f>
        <v>0</v>
      </c>
      <c r="W126" s="1"/>
    </row>
    <row r="127" spans="1:23" ht="23.25">
      <c r="A127" s="2"/>
      <c r="B127" s="59"/>
      <c r="C127" s="59"/>
      <c r="D127" s="59"/>
      <c r="E127" s="59"/>
      <c r="F127" s="59"/>
      <c r="G127" s="59"/>
      <c r="H127" s="74"/>
      <c r="I127" s="75" t="s">
        <v>45</v>
      </c>
      <c r="J127" s="76"/>
      <c r="K127" s="67">
        <v>1363792.7</v>
      </c>
      <c r="L127" s="20">
        <v>13426.7</v>
      </c>
      <c r="M127" s="67">
        <v>225134.1</v>
      </c>
      <c r="N127" s="20"/>
      <c r="O127" s="20">
        <f>SUM(K127:N127)</f>
        <v>1602353.5</v>
      </c>
      <c r="P127" s="67"/>
      <c r="Q127" s="67"/>
      <c r="R127" s="67"/>
      <c r="S127" s="20">
        <f>+R127+Q127+P127</f>
        <v>0</v>
      </c>
      <c r="T127" s="20">
        <f>+S127+O127</f>
        <v>1602353.5</v>
      </c>
      <c r="U127" s="20">
        <f>(O127/T127)*100</f>
        <v>100</v>
      </c>
      <c r="V127" s="20">
        <f>(S127/T127)*100</f>
        <v>0</v>
      </c>
      <c r="W127" s="1"/>
    </row>
    <row r="128" spans="1:23" ht="23.25">
      <c r="A128" s="2"/>
      <c r="B128" s="59"/>
      <c r="C128" s="73"/>
      <c r="D128" s="73"/>
      <c r="E128" s="73"/>
      <c r="F128" s="73"/>
      <c r="G128" s="73"/>
      <c r="H128" s="75"/>
      <c r="I128" s="75" t="s">
        <v>46</v>
      </c>
      <c r="J128" s="76"/>
      <c r="K128" s="18">
        <f>(K127/K126)*100</f>
        <v>474.66927333585556</v>
      </c>
      <c r="L128" s="18">
        <f>(L127/L126)*100</f>
        <v>29.894708249004193</v>
      </c>
      <c r="M128" s="18">
        <f>(M127/M126)*100</f>
        <v>752.5164201554275</v>
      </c>
      <c r="N128" s="18"/>
      <c r="O128" s="18">
        <f>(O127/O126)*100</f>
        <v>442.46173702198377</v>
      </c>
      <c r="P128" s="18"/>
      <c r="Q128" s="18"/>
      <c r="R128" s="18"/>
      <c r="S128" s="18"/>
      <c r="T128" s="18">
        <f>(T127/T126)*100</f>
        <v>442.46173702198377</v>
      </c>
      <c r="U128" s="18"/>
      <c r="V128" s="18"/>
      <c r="W128" s="1"/>
    </row>
    <row r="129" spans="1:23" ht="23.25">
      <c r="A129" s="2"/>
      <c r="B129" s="59"/>
      <c r="C129" s="59"/>
      <c r="D129" s="59"/>
      <c r="E129" s="59"/>
      <c r="F129" s="59"/>
      <c r="G129" s="59"/>
      <c r="H129" s="74"/>
      <c r="I129" s="75"/>
      <c r="J129" s="76"/>
      <c r="K129" s="67"/>
      <c r="L129" s="20"/>
      <c r="M129" s="67"/>
      <c r="N129" s="20"/>
      <c r="O129" s="20"/>
      <c r="P129" s="67"/>
      <c r="Q129" s="67"/>
      <c r="R129" s="67"/>
      <c r="S129" s="20"/>
      <c r="T129" s="20"/>
      <c r="U129" s="20"/>
      <c r="V129" s="20"/>
      <c r="W129" s="1"/>
    </row>
    <row r="130" spans="1:23" ht="23.25">
      <c r="A130" s="2"/>
      <c r="B130" s="59"/>
      <c r="C130" s="59"/>
      <c r="D130" s="59"/>
      <c r="E130" s="59"/>
      <c r="F130" s="59"/>
      <c r="G130" s="59" t="s">
        <v>82</v>
      </c>
      <c r="H130" s="74"/>
      <c r="I130" s="75" t="s">
        <v>83</v>
      </c>
      <c r="J130" s="76"/>
      <c r="K130" s="67"/>
      <c r="L130" s="20"/>
      <c r="M130" s="67"/>
      <c r="N130" s="20"/>
      <c r="O130" s="20"/>
      <c r="P130" s="67"/>
      <c r="Q130" s="67"/>
      <c r="R130" s="67"/>
      <c r="S130" s="20"/>
      <c r="T130" s="20"/>
      <c r="U130" s="20"/>
      <c r="V130" s="20"/>
      <c r="W130" s="1"/>
    </row>
    <row r="131" spans="1:23" ht="23.25">
      <c r="A131" s="2"/>
      <c r="B131" s="59"/>
      <c r="C131" s="59"/>
      <c r="D131" s="59"/>
      <c r="E131" s="59"/>
      <c r="F131" s="59"/>
      <c r="G131" s="59"/>
      <c r="H131" s="74"/>
      <c r="I131" s="75" t="s">
        <v>84</v>
      </c>
      <c r="J131" s="76"/>
      <c r="K131" s="67"/>
      <c r="L131" s="20"/>
      <c r="M131" s="67"/>
      <c r="N131" s="20"/>
      <c r="O131" s="20"/>
      <c r="P131" s="67"/>
      <c r="Q131" s="67"/>
      <c r="R131" s="67"/>
      <c r="S131" s="20"/>
      <c r="T131" s="20"/>
      <c r="U131" s="20"/>
      <c r="V131" s="20"/>
      <c r="W131" s="1"/>
    </row>
    <row r="132" spans="1:23" ht="23.25">
      <c r="A132" s="2"/>
      <c r="B132" s="59"/>
      <c r="C132" s="59"/>
      <c r="D132" s="59"/>
      <c r="E132" s="59"/>
      <c r="F132" s="59"/>
      <c r="G132" s="59"/>
      <c r="H132" s="74"/>
      <c r="I132" s="75" t="s">
        <v>44</v>
      </c>
      <c r="J132" s="76"/>
      <c r="K132" s="67">
        <v>15187.5</v>
      </c>
      <c r="L132" s="20">
        <v>8511.7</v>
      </c>
      <c r="M132" s="67">
        <v>10608.5</v>
      </c>
      <c r="N132" s="20"/>
      <c r="O132" s="20">
        <f>SUM(K132:N132)</f>
        <v>34307.7</v>
      </c>
      <c r="P132" s="67"/>
      <c r="Q132" s="67">
        <v>23504.1</v>
      </c>
      <c r="R132" s="67"/>
      <c r="S132" s="20">
        <f>+R132+Q132+P132</f>
        <v>23504.1</v>
      </c>
      <c r="T132" s="20">
        <f>+S132+O132</f>
        <v>57811.799999999996</v>
      </c>
      <c r="U132" s="20">
        <f>(O132/T132)*100</f>
        <v>59.343767189397326</v>
      </c>
      <c r="V132" s="20">
        <f>(S132/T132)*100</f>
        <v>40.65623281060268</v>
      </c>
      <c r="W132" s="1"/>
    </row>
    <row r="133" spans="1:23" ht="23.25">
      <c r="A133" s="2"/>
      <c r="B133" s="59"/>
      <c r="C133" s="59"/>
      <c r="D133" s="59"/>
      <c r="E133" s="59"/>
      <c r="F133" s="59"/>
      <c r="G133" s="59"/>
      <c r="H133" s="74"/>
      <c r="I133" s="75" t="s">
        <v>45</v>
      </c>
      <c r="J133" s="76"/>
      <c r="K133" s="67">
        <v>10763.6</v>
      </c>
      <c r="L133" s="20">
        <v>313.7</v>
      </c>
      <c r="M133" s="67">
        <v>3836.3</v>
      </c>
      <c r="N133" s="20"/>
      <c r="O133" s="20">
        <f>SUM(K133:N133)</f>
        <v>14913.600000000002</v>
      </c>
      <c r="P133" s="67"/>
      <c r="Q133" s="67"/>
      <c r="R133" s="67"/>
      <c r="S133" s="20">
        <f>+R133+Q133+P133</f>
        <v>0</v>
      </c>
      <c r="T133" s="20">
        <f>+S133+O133</f>
        <v>14913.600000000002</v>
      </c>
      <c r="U133" s="20">
        <f>(O133/T133)*100</f>
        <v>100</v>
      </c>
      <c r="V133" s="20">
        <f>(S133/T133)*100</f>
        <v>0</v>
      </c>
      <c r="W133" s="1"/>
    </row>
    <row r="134" spans="1:23" ht="23.25">
      <c r="A134" s="2"/>
      <c r="B134" s="59"/>
      <c r="C134" s="59"/>
      <c r="D134" s="59"/>
      <c r="E134" s="59"/>
      <c r="F134" s="59"/>
      <c r="G134" s="59"/>
      <c r="H134" s="74"/>
      <c r="I134" s="75" t="s">
        <v>46</v>
      </c>
      <c r="J134" s="76"/>
      <c r="K134" s="67">
        <f>(K133/K132)*100</f>
        <v>70.8714403292181</v>
      </c>
      <c r="L134" s="20">
        <f>(L133/L132)*100</f>
        <v>3.6855152319748106</v>
      </c>
      <c r="M134" s="67">
        <f>(M133/M132)*100</f>
        <v>36.16251119385399</v>
      </c>
      <c r="N134" s="20"/>
      <c r="O134" s="20">
        <f>(O133/O132)*100</f>
        <v>43.470124782483246</v>
      </c>
      <c r="P134" s="67"/>
      <c r="Q134" s="67">
        <f>(Q133/Q132)*100</f>
        <v>0</v>
      </c>
      <c r="R134" s="67"/>
      <c r="S134" s="20">
        <f>(S133/S132)*100</f>
        <v>0</v>
      </c>
      <c r="T134" s="20">
        <f>(T133/T132)*100</f>
        <v>25.796809647857366</v>
      </c>
      <c r="U134" s="20"/>
      <c r="V134" s="20"/>
      <c r="W134" s="1"/>
    </row>
    <row r="135" spans="1:23" ht="23.25">
      <c r="A135" s="2"/>
      <c r="B135" s="60"/>
      <c r="C135" s="60"/>
      <c r="D135" s="60"/>
      <c r="E135" s="60"/>
      <c r="F135" s="60"/>
      <c r="G135" s="60"/>
      <c r="H135" s="80"/>
      <c r="I135" s="81"/>
      <c r="J135" s="82"/>
      <c r="K135" s="70"/>
      <c r="L135" s="71"/>
      <c r="M135" s="70"/>
      <c r="N135" s="71"/>
      <c r="O135" s="71"/>
      <c r="P135" s="70"/>
      <c r="Q135" s="70"/>
      <c r="R135" s="70"/>
      <c r="S135" s="71"/>
      <c r="T135" s="71"/>
      <c r="U135" s="71"/>
      <c r="V135" s="71"/>
      <c r="W135" s="1"/>
    </row>
    <row r="136" spans="1:23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81" spans="1:23" ht="23.25">
      <c r="A181" t="s">
        <v>22</v>
      </c>
      <c r="W18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2000-05-25T19:31:34Z</cp:lastPrinted>
  <dcterms:created xsi:type="dcterms:W3CDTF">1998-09-17T22:24:54Z</dcterms:created>
  <dcterms:modified xsi:type="dcterms:W3CDTF">2000-06-07T00:19:58Z</dcterms:modified>
  <cp:category/>
  <cp:version/>
  <cp:contentType/>
  <cp:contentStatus/>
</cp:coreProperties>
</file>